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SHENZHEN!$B$383</definedName>
    <definedName name="OLE_LINK118" localSheetId="2">SHENZHEN!$B$382</definedName>
    <definedName name="OLE_LINK12" localSheetId="0">NINGBO!$B$377</definedName>
    <definedName name="OLE_LINK20" localSheetId="0">NINGBO!#REF!</definedName>
    <definedName name="vvd" localSheetId="2">SHENZHEN!#REF!</definedName>
  </definedNames>
  <calcPr calcId="125725"/>
</workbook>
</file>

<file path=xl/calcChain.xml><?xml version="1.0" encoding="utf-8"?>
<calcChain xmlns="http://schemas.openxmlformats.org/spreadsheetml/2006/main">
  <c r="E9" i="15"/>
  <c r="F9"/>
  <c r="G9"/>
  <c r="E10"/>
  <c r="F10"/>
  <c r="G10"/>
  <c r="E11"/>
  <c r="F11"/>
  <c r="G11"/>
  <c r="E12"/>
  <c r="F12"/>
  <c r="G12"/>
  <c r="E19"/>
  <c r="F19"/>
  <c r="G19"/>
  <c r="E20"/>
  <c r="F20"/>
  <c r="G20"/>
  <c r="E21"/>
  <c r="F21"/>
  <c r="G21"/>
  <c r="E22"/>
  <c r="F22"/>
  <c r="G22"/>
  <c r="E29"/>
  <c r="F29"/>
  <c r="G29"/>
  <c r="E30"/>
  <c r="F30"/>
  <c r="G30"/>
  <c r="E31"/>
  <c r="F31"/>
  <c r="G31"/>
  <c r="E32"/>
  <c r="F32"/>
  <c r="G32"/>
  <c r="E40"/>
  <c r="F40"/>
  <c r="G40"/>
  <c r="E41"/>
  <c r="F41"/>
  <c r="G41"/>
  <c r="E42"/>
  <c r="F42"/>
  <c r="G42"/>
  <c r="E43"/>
  <c r="F43"/>
  <c r="G43"/>
  <c r="E49"/>
  <c r="F49"/>
  <c r="G49"/>
  <c r="E50"/>
  <c r="F50"/>
  <c r="G50"/>
  <c r="E51"/>
  <c r="F51"/>
  <c r="G51"/>
  <c r="E52"/>
  <c r="F52"/>
  <c r="G52"/>
  <c r="E59"/>
  <c r="F59"/>
  <c r="G59"/>
  <c r="E60"/>
  <c r="F60"/>
  <c r="G60"/>
  <c r="E61"/>
  <c r="F61"/>
  <c r="G61"/>
  <c r="E62"/>
  <c r="F62"/>
  <c r="G62"/>
  <c r="E8" i="13" l="1"/>
  <c r="G8"/>
  <c r="F9"/>
  <c r="E9" s="1"/>
  <c r="E16"/>
  <c r="G16"/>
  <c r="F17"/>
  <c r="E17" s="1"/>
  <c r="E24"/>
  <c r="G24"/>
  <c r="F25"/>
  <c r="E25" s="1"/>
  <c r="E32"/>
  <c r="G32"/>
  <c r="F33"/>
  <c r="E33" s="1"/>
  <c r="E40"/>
  <c r="G40"/>
  <c r="F41"/>
  <c r="E41" s="1"/>
  <c r="E48"/>
  <c r="G48"/>
  <c r="F49"/>
  <c r="E49" s="1"/>
  <c r="E56"/>
  <c r="G56"/>
  <c r="F57"/>
  <c r="E57" s="1"/>
  <c r="E64"/>
  <c r="G64"/>
  <c r="F65"/>
  <c r="E65" s="1"/>
  <c r="E72"/>
  <c r="G72"/>
  <c r="F73"/>
  <c r="E73" s="1"/>
  <c r="E80"/>
  <c r="G80"/>
  <c r="F81"/>
  <c r="E81" s="1"/>
  <c r="E88"/>
  <c r="G88"/>
  <c r="F89"/>
  <c r="E89" s="1"/>
  <c r="E96"/>
  <c r="G96"/>
  <c r="F97"/>
  <c r="E97" s="1"/>
  <c r="E104"/>
  <c r="G104"/>
  <c r="F105"/>
  <c r="E105" s="1"/>
  <c r="E112"/>
  <c r="G112"/>
  <c r="F113"/>
  <c r="E113" s="1"/>
  <c r="E121"/>
  <c r="G121"/>
  <c r="F122"/>
  <c r="E122" s="1"/>
  <c r="E129"/>
  <c r="G129"/>
  <c r="F130"/>
  <c r="E130" s="1"/>
  <c r="E137"/>
  <c r="G137"/>
  <c r="F138"/>
  <c r="E138" s="1"/>
  <c r="E145"/>
  <c r="G145"/>
  <c r="F146"/>
  <c r="E146" s="1"/>
  <c r="E153"/>
  <c r="G153"/>
  <c r="F154"/>
  <c r="E154" s="1"/>
  <c r="E161"/>
  <c r="G161"/>
  <c r="F162"/>
  <c r="E162" s="1"/>
  <c r="E169"/>
  <c r="G169"/>
  <c r="F170"/>
  <c r="E170" s="1"/>
  <c r="E177"/>
  <c r="G177"/>
  <c r="F178"/>
  <c r="E178" s="1"/>
  <c r="E185"/>
  <c r="G185"/>
  <c r="F186"/>
  <c r="E186" s="1"/>
  <c r="E193"/>
  <c r="G193"/>
  <c r="F194"/>
  <c r="E201"/>
  <c r="G201"/>
  <c r="F202"/>
  <c r="E209"/>
  <c r="G209"/>
  <c r="F210"/>
  <c r="E217"/>
  <c r="G217"/>
  <c r="F218"/>
  <c r="E225"/>
  <c r="G225"/>
  <c r="F226"/>
  <c r="E233"/>
  <c r="G233"/>
  <c r="F234"/>
  <c r="E241"/>
  <c r="G241"/>
  <c r="F242"/>
  <c r="E249"/>
  <c r="G249"/>
  <c r="F250"/>
  <c r="E258"/>
  <c r="G258"/>
  <c r="F259"/>
  <c r="E266"/>
  <c r="G266"/>
  <c r="F267"/>
  <c r="E274"/>
  <c r="G274"/>
  <c r="F275"/>
  <c r="E282"/>
  <c r="G282"/>
  <c r="F283"/>
  <c r="E290"/>
  <c r="G290"/>
  <c r="F291"/>
  <c r="E298"/>
  <c r="G298"/>
  <c r="F299"/>
  <c r="E306"/>
  <c r="G306"/>
  <c r="F307"/>
  <c r="E314"/>
  <c r="G314"/>
  <c r="F315"/>
  <c r="E322"/>
  <c r="G322"/>
  <c r="F323"/>
  <c r="E330"/>
  <c r="G330"/>
  <c r="F331"/>
  <c r="E339"/>
  <c r="G339"/>
  <c r="F340"/>
  <c r="E347"/>
  <c r="G347"/>
  <c r="F348"/>
  <c r="E355"/>
  <c r="G355"/>
  <c r="E356"/>
  <c r="F356"/>
  <c r="G356"/>
  <c r="F357"/>
  <c r="E357" s="1"/>
  <c r="E363"/>
  <c r="G363"/>
  <c r="E364"/>
  <c r="F364"/>
  <c r="G364"/>
  <c r="F365"/>
  <c r="E365" s="1"/>
  <c r="E371"/>
  <c r="G371"/>
  <c r="E372"/>
  <c r="F372"/>
  <c r="G372"/>
  <c r="F373"/>
  <c r="E373" s="1"/>
  <c r="E379"/>
  <c r="G379"/>
  <c r="E380"/>
  <c r="F380"/>
  <c r="G380"/>
  <c r="F381"/>
  <c r="E381" s="1"/>
  <c r="E387"/>
  <c r="G387"/>
  <c r="E388"/>
  <c r="F388"/>
  <c r="G388"/>
  <c r="F389"/>
  <c r="E389" s="1"/>
  <c r="E395"/>
  <c r="G395"/>
  <c r="E396"/>
  <c r="F396"/>
  <c r="G396"/>
  <c r="F397"/>
  <c r="E397" s="1"/>
  <c r="E403"/>
  <c r="G403"/>
  <c r="E404"/>
  <c r="F404"/>
  <c r="G404"/>
  <c r="F405"/>
  <c r="E405" s="1"/>
  <c r="E411"/>
  <c r="G411"/>
  <c r="E412"/>
  <c r="F412"/>
  <c r="G412"/>
  <c r="F413"/>
  <c r="E413" s="1"/>
  <c r="E419"/>
  <c r="G419"/>
  <c r="E420"/>
  <c r="F420"/>
  <c r="G420"/>
  <c r="F421"/>
  <c r="E421" s="1"/>
  <c r="E427"/>
  <c r="G427"/>
  <c r="E428"/>
  <c r="F428"/>
  <c r="G428"/>
  <c r="F429"/>
  <c r="E429" s="1"/>
  <c r="E435"/>
  <c r="G435"/>
  <c r="E436"/>
  <c r="F436"/>
  <c r="G436"/>
  <c r="F437"/>
  <c r="E437" s="1"/>
  <c r="E443"/>
  <c r="G443"/>
  <c r="E444"/>
  <c r="F444"/>
  <c r="G444"/>
  <c r="F445"/>
  <c r="E445" s="1"/>
  <c r="E451"/>
  <c r="G451"/>
  <c r="E452"/>
  <c r="F452"/>
  <c r="G452"/>
  <c r="F453"/>
  <c r="E453" s="1"/>
  <c r="E459"/>
  <c r="G459"/>
  <c r="E460"/>
  <c r="F460"/>
  <c r="G460"/>
  <c r="F461"/>
  <c r="E461" s="1"/>
  <c r="E468"/>
  <c r="G468"/>
  <c r="E469"/>
  <c r="F469"/>
  <c r="G469"/>
  <c r="F470"/>
  <c r="E470" s="1"/>
  <c r="E476"/>
  <c r="G476"/>
  <c r="E477"/>
  <c r="F477"/>
  <c r="G477"/>
  <c r="F478"/>
  <c r="E478" s="1"/>
  <c r="E484"/>
  <c r="G484"/>
  <c r="E485"/>
  <c r="F485"/>
  <c r="G485"/>
  <c r="F486"/>
  <c r="E486" s="1"/>
  <c r="E285" i="12"/>
  <c r="E284" s="1"/>
  <c r="E283" s="1"/>
  <c r="E282" s="1"/>
  <c r="F285"/>
  <c r="F284" s="1"/>
  <c r="F283" s="1"/>
  <c r="F282" s="1"/>
  <c r="G285"/>
  <c r="G284" s="1"/>
  <c r="G283" s="1"/>
  <c r="G282" s="1"/>
  <c r="E299"/>
  <c r="F299"/>
  <c r="G299"/>
  <c r="E300"/>
  <c r="F300"/>
  <c r="G300"/>
  <c r="E301"/>
  <c r="F301"/>
  <c r="G301"/>
  <c r="E302"/>
  <c r="F302"/>
  <c r="G302"/>
  <c r="E307"/>
  <c r="F307"/>
  <c r="G307"/>
  <c r="E308"/>
  <c r="F308"/>
  <c r="G308"/>
  <c r="E309"/>
  <c r="F309"/>
  <c r="F310" s="1"/>
  <c r="G309"/>
  <c r="E310"/>
  <c r="G310"/>
  <c r="E356"/>
  <c r="F356"/>
  <c r="G356"/>
  <c r="E357"/>
  <c r="F357"/>
  <c r="G357"/>
  <c r="E358"/>
  <c r="F358"/>
  <c r="G358"/>
  <c r="E359"/>
  <c r="F359"/>
  <c r="G359"/>
  <c r="E396"/>
  <c r="F396"/>
  <c r="G396"/>
  <c r="E397"/>
  <c r="F397"/>
  <c r="G397"/>
  <c r="E398"/>
  <c r="F398"/>
  <c r="G398"/>
  <c r="E399"/>
  <c r="F399"/>
  <c r="G399"/>
  <c r="E8" i="11"/>
  <c r="G8"/>
  <c r="E9"/>
  <c r="F9"/>
  <c r="G9" s="1"/>
  <c r="E10"/>
  <c r="E11" s="1"/>
  <c r="E15"/>
  <c r="G15"/>
  <c r="E16"/>
  <c r="E17" s="1"/>
  <c r="E18" s="1"/>
  <c r="F16"/>
  <c r="G16"/>
  <c r="F17"/>
  <c r="G17" s="1"/>
  <c r="E22"/>
  <c r="G22"/>
  <c r="E23"/>
  <c r="F23"/>
  <c r="G23" s="1"/>
  <c r="E24"/>
  <c r="E25" s="1"/>
  <c r="E26" s="1"/>
  <c r="E31"/>
  <c r="G31"/>
  <c r="E32"/>
  <c r="F32"/>
  <c r="G32" s="1"/>
  <c r="E33"/>
  <c r="E34" s="1"/>
  <c r="E38"/>
  <c r="G38"/>
  <c r="E39"/>
  <c r="E40" s="1"/>
  <c r="E41" s="1"/>
  <c r="F39"/>
  <c r="G39"/>
  <c r="F40"/>
  <c r="G40" s="1"/>
  <c r="E46"/>
  <c r="G46"/>
  <c r="E47"/>
  <c r="F47"/>
  <c r="G47" s="1"/>
  <c r="E48"/>
  <c r="E49" s="1"/>
  <c r="E50" s="1"/>
  <c r="E55"/>
  <c r="G55"/>
  <c r="E56"/>
  <c r="F56"/>
  <c r="G56" s="1"/>
  <c r="E57"/>
  <c r="E58" s="1"/>
  <c r="E59" s="1"/>
  <c r="E64"/>
  <c r="G64"/>
  <c r="E65"/>
  <c r="F65"/>
  <c r="G65" s="1"/>
  <c r="E66"/>
  <c r="E67" s="1"/>
  <c r="E71"/>
  <c r="G71"/>
  <c r="E72"/>
  <c r="E73" s="1"/>
  <c r="E74" s="1"/>
  <c r="E75" s="1"/>
  <c r="F72"/>
  <c r="G72"/>
  <c r="F73"/>
  <c r="G73" s="1"/>
  <c r="E80"/>
  <c r="G80"/>
  <c r="E81"/>
  <c r="E82" s="1"/>
  <c r="E83" s="1"/>
  <c r="E84" s="1"/>
  <c r="F81"/>
  <c r="G81"/>
  <c r="F82"/>
  <c r="G82" s="1"/>
  <c r="E90"/>
  <c r="G90"/>
  <c r="E91"/>
  <c r="E92" s="1"/>
  <c r="E93" s="1"/>
  <c r="E94" s="1"/>
  <c r="F91"/>
  <c r="G91"/>
  <c r="G92" s="1"/>
  <c r="G93" s="1"/>
  <c r="G94" s="1"/>
  <c r="F92"/>
  <c r="F93" s="1"/>
  <c r="F94" s="1"/>
  <c r="E99"/>
  <c r="G99"/>
  <c r="E100"/>
  <c r="E101" s="1"/>
  <c r="E102" s="1"/>
  <c r="E103" s="1"/>
  <c r="F100"/>
  <c r="G100"/>
  <c r="F101"/>
  <c r="G101" s="1"/>
  <c r="E107"/>
  <c r="G107"/>
  <c r="E108"/>
  <c r="E109" s="1"/>
  <c r="E110" s="1"/>
  <c r="E111" s="1"/>
  <c r="F108"/>
  <c r="G108"/>
  <c r="F109"/>
  <c r="G109" s="1"/>
  <c r="E116"/>
  <c r="G116"/>
  <c r="E117"/>
  <c r="E118" s="1"/>
  <c r="E119" s="1"/>
  <c r="F117"/>
  <c r="G117"/>
  <c r="F118"/>
  <c r="G118" s="1"/>
  <c r="E124"/>
  <c r="G124"/>
  <c r="E125"/>
  <c r="F125"/>
  <c r="G125" s="1"/>
  <c r="E126"/>
  <c r="E127" s="1"/>
  <c r="E132"/>
  <c r="G132"/>
  <c r="E133"/>
  <c r="E134" s="1"/>
  <c r="E135" s="1"/>
  <c r="E136" s="1"/>
  <c r="F133"/>
  <c r="G133"/>
  <c r="F134"/>
  <c r="G134" s="1"/>
  <c r="E141"/>
  <c r="G141"/>
  <c r="E142"/>
  <c r="E143" s="1"/>
  <c r="E144" s="1"/>
  <c r="E145" s="1"/>
  <c r="F142"/>
  <c r="G142"/>
  <c r="G143" s="1"/>
  <c r="G144" s="1"/>
  <c r="G145" s="1"/>
  <c r="F143"/>
  <c r="F144" s="1"/>
  <c r="F145" s="1"/>
  <c r="E150"/>
  <c r="G150"/>
  <c r="E151"/>
  <c r="E152" s="1"/>
  <c r="E153" s="1"/>
  <c r="F151"/>
  <c r="G151"/>
  <c r="F152"/>
  <c r="G152" s="1"/>
  <c r="E158"/>
  <c r="G158"/>
  <c r="G159" s="1"/>
  <c r="G160" s="1"/>
  <c r="G161" s="1"/>
  <c r="G162" s="1"/>
  <c r="E159"/>
  <c r="F159"/>
  <c r="F160" s="1"/>
  <c r="F161" s="1"/>
  <c r="F162" s="1"/>
  <c r="E160"/>
  <c r="E161" s="1"/>
  <c r="E162" s="1"/>
  <c r="E168"/>
  <c r="G168"/>
  <c r="E169"/>
  <c r="F169"/>
  <c r="G169" s="1"/>
  <c r="E170"/>
  <c r="E171" s="1"/>
  <c r="E176"/>
  <c r="G176"/>
  <c r="E177"/>
  <c r="E178" s="1"/>
  <c r="E179" s="1"/>
  <c r="E180" s="1"/>
  <c r="F177"/>
  <c r="G177"/>
  <c r="F178"/>
  <c r="G178" s="1"/>
  <c r="E185"/>
  <c r="G185"/>
  <c r="E186"/>
  <c r="E187" s="1"/>
  <c r="E188" s="1"/>
  <c r="F186"/>
  <c r="G186"/>
  <c r="F187"/>
  <c r="G187" s="1"/>
  <c r="E193"/>
  <c r="G193"/>
  <c r="E194"/>
  <c r="F194"/>
  <c r="G194" s="1"/>
  <c r="E195"/>
  <c r="E196" s="1"/>
  <c r="E201"/>
  <c r="G201"/>
  <c r="E202"/>
  <c r="E203" s="1"/>
  <c r="E204" s="1"/>
  <c r="E205" s="1"/>
  <c r="F202"/>
  <c r="G202"/>
  <c r="F203"/>
  <c r="G203" s="1"/>
  <c r="E210"/>
  <c r="G210"/>
  <c r="E211"/>
  <c r="E212" s="1"/>
  <c r="E213" s="1"/>
  <c r="F211"/>
  <c r="G211"/>
  <c r="F212"/>
  <c r="G212" s="1"/>
  <c r="E218"/>
  <c r="G218"/>
  <c r="E219"/>
  <c r="F219"/>
  <c r="G219" s="1"/>
  <c r="E220"/>
  <c r="E221" s="1"/>
  <c r="E226"/>
  <c r="G226"/>
  <c r="E227"/>
  <c r="E228" s="1"/>
  <c r="E229" s="1"/>
  <c r="F227"/>
  <c r="G227"/>
  <c r="F228"/>
  <c r="G228" s="1"/>
  <c r="E234"/>
  <c r="G234"/>
  <c r="E235"/>
  <c r="F235"/>
  <c r="G235" s="1"/>
  <c r="E236"/>
  <c r="E237" s="1"/>
  <c r="E238" s="1"/>
  <c r="E243"/>
  <c r="G243"/>
  <c r="E244"/>
  <c r="F244"/>
  <c r="G244" s="1"/>
  <c r="E245"/>
  <c r="E246" s="1"/>
  <c r="E251"/>
  <c r="G251"/>
  <c r="E252"/>
  <c r="E253" s="1"/>
  <c r="E254" s="1"/>
  <c r="F252"/>
  <c r="G252"/>
  <c r="F253"/>
  <c r="G253" s="1"/>
  <c r="E259"/>
  <c r="G259"/>
  <c r="E260"/>
  <c r="F260"/>
  <c r="G260" s="1"/>
  <c r="E261"/>
  <c r="F261"/>
  <c r="G261"/>
  <c r="E262"/>
  <c r="F262"/>
  <c r="G262"/>
  <c r="E266"/>
  <c r="G266"/>
  <c r="E267"/>
  <c r="E268" s="1"/>
  <c r="E269" s="1"/>
  <c r="F267"/>
  <c r="G267"/>
  <c r="F268"/>
  <c r="G268" s="1"/>
  <c r="F269"/>
  <c r="G269"/>
  <c r="E274"/>
  <c r="G274"/>
  <c r="E275"/>
  <c r="F275"/>
  <c r="G275" s="1"/>
  <c r="E276"/>
  <c r="E277" s="1"/>
  <c r="E278" s="1"/>
  <c r="F276"/>
  <c r="G276"/>
  <c r="F277"/>
  <c r="G277" s="1"/>
  <c r="F278"/>
  <c r="G278"/>
  <c r="E284"/>
  <c r="F284"/>
  <c r="G284"/>
  <c r="E285"/>
  <c r="F285"/>
  <c r="G285"/>
  <c r="E286"/>
  <c r="F286"/>
  <c r="G286"/>
  <c r="E292"/>
  <c r="G292"/>
  <c r="E293"/>
  <c r="F293"/>
  <c r="G293"/>
  <c r="E294"/>
  <c r="F294"/>
  <c r="G294"/>
  <c r="E295"/>
  <c r="F295"/>
  <c r="G295"/>
  <c r="E299"/>
  <c r="G299"/>
  <c r="E300"/>
  <c r="E301" s="1"/>
  <c r="E302" s="1"/>
  <c r="E303" s="1"/>
  <c r="F300"/>
  <c r="G300"/>
  <c r="F301"/>
  <c r="G301" s="1"/>
  <c r="F302"/>
  <c r="G302"/>
  <c r="F303"/>
  <c r="G303"/>
  <c r="E307"/>
  <c r="G307"/>
  <c r="E308"/>
  <c r="F308"/>
  <c r="G308"/>
  <c r="E309"/>
  <c r="F309"/>
  <c r="G309"/>
  <c r="E310"/>
  <c r="F310"/>
  <c r="G310"/>
  <c r="E315"/>
  <c r="G315"/>
  <c r="E316"/>
  <c r="F316"/>
  <c r="G316"/>
  <c r="G317" s="1"/>
  <c r="G318" s="1"/>
  <c r="G319" s="1"/>
  <c r="E317"/>
  <c r="F317"/>
  <c r="E318"/>
  <c r="F318"/>
  <c r="E319"/>
  <c r="F319"/>
  <c r="E324"/>
  <c r="G324"/>
  <c r="E325"/>
  <c r="F325"/>
  <c r="G325"/>
  <c r="E326"/>
  <c r="F326"/>
  <c r="G326"/>
  <c r="G327" s="1"/>
  <c r="E327"/>
  <c r="F327"/>
  <c r="E331"/>
  <c r="G331"/>
  <c r="E332"/>
  <c r="F332"/>
  <c r="G332"/>
  <c r="E333"/>
  <c r="F333"/>
  <c r="G333" s="1"/>
  <c r="E334"/>
  <c r="F334"/>
  <c r="G334"/>
  <c r="E335"/>
  <c r="F335"/>
  <c r="G335"/>
  <c r="E339"/>
  <c r="G339"/>
  <c r="E340"/>
  <c r="F340"/>
  <c r="G340"/>
  <c r="E341"/>
  <c r="F341"/>
  <c r="G341"/>
  <c r="E342"/>
  <c r="F342"/>
  <c r="G342"/>
  <c r="E347"/>
  <c r="G347"/>
  <c r="E348"/>
  <c r="F348"/>
  <c r="G348" s="1"/>
  <c r="E349"/>
  <c r="F349"/>
  <c r="G349"/>
  <c r="E350"/>
  <c r="F350"/>
  <c r="G350"/>
  <c r="E354"/>
  <c r="G354"/>
  <c r="E355"/>
  <c r="F355"/>
  <c r="G355"/>
  <c r="G356" s="1"/>
  <c r="G357" s="1"/>
  <c r="G358" s="1"/>
  <c r="E356"/>
  <c r="F356"/>
  <c r="E357"/>
  <c r="F357"/>
  <c r="E358"/>
  <c r="F358"/>
  <c r="E362"/>
  <c r="G362"/>
  <c r="E363"/>
  <c r="F363"/>
  <c r="G363"/>
  <c r="E364"/>
  <c r="F364"/>
  <c r="G364"/>
  <c r="E365"/>
  <c r="F365"/>
  <c r="G365"/>
  <c r="E370"/>
  <c r="G370"/>
  <c r="E371"/>
  <c r="F371"/>
  <c r="G371"/>
  <c r="E372"/>
  <c r="F372"/>
  <c r="G372" s="1"/>
  <c r="E373"/>
  <c r="F373"/>
  <c r="G373"/>
  <c r="E377"/>
  <c r="G377"/>
  <c r="E378"/>
  <c r="E379" s="1"/>
  <c r="E380" s="1"/>
  <c r="F378"/>
  <c r="G378"/>
  <c r="G379" s="1"/>
  <c r="G380" s="1"/>
  <c r="F379"/>
  <c r="F380"/>
  <c r="E384"/>
  <c r="G384"/>
  <c r="E385"/>
  <c r="F385"/>
  <c r="G385" s="1"/>
  <c r="E386"/>
  <c r="F386"/>
  <c r="G386"/>
  <c r="E387"/>
  <c r="F387"/>
  <c r="G387" s="1"/>
  <c r="E388"/>
  <c r="F388"/>
  <c r="G388"/>
  <c r="E392"/>
  <c r="G392"/>
  <c r="E393"/>
  <c r="F393"/>
  <c r="G393"/>
  <c r="E394"/>
  <c r="F394"/>
  <c r="G394" s="1"/>
  <c r="E395"/>
  <c r="F395"/>
  <c r="G395" s="1"/>
  <c r="E396"/>
  <c r="F396"/>
  <c r="G396"/>
  <c r="E400"/>
  <c r="G400"/>
  <c r="E401"/>
  <c r="F401"/>
  <c r="G401"/>
  <c r="E402"/>
  <c r="F402"/>
  <c r="G402"/>
  <c r="E403"/>
  <c r="F403"/>
  <c r="G403"/>
  <c r="E408"/>
  <c r="G408"/>
  <c r="E409"/>
  <c r="F409"/>
  <c r="G409"/>
  <c r="E410"/>
  <c r="F410"/>
  <c r="G410"/>
  <c r="E411"/>
  <c r="F411"/>
  <c r="G411"/>
  <c r="E415"/>
  <c r="G415"/>
  <c r="E416"/>
  <c r="F416"/>
  <c r="G416"/>
  <c r="E417"/>
  <c r="F417"/>
  <c r="G417"/>
  <c r="E418"/>
  <c r="F418"/>
  <c r="G418"/>
  <c r="E422"/>
  <c r="G422"/>
  <c r="E423"/>
  <c r="E424" s="1"/>
  <c r="E425" s="1"/>
  <c r="F423"/>
  <c r="G423"/>
  <c r="F424"/>
  <c r="G424" s="1"/>
  <c r="F425"/>
  <c r="G425"/>
  <c r="E429"/>
  <c r="G429"/>
  <c r="G430" s="1"/>
  <c r="G431" s="1"/>
  <c r="G432" s="1"/>
  <c r="G433" s="1"/>
  <c r="E430"/>
  <c r="F430"/>
  <c r="F431" s="1"/>
  <c r="F432" s="1"/>
  <c r="F433" s="1"/>
  <c r="E431"/>
  <c r="E432"/>
  <c r="E433"/>
  <c r="E437"/>
  <c r="G437"/>
  <c r="E438"/>
  <c r="F438"/>
  <c r="G438" s="1"/>
  <c r="E439"/>
  <c r="F439"/>
  <c r="G439" s="1"/>
  <c r="E440"/>
  <c r="F440"/>
  <c r="G440" s="1"/>
  <c r="E446"/>
  <c r="G446"/>
  <c r="E447"/>
  <c r="F447"/>
  <c r="G447"/>
  <c r="E448"/>
  <c r="F448"/>
  <c r="G448" s="1"/>
  <c r="E449"/>
  <c r="F449"/>
  <c r="G449"/>
  <c r="E453"/>
  <c r="G453"/>
  <c r="E454"/>
  <c r="F454"/>
  <c r="G454" s="1"/>
  <c r="E455"/>
  <c r="F455"/>
  <c r="G455"/>
  <c r="E456"/>
  <c r="F456"/>
  <c r="G456" s="1"/>
  <c r="E457"/>
  <c r="E461"/>
  <c r="G461"/>
  <c r="E462"/>
  <c r="F462"/>
  <c r="G462" s="1"/>
  <c r="E463"/>
  <c r="F463"/>
  <c r="G463" s="1"/>
  <c r="E464"/>
  <c r="F464"/>
  <c r="G464" s="1"/>
  <c r="E469"/>
  <c r="G469"/>
  <c r="E470"/>
  <c r="F470"/>
  <c r="G470"/>
  <c r="E471"/>
  <c r="F471"/>
  <c r="G471"/>
  <c r="E472"/>
  <c r="F472"/>
  <c r="G472" s="1"/>
  <c r="E476"/>
  <c r="G476"/>
  <c r="E477"/>
  <c r="F477"/>
  <c r="G477"/>
  <c r="E478"/>
  <c r="F478"/>
  <c r="G478" s="1"/>
  <c r="E479"/>
  <c r="F479"/>
  <c r="G479"/>
  <c r="E485"/>
  <c r="G485"/>
  <c r="E486"/>
  <c r="F486"/>
  <c r="G486" s="1"/>
  <c r="E487"/>
  <c r="F487"/>
  <c r="G487"/>
  <c r="E488"/>
  <c r="F488"/>
  <c r="G488" s="1"/>
  <c r="E492"/>
  <c r="G492"/>
  <c r="E493"/>
  <c r="F493"/>
  <c r="G493"/>
  <c r="E494"/>
  <c r="F494"/>
  <c r="G494" s="1"/>
  <c r="E495"/>
  <c r="F495"/>
  <c r="G495"/>
  <c r="E499"/>
  <c r="G499"/>
  <c r="E500"/>
  <c r="F500"/>
  <c r="G500"/>
  <c r="E501"/>
  <c r="F501"/>
  <c r="G501" s="1"/>
  <c r="E502"/>
  <c r="F502"/>
  <c r="G502" s="1"/>
  <c r="E507"/>
  <c r="G507"/>
  <c r="E508"/>
  <c r="F508"/>
  <c r="G508"/>
  <c r="E509"/>
  <c r="F509"/>
  <c r="G509" s="1"/>
  <c r="E510"/>
  <c r="F510"/>
  <c r="G510" s="1"/>
  <c r="E514"/>
  <c r="G514"/>
  <c r="E515"/>
  <c r="F515"/>
  <c r="G515" s="1"/>
  <c r="E516"/>
  <c r="F516"/>
  <c r="G516"/>
  <c r="E517"/>
  <c r="F517"/>
  <c r="G517" s="1"/>
  <c r="E522"/>
  <c r="G522"/>
  <c r="E523"/>
  <c r="E524" s="1"/>
  <c r="E525" s="1"/>
  <c r="F523"/>
  <c r="G523"/>
  <c r="F524"/>
  <c r="G524" s="1"/>
  <c r="F525"/>
  <c r="G525"/>
  <c r="E530"/>
  <c r="G530"/>
  <c r="E531"/>
  <c r="F531"/>
  <c r="G531"/>
  <c r="E532"/>
  <c r="F532"/>
  <c r="G532" s="1"/>
  <c r="E533"/>
  <c r="F533"/>
  <c r="G533" s="1"/>
  <c r="E537"/>
  <c r="G537"/>
  <c r="E538"/>
  <c r="E539" s="1"/>
  <c r="E540" s="1"/>
  <c r="F538"/>
  <c r="G538"/>
  <c r="F539"/>
  <c r="G539" s="1"/>
  <c r="F540"/>
  <c r="G540"/>
  <c r="E545"/>
  <c r="G545"/>
  <c r="E546"/>
  <c r="F546"/>
  <c r="G546"/>
  <c r="E547"/>
  <c r="F547"/>
  <c r="G547" s="1"/>
  <c r="E548"/>
  <c r="F548"/>
  <c r="G548"/>
  <c r="E553"/>
  <c r="G553"/>
  <c r="E554"/>
  <c r="F554"/>
  <c r="G554" s="1"/>
  <c r="E555"/>
  <c r="F555"/>
  <c r="G555"/>
  <c r="E556"/>
  <c r="F556"/>
  <c r="G556" s="1"/>
  <c r="E561"/>
  <c r="G561"/>
  <c r="E562"/>
  <c r="E563" s="1"/>
  <c r="E564" s="1"/>
  <c r="E565" s="1"/>
  <c r="F562"/>
  <c r="G562"/>
  <c r="F563"/>
  <c r="G563" s="1"/>
  <c r="F564"/>
  <c r="G564"/>
  <c r="F565"/>
  <c r="G565" s="1"/>
  <c r="E570"/>
  <c r="G570"/>
  <c r="E571"/>
  <c r="F571"/>
  <c r="G571"/>
  <c r="E572"/>
  <c r="F572"/>
  <c r="G572" s="1"/>
  <c r="E573"/>
  <c r="F573"/>
  <c r="G573" s="1"/>
  <c r="E577"/>
  <c r="G577"/>
  <c r="E578"/>
  <c r="F578"/>
  <c r="G578"/>
  <c r="E579"/>
  <c r="F579"/>
  <c r="G579" s="1"/>
  <c r="E580"/>
  <c r="F580"/>
  <c r="G580"/>
  <c r="E581"/>
  <c r="F581"/>
  <c r="G581" s="1"/>
  <c r="E585"/>
  <c r="G585"/>
  <c r="E586"/>
  <c r="F586"/>
  <c r="G586"/>
  <c r="E587"/>
  <c r="F587"/>
  <c r="G587" s="1"/>
  <c r="E588"/>
  <c r="F588"/>
  <c r="G588" s="1"/>
  <c r="E593"/>
  <c r="G593"/>
  <c r="E594"/>
  <c r="F594"/>
  <c r="G594"/>
  <c r="E595"/>
  <c r="F595"/>
  <c r="G595"/>
  <c r="E596"/>
  <c r="F596"/>
  <c r="G596" s="1"/>
  <c r="E601"/>
  <c r="G601"/>
  <c r="E602"/>
  <c r="F602"/>
  <c r="G602"/>
  <c r="E603"/>
  <c r="F603"/>
  <c r="G603" s="1"/>
  <c r="E604"/>
  <c r="F604"/>
  <c r="G604"/>
  <c r="E608"/>
  <c r="G608"/>
  <c r="E609"/>
  <c r="F609"/>
  <c r="G609" s="1"/>
  <c r="E610"/>
  <c r="F610"/>
  <c r="G610"/>
  <c r="E611"/>
  <c r="F611"/>
  <c r="G611" s="1"/>
  <c r="E612"/>
  <c r="F612"/>
  <c r="G612"/>
  <c r="E616"/>
  <c r="G616"/>
  <c r="E617"/>
  <c r="F617"/>
  <c r="G617" s="1"/>
  <c r="E618"/>
  <c r="F618"/>
  <c r="G618"/>
  <c r="E619"/>
  <c r="F619"/>
  <c r="G619" s="1"/>
  <c r="E624"/>
  <c r="G624"/>
  <c r="E625"/>
  <c r="F625"/>
  <c r="G625"/>
  <c r="E626"/>
  <c r="E627" s="1"/>
  <c r="F626"/>
  <c r="G626"/>
  <c r="F627"/>
  <c r="G627" s="1"/>
  <c r="E631"/>
  <c r="G631"/>
  <c r="E632"/>
  <c r="F632"/>
  <c r="G632" s="1"/>
  <c r="E633"/>
  <c r="F633"/>
  <c r="G633" s="1"/>
  <c r="E634"/>
  <c r="F634"/>
  <c r="G634" s="1"/>
  <c r="E635"/>
  <c r="F635"/>
  <c r="G635" s="1"/>
  <c r="E639"/>
  <c r="G639"/>
  <c r="E640"/>
  <c r="F640"/>
  <c r="G640" s="1"/>
  <c r="E641"/>
  <c r="F641"/>
  <c r="G641" s="1"/>
  <c r="E642"/>
  <c r="F642"/>
  <c r="G642" s="1"/>
  <c r="E647"/>
  <c r="G647"/>
  <c r="E648"/>
  <c r="F648"/>
  <c r="G648"/>
  <c r="E649"/>
  <c r="F649"/>
  <c r="G649"/>
  <c r="E650"/>
  <c r="F650"/>
  <c r="G650" s="1"/>
  <c r="E655"/>
  <c r="G655"/>
  <c r="E656"/>
  <c r="F656"/>
  <c r="G656"/>
  <c r="E657"/>
  <c r="F657"/>
  <c r="G657"/>
  <c r="E658"/>
  <c r="F658"/>
  <c r="G658" s="1"/>
  <c r="E659"/>
  <c r="F659"/>
  <c r="G659" s="1"/>
  <c r="E664"/>
  <c r="G664"/>
  <c r="E665"/>
  <c r="F665"/>
  <c r="G665" s="1"/>
  <c r="E666"/>
  <c r="F666"/>
  <c r="G666"/>
  <c r="E667"/>
  <c r="F667"/>
  <c r="G667"/>
  <c r="E672"/>
  <c r="G672"/>
  <c r="E673"/>
  <c r="F673"/>
  <c r="G673"/>
  <c r="E674"/>
  <c r="F674"/>
  <c r="G674"/>
  <c r="E675"/>
  <c r="F675"/>
  <c r="G675" s="1"/>
  <c r="E681"/>
  <c r="G681"/>
  <c r="E682"/>
  <c r="E683" s="1"/>
  <c r="E684" s="1"/>
  <c r="F682"/>
  <c r="G682"/>
  <c r="F683"/>
  <c r="G683" s="1"/>
  <c r="F684"/>
  <c r="G684"/>
  <c r="E689"/>
  <c r="G689"/>
  <c r="E690"/>
  <c r="F690"/>
  <c r="G690"/>
  <c r="E691"/>
  <c r="F691"/>
  <c r="G691" s="1"/>
  <c r="E692"/>
  <c r="F692"/>
  <c r="G692"/>
  <c r="E697"/>
  <c r="G697"/>
  <c r="E698"/>
  <c r="F698"/>
  <c r="G698"/>
  <c r="E699"/>
  <c r="F699"/>
  <c r="G699" s="1"/>
  <c r="E700"/>
  <c r="F700"/>
  <c r="G700" s="1"/>
  <c r="E705"/>
  <c r="G705"/>
  <c r="E706"/>
  <c r="F706"/>
  <c r="G706"/>
  <c r="E707"/>
  <c r="F707"/>
  <c r="G707" s="1"/>
  <c r="E708"/>
  <c r="F708"/>
  <c r="G708"/>
  <c r="E713"/>
  <c r="G713"/>
  <c r="E714"/>
  <c r="F714"/>
  <c r="G714" s="1"/>
  <c r="E715"/>
  <c r="F715"/>
  <c r="G715" s="1"/>
  <c r="E716"/>
  <c r="F716"/>
  <c r="G716" s="1"/>
  <c r="E721"/>
  <c r="G721"/>
  <c r="E722"/>
  <c r="F722"/>
  <c r="G722"/>
  <c r="E723"/>
  <c r="F723"/>
  <c r="G723"/>
  <c r="E724"/>
  <c r="F724"/>
  <c r="G724" s="1"/>
  <c r="E730"/>
  <c r="G730"/>
  <c r="E731"/>
  <c r="F731"/>
  <c r="G731" s="1"/>
  <c r="E732"/>
  <c r="F732"/>
  <c r="G732" s="1"/>
  <c r="E733"/>
  <c r="F733"/>
  <c r="G733" s="1"/>
  <c r="E734"/>
  <c r="F734"/>
  <c r="G734"/>
  <c r="E738"/>
  <c r="G738"/>
  <c r="E739"/>
  <c r="F739"/>
  <c r="G739"/>
  <c r="E740"/>
  <c r="F740"/>
  <c r="G740"/>
  <c r="E741"/>
  <c r="F741"/>
  <c r="G741"/>
  <c r="E746"/>
  <c r="G746"/>
  <c r="E747"/>
  <c r="F747"/>
  <c r="G747"/>
  <c r="E748"/>
  <c r="F748"/>
  <c r="G748" s="1"/>
  <c r="E749"/>
  <c r="F749"/>
  <c r="G749" s="1"/>
  <c r="E754"/>
  <c r="G754"/>
  <c r="E755"/>
  <c r="E756" s="1"/>
  <c r="E757" s="1"/>
  <c r="F755"/>
  <c r="G755"/>
  <c r="F756"/>
  <c r="G756" s="1"/>
  <c r="F757"/>
  <c r="G757"/>
  <c r="E761"/>
  <c r="G761"/>
  <c r="E762"/>
  <c r="F762"/>
  <c r="G762"/>
  <c r="E763"/>
  <c r="F763"/>
  <c r="G763"/>
  <c r="E764"/>
  <c r="F764"/>
  <c r="G764"/>
  <c r="E769"/>
  <c r="G769"/>
  <c r="E770"/>
  <c r="F770"/>
  <c r="G770"/>
  <c r="E771"/>
  <c r="F771"/>
  <c r="G771"/>
  <c r="E772"/>
  <c r="F772"/>
  <c r="G772"/>
  <c r="E776"/>
  <c r="G776"/>
  <c r="E777"/>
  <c r="F777"/>
  <c r="G777"/>
  <c r="E778"/>
  <c r="F778"/>
  <c r="G778"/>
  <c r="G779" s="1"/>
  <c r="E779"/>
  <c r="F779"/>
  <c r="E783"/>
  <c r="G783"/>
  <c r="E784"/>
  <c r="F784"/>
  <c r="G784"/>
  <c r="E785"/>
  <c r="F785"/>
  <c r="G785"/>
  <c r="E786"/>
  <c r="F786"/>
  <c r="G786" s="1"/>
  <c r="E790"/>
  <c r="G790"/>
  <c r="E791"/>
  <c r="F791"/>
  <c r="G791"/>
  <c r="E792"/>
  <c r="F792"/>
  <c r="G792" s="1"/>
  <c r="E793"/>
  <c r="F793"/>
  <c r="G793"/>
  <c r="E798"/>
  <c r="G798"/>
  <c r="E799"/>
  <c r="F799"/>
  <c r="G799" s="1"/>
  <c r="E800"/>
  <c r="F800"/>
  <c r="G800" s="1"/>
  <c r="E801"/>
  <c r="F801"/>
  <c r="G801"/>
  <c r="E802"/>
  <c r="F802"/>
  <c r="G802"/>
  <c r="E806"/>
  <c r="G806"/>
  <c r="E807"/>
  <c r="F807"/>
  <c r="G807"/>
  <c r="E808"/>
  <c r="F808"/>
  <c r="G808" s="1"/>
  <c r="E809"/>
  <c r="F809"/>
  <c r="G809"/>
  <c r="E813"/>
  <c r="G813"/>
  <c r="E814"/>
  <c r="F814"/>
  <c r="G814"/>
  <c r="E815"/>
  <c r="E816" s="1"/>
  <c r="E817" s="1"/>
  <c r="F815"/>
  <c r="G815"/>
  <c r="F816"/>
  <c r="G816"/>
  <c r="F817"/>
  <c r="G817"/>
  <c r="E821"/>
  <c r="G821"/>
  <c r="E822"/>
  <c r="F822"/>
  <c r="G822"/>
  <c r="E823"/>
  <c r="F823"/>
  <c r="G823"/>
  <c r="E824"/>
  <c r="F824"/>
  <c r="G824"/>
  <c r="G828"/>
  <c r="G829" s="1"/>
  <c r="G830" s="1"/>
  <c r="G831" s="1"/>
  <c r="E829"/>
  <c r="F829"/>
  <c r="F830" s="1"/>
  <c r="F831" s="1"/>
  <c r="E830"/>
  <c r="E831"/>
  <c r="E836"/>
  <c r="G836"/>
  <c r="E837"/>
  <c r="F837"/>
  <c r="G837"/>
  <c r="E838"/>
  <c r="F838"/>
  <c r="G838"/>
  <c r="E839"/>
  <c r="F839"/>
  <c r="G839" s="1"/>
  <c r="E844"/>
  <c r="G844"/>
  <c r="E845"/>
  <c r="F845"/>
  <c r="G845"/>
  <c r="E846"/>
  <c r="F846"/>
  <c r="G846"/>
  <c r="E847"/>
  <c r="F847"/>
  <c r="G847"/>
  <c r="E851"/>
  <c r="G851"/>
  <c r="E852"/>
  <c r="F852"/>
  <c r="G852"/>
  <c r="E853"/>
  <c r="F853"/>
  <c r="G853"/>
  <c r="G854" s="1"/>
  <c r="E854"/>
  <c r="F854"/>
  <c r="G860"/>
  <c r="E861"/>
  <c r="F861"/>
  <c r="G861" s="1"/>
  <c r="E862"/>
  <c r="F862"/>
  <c r="G862"/>
  <c r="E863"/>
  <c r="F863"/>
  <c r="G863" s="1"/>
  <c r="E864"/>
  <c r="F864"/>
  <c r="G864" s="1"/>
  <c r="G868"/>
  <c r="E869"/>
  <c r="F869"/>
  <c r="G869" s="1"/>
  <c r="E870"/>
  <c r="F870"/>
  <c r="G870" s="1"/>
  <c r="E871"/>
  <c r="F871"/>
  <c r="G871" s="1"/>
  <c r="G876"/>
  <c r="E877"/>
  <c r="E878" s="1"/>
  <c r="E879" s="1"/>
  <c r="E880" s="1"/>
  <c r="F877"/>
  <c r="G877"/>
  <c r="F878"/>
  <c r="G878" s="1"/>
  <c r="F879"/>
  <c r="G879"/>
  <c r="F880"/>
  <c r="G880" s="1"/>
  <c r="G884"/>
  <c r="E885"/>
  <c r="F885"/>
  <c r="G885" s="1"/>
  <c r="E886"/>
  <c r="F886"/>
  <c r="G886" s="1"/>
  <c r="E887"/>
  <c r="F887"/>
  <c r="G887" s="1"/>
  <c r="G892"/>
  <c r="E893"/>
  <c r="F893"/>
  <c r="G893" s="1"/>
  <c r="E894"/>
  <c r="F894"/>
  <c r="G894"/>
  <c r="E895"/>
  <c r="F895"/>
  <c r="G895" s="1"/>
  <c r="G900"/>
  <c r="E901"/>
  <c r="F901"/>
  <c r="G901" s="1"/>
  <c r="E902"/>
  <c r="F902"/>
  <c r="G902"/>
  <c r="E903"/>
  <c r="F903"/>
  <c r="G903" s="1"/>
  <c r="G908"/>
  <c r="E909"/>
  <c r="F909"/>
  <c r="G909"/>
  <c r="E910"/>
  <c r="F910"/>
  <c r="G910"/>
  <c r="E911"/>
  <c r="F911"/>
  <c r="G911"/>
  <c r="E927"/>
  <c r="F927"/>
  <c r="G927"/>
  <c r="E935"/>
  <c r="F935"/>
  <c r="G935"/>
  <c r="G941"/>
  <c r="E942"/>
  <c r="F942"/>
  <c r="G942"/>
  <c r="E943"/>
  <c r="F943"/>
  <c r="G943"/>
  <c r="E944"/>
  <c r="F944"/>
  <c r="G944"/>
  <c r="E953"/>
  <c r="F953"/>
  <c r="G953"/>
  <c r="E961"/>
  <c r="F961"/>
  <c r="G961"/>
  <c r="E970"/>
  <c r="F970"/>
  <c r="G970"/>
  <c r="E976"/>
  <c r="F976"/>
  <c r="G976"/>
  <c r="E977"/>
  <c r="F977"/>
  <c r="G977"/>
  <c r="E978"/>
  <c r="F978"/>
  <c r="G978"/>
  <c r="E984"/>
  <c r="F984"/>
  <c r="G984"/>
  <c r="E985"/>
  <c r="F985"/>
  <c r="G985"/>
  <c r="E986"/>
  <c r="F986"/>
  <c r="G986"/>
  <c r="G998"/>
  <c r="E999"/>
  <c r="F999"/>
  <c r="G999"/>
  <c r="E1000"/>
  <c r="F1000"/>
  <c r="G1000"/>
  <c r="E1001"/>
  <c r="F1001"/>
  <c r="G1001"/>
  <c r="G1008"/>
  <c r="E1009"/>
  <c r="F1009"/>
  <c r="G1009"/>
  <c r="E1010"/>
  <c r="F1010"/>
  <c r="G1010"/>
  <c r="E1011"/>
  <c r="F1011"/>
  <c r="G1011"/>
  <c r="E1017"/>
  <c r="F1017"/>
  <c r="G1017"/>
  <c r="E1018"/>
  <c r="F1018"/>
  <c r="G1018"/>
  <c r="G1019" s="1"/>
  <c r="E1019"/>
  <c r="F1019"/>
  <c r="E1025"/>
  <c r="F1025"/>
  <c r="G1025"/>
  <c r="E1026"/>
  <c r="F1026"/>
  <c r="G1026"/>
  <c r="E1027"/>
  <c r="F1027"/>
  <c r="G1027"/>
  <c r="E1034"/>
  <c r="F1034"/>
  <c r="G1034"/>
  <c r="E1035"/>
  <c r="F1035"/>
  <c r="G1035"/>
  <c r="E1036"/>
  <c r="F1036"/>
  <c r="G1036"/>
  <c r="E1042"/>
  <c r="F1042"/>
  <c r="G1042"/>
  <c r="E1043"/>
  <c r="F1043"/>
  <c r="G1043"/>
  <c r="E1044"/>
  <c r="F1044"/>
  <c r="G1044"/>
  <c r="E1045"/>
  <c r="F1045"/>
  <c r="G1045"/>
  <c r="E1052"/>
  <c r="F1052"/>
  <c r="G1052"/>
  <c r="E1053"/>
  <c r="F1053"/>
  <c r="G1053"/>
  <c r="G1054" s="1"/>
  <c r="E1054"/>
  <c r="F1054"/>
  <c r="E1060"/>
  <c r="F1060"/>
  <c r="G1060"/>
  <c r="E1061"/>
  <c r="F1061"/>
  <c r="G1061"/>
  <c r="E1062"/>
  <c r="F1062"/>
  <c r="G1062"/>
  <c r="E1067"/>
  <c r="F1067"/>
  <c r="G1067"/>
  <c r="E1068"/>
  <c r="E1069" s="1"/>
  <c r="E1070" s="1"/>
  <c r="F1068"/>
  <c r="G1068"/>
  <c r="F1069"/>
  <c r="G1069"/>
  <c r="F1070"/>
  <c r="G1070"/>
  <c r="E1076"/>
  <c r="F1076"/>
  <c r="G1076"/>
  <c r="E1077"/>
  <c r="E1078" s="1"/>
  <c r="F1077"/>
  <c r="G1077"/>
  <c r="F1078"/>
  <c r="G1078"/>
  <c r="G1083"/>
  <c r="E1084"/>
  <c r="F1084"/>
  <c r="F1085" s="1"/>
  <c r="F1086" s="1"/>
  <c r="G1084"/>
  <c r="E1085"/>
  <c r="G1085"/>
  <c r="G1086" s="1"/>
  <c r="E1086"/>
  <c r="G1091"/>
  <c r="E1092"/>
  <c r="F1092"/>
  <c r="G1092"/>
  <c r="E1093"/>
  <c r="E1094" s="1"/>
  <c r="F1093"/>
  <c r="G1093"/>
  <c r="F1094"/>
  <c r="G1094"/>
  <c r="G1099"/>
  <c r="E1100"/>
  <c r="F1100"/>
  <c r="F1101" s="1"/>
  <c r="F1102" s="1"/>
  <c r="G1100"/>
  <c r="E1101"/>
  <c r="G1101"/>
  <c r="E1102"/>
  <c r="G1102"/>
  <c r="G1107"/>
  <c r="E1108"/>
  <c r="F1108"/>
  <c r="G1108"/>
  <c r="E1109"/>
  <c r="F1109"/>
  <c r="G1109"/>
  <c r="E1110"/>
  <c r="F1110"/>
  <c r="G1110"/>
  <c r="E1115"/>
  <c r="E1116" s="1"/>
  <c r="E1117" s="1"/>
  <c r="F1115"/>
  <c r="G1115"/>
  <c r="G1116" s="1"/>
  <c r="G1117" s="1"/>
  <c r="F1116"/>
  <c r="F1117" s="1"/>
  <c r="G1122"/>
  <c r="E1123"/>
  <c r="F1123"/>
  <c r="G1123"/>
  <c r="E1124"/>
  <c r="F1124"/>
  <c r="F1125" s="1"/>
  <c r="G1124"/>
  <c r="E1125"/>
  <c r="G1125"/>
  <c r="E1131"/>
  <c r="F1131"/>
  <c r="G1131"/>
  <c r="E1132"/>
  <c r="F1132"/>
  <c r="G1132"/>
  <c r="E1133"/>
  <c r="F1133"/>
  <c r="G1133"/>
  <c r="E1139"/>
  <c r="F1139"/>
  <c r="G1139"/>
  <c r="E1140"/>
  <c r="F1140"/>
  <c r="F1141" s="1"/>
  <c r="G1140"/>
  <c r="E1141"/>
  <c r="G1141"/>
  <c r="E1148"/>
  <c r="F1148"/>
  <c r="G1148"/>
  <c r="E1149"/>
  <c r="F1149"/>
  <c r="G1149"/>
  <c r="E1150"/>
  <c r="F1150"/>
  <c r="G1150"/>
  <c r="E1156"/>
  <c r="E1157" s="1"/>
  <c r="E1158" s="1"/>
  <c r="F1156"/>
  <c r="G1156"/>
  <c r="F1157"/>
  <c r="G1157"/>
  <c r="F1158"/>
  <c r="G1158"/>
  <c r="E1165"/>
  <c r="F1165"/>
  <c r="G1165"/>
  <c r="G1166" s="1"/>
  <c r="G1167" s="1"/>
  <c r="E1166"/>
  <c r="F1166"/>
  <c r="E1167"/>
  <c r="F1167"/>
  <c r="E1172"/>
  <c r="F1172"/>
  <c r="G1172"/>
  <c r="E1173"/>
  <c r="F1173"/>
  <c r="G1173"/>
  <c r="E1174"/>
  <c r="F1174"/>
  <c r="G1174"/>
  <c r="E1179"/>
  <c r="F1179"/>
  <c r="F1180" s="1"/>
  <c r="F1181" s="1"/>
  <c r="G1179"/>
  <c r="E1180"/>
  <c r="G1180"/>
  <c r="E1181"/>
  <c r="G1181"/>
  <c r="E1186"/>
  <c r="E1187" s="1"/>
  <c r="E1188" s="1"/>
  <c r="F1186"/>
  <c r="G1186"/>
  <c r="F1187"/>
  <c r="G1187"/>
  <c r="F1188"/>
  <c r="G1188"/>
  <c r="G1192"/>
  <c r="E1193"/>
  <c r="F1193"/>
  <c r="G1193"/>
  <c r="E1194"/>
  <c r="F1194"/>
  <c r="G1194"/>
  <c r="E1195"/>
  <c r="F1195"/>
  <c r="G1195"/>
  <c r="E1196"/>
  <c r="F1196"/>
  <c r="G1196"/>
  <c r="E1201"/>
  <c r="F1201"/>
  <c r="G1201"/>
  <c r="E1202"/>
  <c r="F1202"/>
  <c r="G1202"/>
  <c r="E1203"/>
  <c r="F1203"/>
  <c r="G1203"/>
  <c r="E1209"/>
  <c r="F1209"/>
  <c r="G1209"/>
  <c r="E1210"/>
  <c r="F1210"/>
  <c r="G1210"/>
  <c r="G1215"/>
  <c r="E1216"/>
  <c r="F1216"/>
  <c r="G1216"/>
  <c r="E1217"/>
  <c r="F1217"/>
  <c r="G1217"/>
  <c r="E1218"/>
  <c r="F1218"/>
  <c r="G1218"/>
  <c r="E1219"/>
  <c r="F1219"/>
  <c r="G1219"/>
  <c r="E1225"/>
  <c r="E1226" s="1"/>
  <c r="E1227" s="1"/>
  <c r="F1225"/>
  <c r="G1225"/>
  <c r="F1226"/>
  <c r="G1226"/>
  <c r="F1227"/>
  <c r="G1227"/>
  <c r="E1233"/>
  <c r="F1233"/>
  <c r="G1233"/>
  <c r="E1234"/>
  <c r="F1234"/>
  <c r="G1234"/>
  <c r="E1235"/>
  <c r="F1235"/>
  <c r="G1235"/>
  <c r="E1241"/>
  <c r="F1241"/>
  <c r="G1241"/>
  <c r="E1242"/>
  <c r="F1242"/>
  <c r="G1242"/>
  <c r="E1243"/>
  <c r="F1243"/>
  <c r="G1243"/>
  <c r="G1247"/>
  <c r="G1248" s="1"/>
  <c r="G1249" s="1"/>
  <c r="G1250" s="1"/>
  <c r="G1251" s="1"/>
  <c r="E1248"/>
  <c r="F1248"/>
  <c r="E1249"/>
  <c r="F1249"/>
  <c r="E1250"/>
  <c r="F1250"/>
  <c r="E1251"/>
  <c r="F1251"/>
  <c r="E1256"/>
  <c r="F1256"/>
  <c r="G1256"/>
  <c r="E1257"/>
  <c r="F1257"/>
  <c r="G1257"/>
  <c r="E1258"/>
  <c r="F1258"/>
  <c r="G1258"/>
  <c r="E1264"/>
  <c r="F1264"/>
  <c r="G1264"/>
  <c r="E1265"/>
  <c r="F1265"/>
  <c r="G1265"/>
  <c r="E1266"/>
  <c r="F1266"/>
  <c r="G1266"/>
  <c r="E1271"/>
  <c r="F1271"/>
  <c r="G1271"/>
  <c r="E1272"/>
  <c r="F1272"/>
  <c r="G1272"/>
  <c r="E1273"/>
  <c r="F1273"/>
  <c r="G1273"/>
  <c r="E1278"/>
  <c r="F1278"/>
  <c r="G1278"/>
  <c r="E1279"/>
  <c r="F1279"/>
  <c r="G1279"/>
  <c r="E1280"/>
  <c r="F1280"/>
  <c r="G1280"/>
  <c r="E1285"/>
  <c r="F1285"/>
  <c r="G1285"/>
  <c r="E1286"/>
  <c r="F1286"/>
  <c r="G1286"/>
  <c r="E1287"/>
  <c r="E1288" s="1"/>
  <c r="F1287"/>
  <c r="G1287"/>
  <c r="F1288"/>
  <c r="G1288"/>
  <c r="E1294"/>
  <c r="F1294"/>
  <c r="G1294"/>
  <c r="E1295"/>
  <c r="F1295"/>
  <c r="G1295"/>
  <c r="E1296"/>
  <c r="F1296"/>
  <c r="G1296"/>
  <c r="E1303"/>
  <c r="F1303"/>
  <c r="G1303"/>
  <c r="E1304"/>
  <c r="F1304"/>
  <c r="G1304"/>
  <c r="E1305"/>
  <c r="F1305"/>
  <c r="G1305"/>
  <c r="E1310"/>
  <c r="F1310"/>
  <c r="G1310"/>
  <c r="E1311"/>
  <c r="E1312" s="1"/>
  <c r="E1313" s="1"/>
  <c r="F1311"/>
  <c r="G1311"/>
  <c r="F1312"/>
  <c r="G1312"/>
  <c r="F1313"/>
  <c r="G1313"/>
  <c r="E1318"/>
  <c r="F1318"/>
  <c r="G1318"/>
  <c r="E1319"/>
  <c r="F1319"/>
  <c r="G1319"/>
  <c r="E1320"/>
  <c r="F1320"/>
  <c r="G1320"/>
  <c r="E1326"/>
  <c r="F1326"/>
  <c r="G1326"/>
  <c r="E1327"/>
  <c r="F1327"/>
  <c r="G1327"/>
  <c r="E1328"/>
  <c r="F1328"/>
  <c r="G1328"/>
  <c r="F487" i="13" l="1"/>
  <c r="G486"/>
  <c r="F479"/>
  <c r="G478"/>
  <c r="F471"/>
  <c r="G470"/>
  <c r="F462"/>
  <c r="G461"/>
  <c r="F454"/>
  <c r="G453"/>
  <c r="F446"/>
  <c r="G445"/>
  <c r="F438"/>
  <c r="G437"/>
  <c r="F430"/>
  <c r="G429"/>
  <c r="F422"/>
  <c r="G421"/>
  <c r="F414"/>
  <c r="G413"/>
  <c r="F406"/>
  <c r="G405"/>
  <c r="F398"/>
  <c r="G397"/>
  <c r="F390"/>
  <c r="G389"/>
  <c r="F382"/>
  <c r="G381"/>
  <c r="F374"/>
  <c r="G373"/>
  <c r="F366"/>
  <c r="G365"/>
  <c r="F358"/>
  <c r="G357"/>
  <c r="E348"/>
  <c r="G348"/>
  <c r="F349"/>
  <c r="E340"/>
  <c r="G340"/>
  <c r="F341"/>
  <c r="E331"/>
  <c r="G331"/>
  <c r="F332"/>
  <c r="E323"/>
  <c r="G323"/>
  <c r="F324"/>
  <c r="E315"/>
  <c r="G315"/>
  <c r="F316"/>
  <c r="E307"/>
  <c r="G307"/>
  <c r="F308"/>
  <c r="E299"/>
  <c r="G299"/>
  <c r="F300"/>
  <c r="E291"/>
  <c r="G291"/>
  <c r="F292"/>
  <c r="E283"/>
  <c r="G283"/>
  <c r="F284"/>
  <c r="E275"/>
  <c r="G275"/>
  <c r="F276"/>
  <c r="E267"/>
  <c r="G267"/>
  <c r="F268"/>
  <c r="E259"/>
  <c r="G259"/>
  <c r="F260"/>
  <c r="E250"/>
  <c r="G250"/>
  <c r="F251"/>
  <c r="E242"/>
  <c r="G242"/>
  <c r="F243"/>
  <c r="E234"/>
  <c r="G234"/>
  <c r="F235"/>
  <c r="E226"/>
  <c r="G226"/>
  <c r="F227"/>
  <c r="E218"/>
  <c r="G218"/>
  <c r="F219"/>
  <c r="E210"/>
  <c r="G210"/>
  <c r="F211"/>
  <c r="E202"/>
  <c r="G202"/>
  <c r="F203"/>
  <c r="E194"/>
  <c r="G194"/>
  <c r="F195"/>
  <c r="F187"/>
  <c r="G186"/>
  <c r="F179"/>
  <c r="G178"/>
  <c r="F171"/>
  <c r="G170"/>
  <c r="F163"/>
  <c r="G162"/>
  <c r="F155"/>
  <c r="G154"/>
  <c r="F147"/>
  <c r="G146"/>
  <c r="F139"/>
  <c r="G138"/>
  <c r="F131"/>
  <c r="G130"/>
  <c r="F123"/>
  <c r="G122"/>
  <c r="F114"/>
  <c r="G113"/>
  <c r="F106"/>
  <c r="G105"/>
  <c r="F98"/>
  <c r="G97"/>
  <c r="F90"/>
  <c r="G89"/>
  <c r="F82"/>
  <c r="G81"/>
  <c r="F74"/>
  <c r="G73"/>
  <c r="F66"/>
  <c r="G65"/>
  <c r="F58"/>
  <c r="G57"/>
  <c r="F50"/>
  <c r="G49"/>
  <c r="F42"/>
  <c r="G41"/>
  <c r="F34"/>
  <c r="G33"/>
  <c r="F26"/>
  <c r="G25"/>
  <c r="F18"/>
  <c r="G17"/>
  <c r="F10"/>
  <c r="G9"/>
  <c r="F254" i="11"/>
  <c r="G254" s="1"/>
  <c r="F245"/>
  <c r="F236"/>
  <c r="F229"/>
  <c r="G229" s="1"/>
  <c r="F220"/>
  <c r="F213"/>
  <c r="G213" s="1"/>
  <c r="F204"/>
  <c r="F195"/>
  <c r="F188"/>
  <c r="G188" s="1"/>
  <c r="F179"/>
  <c r="F170"/>
  <c r="F153"/>
  <c r="G153" s="1"/>
  <c r="F135"/>
  <c r="F126"/>
  <c r="F119"/>
  <c r="G119" s="1"/>
  <c r="F110"/>
  <c r="F102"/>
  <c r="F83"/>
  <c r="F74"/>
  <c r="F66"/>
  <c r="F57"/>
  <c r="F48"/>
  <c r="F41"/>
  <c r="G41" s="1"/>
  <c r="F33"/>
  <c r="F24"/>
  <c r="F18"/>
  <c r="G18" s="1"/>
  <c r="F10"/>
  <c r="F457"/>
  <c r="G457" s="1"/>
  <c r="F1035" i="1"/>
  <c r="F1036" s="1"/>
  <c r="E1036"/>
  <c r="E1037" s="1"/>
  <c r="E1038" s="1"/>
  <c r="E1039" s="1"/>
  <c r="E1015"/>
  <c r="E1016" s="1"/>
  <c r="E1017" s="1"/>
  <c r="F1017" s="1"/>
  <c r="G1017" s="1"/>
  <c r="E10" i="13" l="1"/>
  <c r="G10"/>
  <c r="F11"/>
  <c r="E18"/>
  <c r="G18"/>
  <c r="F19"/>
  <c r="E26"/>
  <c r="G26"/>
  <c r="F27"/>
  <c r="E34"/>
  <c r="G34"/>
  <c r="F35"/>
  <c r="E42"/>
  <c r="G42"/>
  <c r="F43"/>
  <c r="E50"/>
  <c r="G50"/>
  <c r="F51"/>
  <c r="E58"/>
  <c r="G58"/>
  <c r="F59"/>
  <c r="E66"/>
  <c r="G66"/>
  <c r="F67"/>
  <c r="E74"/>
  <c r="G74"/>
  <c r="F75"/>
  <c r="E82"/>
  <c r="G82"/>
  <c r="F83"/>
  <c r="E90"/>
  <c r="G90"/>
  <c r="F91"/>
  <c r="E98"/>
  <c r="G98"/>
  <c r="F99"/>
  <c r="E106"/>
  <c r="G106"/>
  <c r="F107"/>
  <c r="E114"/>
  <c r="G114"/>
  <c r="F115"/>
  <c r="E123"/>
  <c r="G123"/>
  <c r="F124"/>
  <c r="E131"/>
  <c r="G131"/>
  <c r="F132"/>
  <c r="E139"/>
  <c r="G139"/>
  <c r="F140"/>
  <c r="E147"/>
  <c r="G147"/>
  <c r="F148"/>
  <c r="E155"/>
  <c r="G155"/>
  <c r="F156"/>
  <c r="E163"/>
  <c r="G163"/>
  <c r="F164"/>
  <c r="E171"/>
  <c r="G171"/>
  <c r="F172"/>
  <c r="E179"/>
  <c r="G179"/>
  <c r="F180"/>
  <c r="E187"/>
  <c r="G187"/>
  <c r="F188"/>
  <c r="G203"/>
  <c r="E203"/>
  <c r="F204"/>
  <c r="G219"/>
  <c r="E219"/>
  <c r="F220"/>
  <c r="G235"/>
  <c r="E235"/>
  <c r="F236"/>
  <c r="G251"/>
  <c r="E251"/>
  <c r="F252"/>
  <c r="G268"/>
  <c r="E268"/>
  <c r="F269"/>
  <c r="G284"/>
  <c r="E284"/>
  <c r="F285"/>
  <c r="G300"/>
  <c r="E300"/>
  <c r="F301"/>
  <c r="G316"/>
  <c r="E316"/>
  <c r="F317"/>
  <c r="G332"/>
  <c r="E332"/>
  <c r="F333"/>
  <c r="G349"/>
  <c r="E349"/>
  <c r="F350"/>
  <c r="E358"/>
  <c r="G358"/>
  <c r="F359"/>
  <c r="E366"/>
  <c r="G366"/>
  <c r="F367"/>
  <c r="E374"/>
  <c r="G374"/>
  <c r="F375"/>
  <c r="E382"/>
  <c r="G382"/>
  <c r="F383"/>
  <c r="E390"/>
  <c r="G390"/>
  <c r="F391"/>
  <c r="E398"/>
  <c r="G398"/>
  <c r="F399"/>
  <c r="E406"/>
  <c r="G406"/>
  <c r="F407"/>
  <c r="E414"/>
  <c r="G414"/>
  <c r="F415"/>
  <c r="E422"/>
  <c r="G422"/>
  <c r="F423"/>
  <c r="E430"/>
  <c r="G430"/>
  <c r="F431"/>
  <c r="E438"/>
  <c r="G438"/>
  <c r="F439"/>
  <c r="E446"/>
  <c r="G446"/>
  <c r="F447"/>
  <c r="E454"/>
  <c r="G454"/>
  <c r="F455"/>
  <c r="E462"/>
  <c r="G462"/>
  <c r="F463"/>
  <c r="E471"/>
  <c r="G471"/>
  <c r="F472"/>
  <c r="E479"/>
  <c r="F480"/>
  <c r="G479"/>
  <c r="E487"/>
  <c r="G487"/>
  <c r="F488"/>
  <c r="G195"/>
  <c r="E195"/>
  <c r="F196"/>
  <c r="G211"/>
  <c r="E211"/>
  <c r="F212"/>
  <c r="G227"/>
  <c r="E227"/>
  <c r="F228"/>
  <c r="G243"/>
  <c r="E243"/>
  <c r="F244"/>
  <c r="G260"/>
  <c r="E260"/>
  <c r="F261"/>
  <c r="G276"/>
  <c r="E276"/>
  <c r="F277"/>
  <c r="G292"/>
  <c r="E292"/>
  <c r="F293"/>
  <c r="G308"/>
  <c r="E308"/>
  <c r="F309"/>
  <c r="G324"/>
  <c r="E324"/>
  <c r="F325"/>
  <c r="G341"/>
  <c r="E341"/>
  <c r="F342"/>
  <c r="G33" i="11"/>
  <c r="F34"/>
  <c r="G34" s="1"/>
  <c r="G66"/>
  <c r="F67"/>
  <c r="G67" s="1"/>
  <c r="G83"/>
  <c r="F84"/>
  <c r="G84" s="1"/>
  <c r="G126"/>
  <c r="F127"/>
  <c r="G127" s="1"/>
  <c r="G179"/>
  <c r="F180"/>
  <c r="G180" s="1"/>
  <c r="G10"/>
  <c r="F11"/>
  <c r="G11" s="1"/>
  <c r="G24"/>
  <c r="F25"/>
  <c r="G57"/>
  <c r="F58"/>
  <c r="G74"/>
  <c r="F75"/>
  <c r="G75" s="1"/>
  <c r="G102"/>
  <c r="F103"/>
  <c r="G103" s="1"/>
  <c r="G135"/>
  <c r="F136"/>
  <c r="G136" s="1"/>
  <c r="G170"/>
  <c r="F171"/>
  <c r="G171" s="1"/>
  <c r="G204"/>
  <c r="F205"/>
  <c r="G205" s="1"/>
  <c r="G220"/>
  <c r="F221"/>
  <c r="G221" s="1"/>
  <c r="G236"/>
  <c r="F237"/>
  <c r="G48"/>
  <c r="F49"/>
  <c r="G110"/>
  <c r="F111"/>
  <c r="G111" s="1"/>
  <c r="G195"/>
  <c r="F196"/>
  <c r="G196" s="1"/>
  <c r="G245"/>
  <c r="F246"/>
  <c r="G246" s="1"/>
  <c r="G1036" i="1"/>
  <c r="F1037"/>
  <c r="G1035"/>
  <c r="F1015"/>
  <c r="G1015" s="1"/>
  <c r="F1016"/>
  <c r="G1016" s="1"/>
  <c r="E342" i="13" l="1"/>
  <c r="G342"/>
  <c r="F343"/>
  <c r="E309"/>
  <c r="G309"/>
  <c r="F310"/>
  <c r="E277"/>
  <c r="G277"/>
  <c r="F278"/>
  <c r="E244"/>
  <c r="G244"/>
  <c r="F245"/>
  <c r="E212"/>
  <c r="G212"/>
  <c r="F213"/>
  <c r="E488"/>
  <c r="G488"/>
  <c r="F489"/>
  <c r="E480"/>
  <c r="G480"/>
  <c r="E472"/>
  <c r="G472"/>
  <c r="E455"/>
  <c r="G455"/>
  <c r="E439"/>
  <c r="G439"/>
  <c r="E423"/>
  <c r="G423"/>
  <c r="E407"/>
  <c r="G407"/>
  <c r="E391"/>
  <c r="G391"/>
  <c r="E375"/>
  <c r="G375"/>
  <c r="E359"/>
  <c r="G359"/>
  <c r="E333"/>
  <c r="G333"/>
  <c r="F334"/>
  <c r="E301"/>
  <c r="G301"/>
  <c r="F302"/>
  <c r="E269"/>
  <c r="G269"/>
  <c r="F270"/>
  <c r="E236"/>
  <c r="G236"/>
  <c r="F237"/>
  <c r="E204"/>
  <c r="G204"/>
  <c r="F205"/>
  <c r="E180"/>
  <c r="G180"/>
  <c r="F181"/>
  <c r="E164"/>
  <c r="G164"/>
  <c r="F165"/>
  <c r="E148"/>
  <c r="G148"/>
  <c r="F149"/>
  <c r="E132"/>
  <c r="G132"/>
  <c r="F133"/>
  <c r="E115"/>
  <c r="G115"/>
  <c r="F116"/>
  <c r="E99"/>
  <c r="G99"/>
  <c r="F100"/>
  <c r="E83"/>
  <c r="G83"/>
  <c r="F84"/>
  <c r="E67"/>
  <c r="G67"/>
  <c r="F68"/>
  <c r="E51"/>
  <c r="G51"/>
  <c r="F52"/>
  <c r="E35"/>
  <c r="G35"/>
  <c r="F36"/>
  <c r="E19"/>
  <c r="G19"/>
  <c r="F20"/>
  <c r="E325"/>
  <c r="G325"/>
  <c r="F326"/>
  <c r="E293"/>
  <c r="G293"/>
  <c r="F294"/>
  <c r="E261"/>
  <c r="G261"/>
  <c r="F262"/>
  <c r="E228"/>
  <c r="G228"/>
  <c r="F229"/>
  <c r="E196"/>
  <c r="G196"/>
  <c r="F197"/>
  <c r="E463"/>
  <c r="G463"/>
  <c r="E447"/>
  <c r="G447"/>
  <c r="E431"/>
  <c r="G431"/>
  <c r="E415"/>
  <c r="G415"/>
  <c r="E399"/>
  <c r="G399"/>
  <c r="E383"/>
  <c r="G383"/>
  <c r="E367"/>
  <c r="G367"/>
  <c r="E350"/>
  <c r="G350"/>
  <c r="F351"/>
  <c r="E317"/>
  <c r="G317"/>
  <c r="F318"/>
  <c r="E285"/>
  <c r="G285"/>
  <c r="F286"/>
  <c r="E252"/>
  <c r="G252"/>
  <c r="F253"/>
  <c r="E220"/>
  <c r="G220"/>
  <c r="F221"/>
  <c r="E188"/>
  <c r="G188"/>
  <c r="F189"/>
  <c r="E172"/>
  <c r="G172"/>
  <c r="F173"/>
  <c r="E156"/>
  <c r="G156"/>
  <c r="F157"/>
  <c r="E140"/>
  <c r="G140"/>
  <c r="F141"/>
  <c r="E124"/>
  <c r="G124"/>
  <c r="F125"/>
  <c r="E107"/>
  <c r="G107"/>
  <c r="F108"/>
  <c r="E91"/>
  <c r="G91"/>
  <c r="F92"/>
  <c r="E75"/>
  <c r="G75"/>
  <c r="F76"/>
  <c r="E59"/>
  <c r="G59"/>
  <c r="F60"/>
  <c r="E43"/>
  <c r="G43"/>
  <c r="F44"/>
  <c r="E27"/>
  <c r="G27"/>
  <c r="F28"/>
  <c r="E11"/>
  <c r="G11"/>
  <c r="F12"/>
  <c r="G49" i="11"/>
  <c r="F50"/>
  <c r="G50" s="1"/>
  <c r="G237"/>
  <c r="F238"/>
  <c r="G238" s="1"/>
  <c r="G58"/>
  <c r="F59"/>
  <c r="G59" s="1"/>
  <c r="G25"/>
  <c r="F26"/>
  <c r="G26" s="1"/>
  <c r="G1037" i="1"/>
  <c r="F1038"/>
  <c r="E44" i="13" l="1"/>
  <c r="G44"/>
  <c r="E108"/>
  <c r="G108"/>
  <c r="E141"/>
  <c r="G141"/>
  <c r="E221"/>
  <c r="G221"/>
  <c r="E286"/>
  <c r="G286"/>
  <c r="E351"/>
  <c r="G351"/>
  <c r="E229"/>
  <c r="G229"/>
  <c r="E294"/>
  <c r="G294"/>
  <c r="E20"/>
  <c r="G20"/>
  <c r="E52"/>
  <c r="G52"/>
  <c r="E84"/>
  <c r="G84"/>
  <c r="E116"/>
  <c r="G116"/>
  <c r="E28"/>
  <c r="G28"/>
  <c r="E60"/>
  <c r="G60"/>
  <c r="E92"/>
  <c r="G92"/>
  <c r="E125"/>
  <c r="G125"/>
  <c r="E157"/>
  <c r="G157"/>
  <c r="E189"/>
  <c r="G189"/>
  <c r="E253"/>
  <c r="G253"/>
  <c r="E318"/>
  <c r="G318"/>
  <c r="E197"/>
  <c r="G197"/>
  <c r="E262"/>
  <c r="G262"/>
  <c r="E326"/>
  <c r="G326"/>
  <c r="E36"/>
  <c r="G36"/>
  <c r="E68"/>
  <c r="G68"/>
  <c r="E100"/>
  <c r="G100"/>
  <c r="E133"/>
  <c r="G133"/>
  <c r="E165"/>
  <c r="G165"/>
  <c r="E205"/>
  <c r="G205"/>
  <c r="E270"/>
  <c r="G270"/>
  <c r="E334"/>
  <c r="G334"/>
  <c r="E213"/>
  <c r="G213"/>
  <c r="E278"/>
  <c r="G278"/>
  <c r="E343"/>
  <c r="G343"/>
  <c r="E12"/>
  <c r="G12"/>
  <c r="E76"/>
  <c r="G76"/>
  <c r="E173"/>
  <c r="G173"/>
  <c r="E149"/>
  <c r="G149"/>
  <c r="E181"/>
  <c r="G181"/>
  <c r="E237"/>
  <c r="G237"/>
  <c r="E302"/>
  <c r="G302"/>
  <c r="E489"/>
  <c r="G489"/>
  <c r="F490"/>
  <c r="E245"/>
  <c r="G245"/>
  <c r="E310"/>
  <c r="G310"/>
  <c r="F1039" i="1"/>
  <c r="G1039" s="1"/>
  <c r="G1038"/>
  <c r="E490" i="13" l="1"/>
  <c r="G490"/>
  <c r="F491"/>
  <c r="E205" i="1"/>
  <c r="E491" i="13" l="1"/>
  <c r="G491"/>
  <c r="F492"/>
  <c r="F1276" i="1"/>
  <c r="F1277" s="1"/>
  <c r="F1278" s="1"/>
  <c r="F1279" s="1"/>
  <c r="F1280" s="1"/>
  <c r="F1281" s="1"/>
  <c r="E1277"/>
  <c r="E1278" s="1"/>
  <c r="E1279" s="1"/>
  <c r="E1280" s="1"/>
  <c r="E1281" s="1"/>
  <c r="E492" i="13" l="1"/>
  <c r="G492"/>
  <c r="G1276" i="1"/>
  <c r="G1277" s="1"/>
  <c r="G1278" s="1"/>
  <c r="G1279" s="1"/>
  <c r="G1280" s="1"/>
  <c r="G1281" s="1"/>
  <c r="E450" l="1"/>
  <c r="F1356"/>
  <c r="G1356" s="1"/>
  <c r="E1357"/>
  <c r="E1358" s="1"/>
  <c r="E1359" s="1"/>
  <c r="E1360" s="1"/>
  <c r="F1357" l="1"/>
  <c r="F1358" s="1"/>
  <c r="G1358" s="1"/>
  <c r="G1357" l="1"/>
  <c r="F1359"/>
  <c r="F1360" s="1"/>
  <c r="G1360" s="1"/>
  <c r="G1359" l="1"/>
  <c r="E597" l="1"/>
  <c r="E706"/>
  <c r="E291" l="1"/>
  <c r="E292" s="1"/>
  <c r="E524" l="1"/>
  <c r="E525" s="1"/>
  <c r="E526" s="1"/>
  <c r="E527" s="1"/>
  <c r="F523"/>
  <c r="F524" s="1"/>
  <c r="G523" l="1"/>
  <c r="G524"/>
  <c r="F525"/>
  <c r="G525" l="1"/>
  <c r="F526"/>
  <c r="F527" l="1"/>
  <c r="G527" s="1"/>
  <c r="G526"/>
  <c r="E968" l="1"/>
  <c r="E969" s="1"/>
  <c r="E970" s="1"/>
  <c r="E971" s="1"/>
  <c r="F967"/>
  <c r="F968" s="1"/>
  <c r="E1376"/>
  <c r="E1377" s="1"/>
  <c r="E1378" s="1"/>
  <c r="E1379" s="1"/>
  <c r="F1375"/>
  <c r="F1376" s="1"/>
  <c r="E64"/>
  <c r="E65" s="1"/>
  <c r="E66" s="1"/>
  <c r="E67" s="1"/>
  <c r="F63"/>
  <c r="F64" s="1"/>
  <c r="F65" s="1"/>
  <c r="F66" s="1"/>
  <c r="F67" s="1"/>
  <c r="E17"/>
  <c r="E18" s="1"/>
  <c r="E19" s="1"/>
  <c r="E20" s="1"/>
  <c r="F16"/>
  <c r="G16" s="1"/>
  <c r="G17" s="1"/>
  <c r="G18" s="1"/>
  <c r="G19" s="1"/>
  <c r="G20" s="1"/>
  <c r="E8"/>
  <c r="E9" s="1"/>
  <c r="E10" s="1"/>
  <c r="E11" s="1"/>
  <c r="F7"/>
  <c r="F8" s="1"/>
  <c r="F9" s="1"/>
  <c r="F10" s="1"/>
  <c r="F11" s="1"/>
  <c r="E46"/>
  <c r="E47" s="1"/>
  <c r="E48" s="1"/>
  <c r="E49" s="1"/>
  <c r="F45"/>
  <c r="G45" s="1"/>
  <c r="G46" s="1"/>
  <c r="G47" s="1"/>
  <c r="G48" s="1"/>
  <c r="G49" s="1"/>
  <c r="E55"/>
  <c r="E56" s="1"/>
  <c r="E57" s="1"/>
  <c r="E58" s="1"/>
  <c r="F54"/>
  <c r="F55" s="1"/>
  <c r="F56" s="1"/>
  <c r="F57" s="1"/>
  <c r="F58" s="1"/>
  <c r="E138"/>
  <c r="E139" s="1"/>
  <c r="E140" s="1"/>
  <c r="E141" s="1"/>
  <c r="E142" s="1"/>
  <c r="F137"/>
  <c r="G137" s="1"/>
  <c r="G138" s="1"/>
  <c r="G139" s="1"/>
  <c r="G140" s="1"/>
  <c r="G141" s="1"/>
  <c r="G142" s="1"/>
  <c r="E167"/>
  <c r="E168" s="1"/>
  <c r="E169" s="1"/>
  <c r="E170" s="1"/>
  <c r="F166"/>
  <c r="F167" s="1"/>
  <c r="F168" s="1"/>
  <c r="F169" s="1"/>
  <c r="F170" s="1"/>
  <c r="E177"/>
  <c r="E178" s="1"/>
  <c r="E179" s="1"/>
  <c r="E180" s="1"/>
  <c r="F176"/>
  <c r="E186"/>
  <c r="E187" s="1"/>
  <c r="E188" s="1"/>
  <c r="E189" s="1"/>
  <c r="F185"/>
  <c r="F186" s="1"/>
  <c r="F187" s="1"/>
  <c r="F188" s="1"/>
  <c r="F189" s="1"/>
  <c r="E309"/>
  <c r="E310" s="1"/>
  <c r="E311" s="1"/>
  <c r="E312" s="1"/>
  <c r="E313" s="1"/>
  <c r="F308"/>
  <c r="G308" s="1"/>
  <c r="G309" s="1"/>
  <c r="G310" s="1"/>
  <c r="G311" s="1"/>
  <c r="G312" s="1"/>
  <c r="G313" s="1"/>
  <c r="E835"/>
  <c r="E836" s="1"/>
  <c r="E837" s="1"/>
  <c r="E838" s="1"/>
  <c r="F834"/>
  <c r="F835" s="1"/>
  <c r="E883"/>
  <c r="E884" s="1"/>
  <c r="E885" s="1"/>
  <c r="E886" s="1"/>
  <c r="F882"/>
  <c r="E901"/>
  <c r="E902" s="1"/>
  <c r="E903" s="1"/>
  <c r="E904" s="1"/>
  <c r="F900"/>
  <c r="G900" s="1"/>
  <c r="E911"/>
  <c r="E912" s="1"/>
  <c r="E913" s="1"/>
  <c r="E914" s="1"/>
  <c r="F910"/>
  <c r="E1175"/>
  <c r="E1176" s="1"/>
  <c r="E1177" s="1"/>
  <c r="E1178" s="1"/>
  <c r="E1179" s="1"/>
  <c r="F1174"/>
  <c r="F1175" s="1"/>
  <c r="F1176" s="1"/>
  <c r="F1177" s="1"/>
  <c r="F1178" s="1"/>
  <c r="F1179" s="1"/>
  <c r="E1221"/>
  <c r="E1222" s="1"/>
  <c r="E1223" s="1"/>
  <c r="E1224" s="1"/>
  <c r="E1225" s="1"/>
  <c r="F1220"/>
  <c r="F1221" s="1"/>
  <c r="F1222" s="1"/>
  <c r="F1223" s="1"/>
  <c r="F1224" s="1"/>
  <c r="E1249"/>
  <c r="E1250" s="1"/>
  <c r="E1251" s="1"/>
  <c r="E1252" s="1"/>
  <c r="F1248"/>
  <c r="F1249" s="1"/>
  <c r="E1258"/>
  <c r="E1259" s="1"/>
  <c r="E1260" s="1"/>
  <c r="E1261" s="1"/>
  <c r="E1262" s="1"/>
  <c r="F1257"/>
  <c r="G1257" s="1"/>
  <c r="G1258" s="1"/>
  <c r="G1259" s="1"/>
  <c r="G1260" s="1"/>
  <c r="G1261" s="1"/>
  <c r="G1262" s="1"/>
  <c r="E1307"/>
  <c r="E1308" s="1"/>
  <c r="E1309" s="1"/>
  <c r="E1310" s="1"/>
  <c r="E1311" s="1"/>
  <c r="F1306"/>
  <c r="F1307" s="1"/>
  <c r="F1308" s="1"/>
  <c r="F1309" s="1"/>
  <c r="F1310" s="1"/>
  <c r="F1311" s="1"/>
  <c r="E1348"/>
  <c r="E1349" s="1"/>
  <c r="E1350" s="1"/>
  <c r="E1351" s="1"/>
  <c r="F1347"/>
  <c r="G1347" s="1"/>
  <c r="E1119"/>
  <c r="E1120" s="1"/>
  <c r="E1121" s="1"/>
  <c r="E1122" s="1"/>
  <c r="F1118"/>
  <c r="G1118" s="1"/>
  <c r="E1127"/>
  <c r="E1128" s="1"/>
  <c r="E1129" s="1"/>
  <c r="E1130" s="1"/>
  <c r="F1126"/>
  <c r="F1127" s="1"/>
  <c r="F1128" s="1"/>
  <c r="E1137"/>
  <c r="F1136"/>
  <c r="G1136" s="1"/>
  <c r="E422"/>
  <c r="E423" s="1"/>
  <c r="E424" s="1"/>
  <c r="E425" s="1"/>
  <c r="F421"/>
  <c r="E109"/>
  <c r="E110" s="1"/>
  <c r="E111" s="1"/>
  <c r="E112" s="1"/>
  <c r="F108"/>
  <c r="F109" s="1"/>
  <c r="F110" s="1"/>
  <c r="F111" s="1"/>
  <c r="F112" s="1"/>
  <c r="E158"/>
  <c r="E159" s="1"/>
  <c r="E160" s="1"/>
  <c r="E161" s="1"/>
  <c r="F157"/>
  <c r="E215"/>
  <c r="E216" s="1"/>
  <c r="E217" s="1"/>
  <c r="E218" s="1"/>
  <c r="E219" s="1"/>
  <c r="F214"/>
  <c r="E234"/>
  <c r="E235" s="1"/>
  <c r="E236" s="1"/>
  <c r="E237" s="1"/>
  <c r="F233"/>
  <c r="G233" s="1"/>
  <c r="G234" s="1"/>
  <c r="G235" s="1"/>
  <c r="G236" s="1"/>
  <c r="G237" s="1"/>
  <c r="E263"/>
  <c r="E264" s="1"/>
  <c r="E265" s="1"/>
  <c r="E266" s="1"/>
  <c r="F262"/>
  <c r="F263" s="1"/>
  <c r="F264" s="1"/>
  <c r="F265" s="1"/>
  <c r="F266" s="1"/>
  <c r="E338"/>
  <c r="E339" s="1"/>
  <c r="E340" s="1"/>
  <c r="E341" s="1"/>
  <c r="F337"/>
  <c r="G337" s="1"/>
  <c r="G338" s="1"/>
  <c r="G339" s="1"/>
  <c r="G340" s="1"/>
  <c r="G341" s="1"/>
  <c r="E431"/>
  <c r="E432" s="1"/>
  <c r="E433" s="1"/>
  <c r="E434" s="1"/>
  <c r="F430"/>
  <c r="F431" s="1"/>
  <c r="F432" s="1"/>
  <c r="F433" s="1"/>
  <c r="F434" s="1"/>
  <c r="E1018"/>
  <c r="F1018" s="1"/>
  <c r="G1018" s="1"/>
  <c r="F1014"/>
  <c r="G1014" s="1"/>
  <c r="E1212"/>
  <c r="E1213" s="1"/>
  <c r="E1214" s="1"/>
  <c r="E1215" s="1"/>
  <c r="F1211"/>
  <c r="F1212" s="1"/>
  <c r="F1213" s="1"/>
  <c r="F1214" s="1"/>
  <c r="F1215" s="1"/>
  <c r="E1202"/>
  <c r="E1204" s="1"/>
  <c r="E1205" s="1"/>
  <c r="E1206" s="1"/>
  <c r="F1201"/>
  <c r="G1201" s="1"/>
  <c r="G1202" s="1"/>
  <c r="G1204" s="1"/>
  <c r="G1205" s="1"/>
  <c r="G1206" s="1"/>
  <c r="E644"/>
  <c r="E645" s="1"/>
  <c r="E646" s="1"/>
  <c r="E647" s="1"/>
  <c r="F643"/>
  <c r="E723"/>
  <c r="F722"/>
  <c r="G722" s="1"/>
  <c r="E624"/>
  <c r="E625" s="1"/>
  <c r="E626" s="1"/>
  <c r="E627" s="1"/>
  <c r="F623"/>
  <c r="F624" s="1"/>
  <c r="F625" s="1"/>
  <c r="F626" s="1"/>
  <c r="F627" s="1"/>
  <c r="E606"/>
  <c r="E607" s="1"/>
  <c r="E608" s="1"/>
  <c r="E609" s="1"/>
  <c r="F605"/>
  <c r="F606" s="1"/>
  <c r="F607" s="1"/>
  <c r="F608" s="1"/>
  <c r="F609" s="1"/>
  <c r="E467"/>
  <c r="F466"/>
  <c r="F467" s="1"/>
  <c r="F468" s="1"/>
  <c r="E552"/>
  <c r="E553" s="1"/>
  <c r="E554" s="1"/>
  <c r="E555" s="1"/>
  <c r="F551"/>
  <c r="G551" s="1"/>
  <c r="E357"/>
  <c r="E358" s="1"/>
  <c r="E359" s="1"/>
  <c r="E360" s="1"/>
  <c r="F356"/>
  <c r="G356" s="1"/>
  <c r="G357" s="1"/>
  <c r="G358" s="1"/>
  <c r="G359" s="1"/>
  <c r="G360" s="1"/>
  <c r="E541"/>
  <c r="E542" s="1"/>
  <c r="E543" s="1"/>
  <c r="E544" s="1"/>
  <c r="F540"/>
  <c r="F541" s="1"/>
  <c r="F542" s="1"/>
  <c r="F543" s="1"/>
  <c r="F544" s="1"/>
  <c r="E846"/>
  <c r="E847" s="1"/>
  <c r="E848" s="1"/>
  <c r="E849" s="1"/>
  <c r="F845"/>
  <c r="F846" s="1"/>
  <c r="F847" s="1"/>
  <c r="G847" s="1"/>
  <c r="E319"/>
  <c r="E320" s="1"/>
  <c r="E321" s="1"/>
  <c r="E322" s="1"/>
  <c r="E323" s="1"/>
  <c r="F1144"/>
  <c r="G1144" s="1"/>
  <c r="F1096"/>
  <c r="G1096" s="1"/>
  <c r="F1086"/>
  <c r="G1086" s="1"/>
  <c r="F1107"/>
  <c r="G1107" s="1"/>
  <c r="F1046"/>
  <c r="G1046" s="1"/>
  <c r="F1057"/>
  <c r="G1057" s="1"/>
  <c r="F1067"/>
  <c r="G1067" s="1"/>
  <c r="F1006"/>
  <c r="G1006" s="1"/>
  <c r="E1007"/>
  <c r="F996"/>
  <c r="F997" s="1"/>
  <c r="F986"/>
  <c r="F987" s="1"/>
  <c r="G987" s="1"/>
  <c r="F959"/>
  <c r="F960" s="1"/>
  <c r="F976"/>
  <c r="F977" s="1"/>
  <c r="G977" s="1"/>
  <c r="E977"/>
  <c r="E978" s="1"/>
  <c r="E979" s="1"/>
  <c r="E980" s="1"/>
  <c r="F949"/>
  <c r="G949" s="1"/>
  <c r="E950"/>
  <c r="E951" s="1"/>
  <c r="E952" s="1"/>
  <c r="E953" s="1"/>
  <c r="E960"/>
  <c r="E961" s="1"/>
  <c r="E962" s="1"/>
  <c r="E963" s="1"/>
  <c r="E987"/>
  <c r="E988" s="1"/>
  <c r="E989" s="1"/>
  <c r="E990" s="1"/>
  <c r="E1047"/>
  <c r="E1068"/>
  <c r="E561"/>
  <c r="E562" s="1"/>
  <c r="E563" s="1"/>
  <c r="E564" s="1"/>
  <c r="F560"/>
  <c r="G560" s="1"/>
  <c r="G561" s="1"/>
  <c r="G562" s="1"/>
  <c r="G563" s="1"/>
  <c r="G564" s="1"/>
  <c r="E394"/>
  <c r="E395" s="1"/>
  <c r="E396" s="1"/>
  <c r="E397" s="1"/>
  <c r="F393"/>
  <c r="G393" s="1"/>
  <c r="G394" s="1"/>
  <c r="G395" s="1"/>
  <c r="G396" s="1"/>
  <c r="G397" s="1"/>
  <c r="F513"/>
  <c r="F514" s="1"/>
  <c r="G514" s="1"/>
  <c r="E514"/>
  <c r="E515" s="1"/>
  <c r="E516" s="1"/>
  <c r="E517" s="1"/>
  <c r="E518" s="1"/>
  <c r="E1155"/>
  <c r="E1156" s="1"/>
  <c r="E1157" s="1"/>
  <c r="E1158" s="1"/>
  <c r="F1154"/>
  <c r="F1155" s="1"/>
  <c r="G1155" s="1"/>
  <c r="E1108"/>
  <c r="E1097"/>
  <c r="E1098" s="1"/>
  <c r="E1099" s="1"/>
  <c r="E1100" s="1"/>
  <c r="E1087"/>
  <c r="E1088" s="1"/>
  <c r="E1089" s="1"/>
  <c r="E1090" s="1"/>
  <c r="E1166"/>
  <c r="E1167" s="1"/>
  <c r="E1168" s="1"/>
  <c r="E1169" s="1"/>
  <c r="F1165"/>
  <c r="G1165" s="1"/>
  <c r="G1166" s="1"/>
  <c r="G1167" s="1"/>
  <c r="G1168" s="1"/>
  <c r="G1169" s="1"/>
  <c r="E1367"/>
  <c r="E1368" s="1"/>
  <c r="E1369" s="1"/>
  <c r="E1370" s="1"/>
  <c r="F1366"/>
  <c r="G1366" s="1"/>
  <c r="E1328"/>
  <c r="E1329" s="1"/>
  <c r="E1330" s="1"/>
  <c r="E1331" s="1"/>
  <c r="E1332" s="1"/>
  <c r="F1327"/>
  <c r="G1327" s="1"/>
  <c r="G1328" s="1"/>
  <c r="G1329" s="1"/>
  <c r="G1330" s="1"/>
  <c r="G1331" s="1"/>
  <c r="G1332" s="1"/>
  <c r="E1239"/>
  <c r="E1240" s="1"/>
  <c r="E1241" s="1"/>
  <c r="E1242" s="1"/>
  <c r="E1243" s="1"/>
  <c r="F1238"/>
  <c r="F1239" s="1"/>
  <c r="G1239" s="1"/>
  <c r="E1230"/>
  <c r="E1231" s="1"/>
  <c r="E1232" s="1"/>
  <c r="E1233" s="1"/>
  <c r="E1234" s="1"/>
  <c r="F1229"/>
  <c r="F1230" s="1"/>
  <c r="F1231" s="1"/>
  <c r="F1232" s="1"/>
  <c r="F1233" s="1"/>
  <c r="F1234" s="1"/>
  <c r="E921"/>
  <c r="E922" s="1"/>
  <c r="E923" s="1"/>
  <c r="E924" s="1"/>
  <c r="F920"/>
  <c r="G920" s="1"/>
  <c r="E892"/>
  <c r="E893" s="1"/>
  <c r="E894" s="1"/>
  <c r="E895" s="1"/>
  <c r="F891"/>
  <c r="F892" s="1"/>
  <c r="E874"/>
  <c r="E875" s="1"/>
  <c r="E876" s="1"/>
  <c r="E877" s="1"/>
  <c r="F873"/>
  <c r="F874" s="1"/>
  <c r="F875" s="1"/>
  <c r="E808"/>
  <c r="F808" s="1"/>
  <c r="G808" s="1"/>
  <c r="F807"/>
  <c r="G807" s="1"/>
  <c r="E789"/>
  <c r="E790" s="1"/>
  <c r="E791" s="1"/>
  <c r="E792" s="1"/>
  <c r="F788"/>
  <c r="F585"/>
  <c r="F586" s="1"/>
  <c r="F587" s="1"/>
  <c r="F588" s="1"/>
  <c r="F589" s="1"/>
  <c r="E586"/>
  <c r="E587" s="1"/>
  <c r="E588" s="1"/>
  <c r="E589" s="1"/>
  <c r="F204"/>
  <c r="F205" s="1"/>
  <c r="F206" s="1"/>
  <c r="F207" s="1"/>
  <c r="F208" s="1"/>
  <c r="E206"/>
  <c r="E207" s="1"/>
  <c r="E208" s="1"/>
  <c r="E148"/>
  <c r="E149" s="1"/>
  <c r="E150" s="1"/>
  <c r="E151" s="1"/>
  <c r="E152" s="1"/>
  <c r="F147"/>
  <c r="G147" s="1"/>
  <c r="G148" s="1"/>
  <c r="G149" s="1"/>
  <c r="G150" s="1"/>
  <c r="G151" s="1"/>
  <c r="G152" s="1"/>
  <c r="E532"/>
  <c r="E533" s="1"/>
  <c r="F531"/>
  <c r="F532" s="1"/>
  <c r="F533" s="1"/>
  <c r="F534" s="1"/>
  <c r="E633"/>
  <c r="E634" s="1"/>
  <c r="E635" s="1"/>
  <c r="E636" s="1"/>
  <c r="F632"/>
  <c r="G632" s="1"/>
  <c r="G633" s="1"/>
  <c r="G634" s="1"/>
  <c r="G635" s="1"/>
  <c r="G636" s="1"/>
  <c r="E760"/>
  <c r="E761" s="1"/>
  <c r="E762" s="1"/>
  <c r="E763" s="1"/>
  <c r="F759"/>
  <c r="F760" s="1"/>
  <c r="E798"/>
  <c r="F798" s="1"/>
  <c r="G798" s="1"/>
  <c r="F797"/>
  <c r="G797" s="1"/>
  <c r="F568"/>
  <c r="G568" s="1"/>
  <c r="G569" s="1"/>
  <c r="G570" s="1"/>
  <c r="G571" s="1"/>
  <c r="G572" s="1"/>
  <c r="E569"/>
  <c r="E570" s="1"/>
  <c r="E571" s="1"/>
  <c r="E572" s="1"/>
  <c r="E598"/>
  <c r="E599" s="1"/>
  <c r="E600" s="1"/>
  <c r="F596"/>
  <c r="F597" s="1"/>
  <c r="F598" s="1"/>
  <c r="F599" s="1"/>
  <c r="F600" s="1"/>
  <c r="E697"/>
  <c r="E698" s="1"/>
  <c r="E699" s="1"/>
  <c r="E700" s="1"/>
  <c r="F700" s="1"/>
  <c r="G700" s="1"/>
  <c r="F696"/>
  <c r="G696" s="1"/>
  <c r="F318"/>
  <c r="F319" s="1"/>
  <c r="F320" s="1"/>
  <c r="F321" s="1"/>
  <c r="F322" s="1"/>
  <c r="F323" s="1"/>
  <c r="E300"/>
  <c r="F299"/>
  <c r="F300" s="1"/>
  <c r="F301" s="1"/>
  <c r="F302" s="1"/>
  <c r="F303" s="1"/>
  <c r="F304" s="1"/>
  <c r="E293"/>
  <c r="E294" s="1"/>
  <c r="F290"/>
  <c r="G290" s="1"/>
  <c r="G291" s="1"/>
  <c r="G292" s="1"/>
  <c r="G293" s="1"/>
  <c r="G294" s="1"/>
  <c r="E282"/>
  <c r="E283" s="1"/>
  <c r="E284" s="1"/>
  <c r="E285" s="1"/>
  <c r="F281"/>
  <c r="F282" s="1"/>
  <c r="F283" s="1"/>
  <c r="F284" s="1"/>
  <c r="F285" s="1"/>
  <c r="E272"/>
  <c r="E273" s="1"/>
  <c r="E274" s="1"/>
  <c r="E275" s="1"/>
  <c r="E276" s="1"/>
  <c r="F271"/>
  <c r="G271" s="1"/>
  <c r="G272" s="1"/>
  <c r="G273" s="1"/>
  <c r="G274" s="1"/>
  <c r="G275" s="1"/>
  <c r="G276" s="1"/>
  <c r="E253"/>
  <c r="E254" s="1"/>
  <c r="E255" s="1"/>
  <c r="E256" s="1"/>
  <c r="E257" s="1"/>
  <c r="F252"/>
  <c r="G252" s="1"/>
  <c r="G253" s="1"/>
  <c r="G254" s="1"/>
  <c r="G255" s="1"/>
  <c r="G256" s="1"/>
  <c r="G257" s="1"/>
  <c r="E243"/>
  <c r="E244" s="1"/>
  <c r="E245" s="1"/>
  <c r="E246" s="1"/>
  <c r="E247" s="1"/>
  <c r="F242"/>
  <c r="G242" s="1"/>
  <c r="G243" s="1"/>
  <c r="G244" s="1"/>
  <c r="G245" s="1"/>
  <c r="G246" s="1"/>
  <c r="G247" s="1"/>
  <c r="E225"/>
  <c r="E226" s="1"/>
  <c r="E227" s="1"/>
  <c r="E228" s="1"/>
  <c r="F224"/>
  <c r="G224" s="1"/>
  <c r="G225" s="1"/>
  <c r="G226" s="1"/>
  <c r="G227" s="1"/>
  <c r="G228" s="1"/>
  <c r="E195"/>
  <c r="E196" s="1"/>
  <c r="E197" s="1"/>
  <c r="E198" s="1"/>
  <c r="F194"/>
  <c r="F195" s="1"/>
  <c r="F196" s="1"/>
  <c r="F197" s="1"/>
  <c r="F198" s="1"/>
  <c r="E128"/>
  <c r="E129" s="1"/>
  <c r="E130" s="1"/>
  <c r="E131" s="1"/>
  <c r="E132" s="1"/>
  <c r="F127"/>
  <c r="G127" s="1"/>
  <c r="G128" s="1"/>
  <c r="G129" s="1"/>
  <c r="G130" s="1"/>
  <c r="G131" s="1"/>
  <c r="G132" s="1"/>
  <c r="E118"/>
  <c r="E119" s="1"/>
  <c r="E120" s="1"/>
  <c r="E121" s="1"/>
  <c r="E122" s="1"/>
  <c r="F117"/>
  <c r="F118" s="1"/>
  <c r="F119" s="1"/>
  <c r="F120" s="1"/>
  <c r="F121" s="1"/>
  <c r="F122" s="1"/>
  <c r="E100"/>
  <c r="E101" s="1"/>
  <c r="E102" s="1"/>
  <c r="E103" s="1"/>
  <c r="F99"/>
  <c r="F100" s="1"/>
  <c r="F101" s="1"/>
  <c r="F102" s="1"/>
  <c r="F103" s="1"/>
  <c r="E91"/>
  <c r="E92" s="1"/>
  <c r="E93" s="1"/>
  <c r="E94" s="1"/>
  <c r="F90"/>
  <c r="F91" s="1"/>
  <c r="F92" s="1"/>
  <c r="F93" s="1"/>
  <c r="F94" s="1"/>
  <c r="E83"/>
  <c r="E84" s="1"/>
  <c r="E85" s="1"/>
  <c r="E86" s="1"/>
  <c r="F82"/>
  <c r="F83" s="1"/>
  <c r="F84" s="1"/>
  <c r="F85" s="1"/>
  <c r="F86" s="1"/>
  <c r="E74"/>
  <c r="E75" s="1"/>
  <c r="E76" s="1"/>
  <c r="E77" s="1"/>
  <c r="F73"/>
  <c r="F74" s="1"/>
  <c r="F75" s="1"/>
  <c r="F76" s="1"/>
  <c r="F77" s="1"/>
  <c r="E37"/>
  <c r="E38" s="1"/>
  <c r="E39" s="1"/>
  <c r="E40" s="1"/>
  <c r="F36"/>
  <c r="G36" s="1"/>
  <c r="G37" s="1"/>
  <c r="G38" s="1"/>
  <c r="G39" s="1"/>
  <c r="G40" s="1"/>
  <c r="E26"/>
  <c r="E27" s="1"/>
  <c r="E28" s="1"/>
  <c r="E29" s="1"/>
  <c r="F25"/>
  <c r="G25" s="1"/>
  <c r="G26" s="1"/>
  <c r="G27" s="1"/>
  <c r="G28" s="1"/>
  <c r="G29" s="1"/>
  <c r="E770"/>
  <c r="E771" s="1"/>
  <c r="E772" s="1"/>
  <c r="E773" s="1"/>
  <c r="F769"/>
  <c r="G769" s="1"/>
  <c r="E1317"/>
  <c r="E1319" s="1"/>
  <c r="E1321" s="1"/>
  <c r="F1316"/>
  <c r="F1317" s="1"/>
  <c r="F1318" s="1"/>
  <c r="E1058"/>
  <c r="E997"/>
  <c r="E998" s="1"/>
  <c r="E999" s="1"/>
  <c r="E1000" s="1"/>
  <c r="E1296"/>
  <c r="E1298" s="1"/>
  <c r="E1299" s="1"/>
  <c r="E1300" s="1"/>
  <c r="F1295"/>
  <c r="F1296" s="1"/>
  <c r="F1298" s="1"/>
  <c r="F1300" s="1"/>
  <c r="F816"/>
  <c r="F817" s="1"/>
  <c r="F818" s="1"/>
  <c r="E440"/>
  <c r="E441" s="1"/>
  <c r="E442" s="1"/>
  <c r="E443" s="1"/>
  <c r="F439"/>
  <c r="F440" s="1"/>
  <c r="F441" s="1"/>
  <c r="F442" s="1"/>
  <c r="F443" s="1"/>
  <c r="E1076"/>
  <c r="F1075"/>
  <c r="G1075" s="1"/>
  <c r="E330"/>
  <c r="E331" s="1"/>
  <c r="E332" s="1"/>
  <c r="E333" s="1"/>
  <c r="E780"/>
  <c r="E781" s="1"/>
  <c r="F781" s="1"/>
  <c r="G781" s="1"/>
  <c r="F779"/>
  <c r="G779" s="1"/>
  <c r="E615"/>
  <c r="E616" s="1"/>
  <c r="E617" s="1"/>
  <c r="E618" s="1"/>
  <c r="F614"/>
  <c r="F615" s="1"/>
  <c r="F616" s="1"/>
  <c r="F617" s="1"/>
  <c r="F618" s="1"/>
  <c r="E929"/>
  <c r="E930" s="1"/>
  <c r="E931" s="1"/>
  <c r="E932" s="1"/>
  <c r="F1192"/>
  <c r="G1192" s="1"/>
  <c r="G1193" s="1"/>
  <c r="G1194" s="1"/>
  <c r="G1195" s="1"/>
  <c r="G1196" s="1"/>
  <c r="G1197" s="1"/>
  <c r="E1193"/>
  <c r="F1193" s="1"/>
  <c r="E494"/>
  <c r="E495" s="1"/>
  <c r="E496" s="1"/>
  <c r="E497" s="1"/>
  <c r="F493"/>
  <c r="F494" s="1"/>
  <c r="F495" s="1"/>
  <c r="F496" s="1"/>
  <c r="F497" s="1"/>
  <c r="E750"/>
  <c r="E751" s="1"/>
  <c r="E752" s="1"/>
  <c r="E753" s="1"/>
  <c r="F749"/>
  <c r="G749" s="1"/>
  <c r="G750" s="1"/>
  <c r="G751" s="1"/>
  <c r="G752" s="1"/>
  <c r="G753" s="1"/>
  <c r="F329"/>
  <c r="F330" s="1"/>
  <c r="F331" s="1"/>
  <c r="F332" s="1"/>
  <c r="F333" s="1"/>
  <c r="F347"/>
  <c r="G347" s="1"/>
  <c r="G348" s="1"/>
  <c r="G349" s="1"/>
  <c r="G350" s="1"/>
  <c r="G351" s="1"/>
  <c r="E348"/>
  <c r="E349" s="1"/>
  <c r="E350" s="1"/>
  <c r="E351" s="1"/>
  <c r="F365"/>
  <c r="G365" s="1"/>
  <c r="G366" s="1"/>
  <c r="G367" s="1"/>
  <c r="G368" s="1"/>
  <c r="G369" s="1"/>
  <c r="E366"/>
  <c r="E367" s="1"/>
  <c r="E368" s="1"/>
  <c r="E369" s="1"/>
  <c r="F374"/>
  <c r="F375" s="1"/>
  <c r="F376" s="1"/>
  <c r="F377" s="1"/>
  <c r="F378" s="1"/>
  <c r="E375"/>
  <c r="E376" s="1"/>
  <c r="E377" s="1"/>
  <c r="E378" s="1"/>
  <c r="F383"/>
  <c r="F384" s="1"/>
  <c r="E384"/>
  <c r="E385" s="1"/>
  <c r="E386" s="1"/>
  <c r="E387" s="1"/>
  <c r="F402"/>
  <c r="G402" s="1"/>
  <c r="G403" s="1"/>
  <c r="G404" s="1"/>
  <c r="G405" s="1"/>
  <c r="G406" s="1"/>
  <c r="E403"/>
  <c r="E404" s="1"/>
  <c r="E405" s="1"/>
  <c r="E406" s="1"/>
  <c r="F412"/>
  <c r="G412" s="1"/>
  <c r="G413" s="1"/>
  <c r="G414" s="1"/>
  <c r="G415" s="1"/>
  <c r="G416" s="1"/>
  <c r="E413"/>
  <c r="E414" s="1"/>
  <c r="E415" s="1"/>
  <c r="E416" s="1"/>
  <c r="F449"/>
  <c r="G449" s="1"/>
  <c r="E451"/>
  <c r="E452" s="1"/>
  <c r="E453" s="1"/>
  <c r="F458"/>
  <c r="F459" s="1"/>
  <c r="E459"/>
  <c r="E460" s="1"/>
  <c r="E461" s="1"/>
  <c r="E462" s="1"/>
  <c r="F475"/>
  <c r="G475" s="1"/>
  <c r="E476"/>
  <c r="E477" s="1"/>
  <c r="E478" s="1"/>
  <c r="E479" s="1"/>
  <c r="F484"/>
  <c r="F485" s="1"/>
  <c r="E485"/>
  <c r="E486" s="1"/>
  <c r="E487" s="1"/>
  <c r="E488" s="1"/>
  <c r="F503"/>
  <c r="G503" s="1"/>
  <c r="E504"/>
  <c r="E505" s="1"/>
  <c r="E506" s="1"/>
  <c r="E507" s="1"/>
  <c r="F577"/>
  <c r="G577" s="1"/>
  <c r="G578" s="1"/>
  <c r="G579" s="1"/>
  <c r="G580" s="1"/>
  <c r="G581" s="1"/>
  <c r="E578"/>
  <c r="E579" s="1"/>
  <c r="E580" s="1"/>
  <c r="E581" s="1"/>
  <c r="F653"/>
  <c r="G653" s="1"/>
  <c r="G654" s="1"/>
  <c r="G655" s="1"/>
  <c r="G656" s="1"/>
  <c r="G657" s="1"/>
  <c r="E654"/>
  <c r="E655" s="1"/>
  <c r="E656" s="1"/>
  <c r="E657" s="1"/>
  <c r="F662"/>
  <c r="F663" s="1"/>
  <c r="G663" s="1"/>
  <c r="E663"/>
  <c r="E664" s="1"/>
  <c r="E665" s="1"/>
  <c r="E666" s="1"/>
  <c r="F670"/>
  <c r="G670" s="1"/>
  <c r="E671"/>
  <c r="E672" s="1"/>
  <c r="E673" s="1"/>
  <c r="E674" s="1"/>
  <c r="F679"/>
  <c r="G679" s="1"/>
  <c r="E680"/>
  <c r="E681" s="1"/>
  <c r="E682" s="1"/>
  <c r="E683" s="1"/>
  <c r="F687"/>
  <c r="G687" s="1"/>
  <c r="E688"/>
  <c r="F705"/>
  <c r="G705" s="1"/>
  <c r="E707"/>
  <c r="E708" s="1"/>
  <c r="E709" s="1"/>
  <c r="F713"/>
  <c r="G713" s="1"/>
  <c r="E714"/>
  <c r="E715" s="1"/>
  <c r="E716" s="1"/>
  <c r="F732"/>
  <c r="F733" s="1"/>
  <c r="F734" s="1"/>
  <c r="F735" s="1"/>
  <c r="F736" s="1"/>
  <c r="E733"/>
  <c r="E734" s="1"/>
  <c r="E735" s="1"/>
  <c r="E736" s="1"/>
  <c r="F740"/>
  <c r="F741" s="1"/>
  <c r="F742" s="1"/>
  <c r="F743" s="1"/>
  <c r="F744" s="1"/>
  <c r="E741"/>
  <c r="E742" s="1"/>
  <c r="E743" s="1"/>
  <c r="E744" s="1"/>
  <c r="E817"/>
  <c r="E818" s="1"/>
  <c r="E819" s="1"/>
  <c r="E820" s="1"/>
  <c r="F825"/>
  <c r="G825" s="1"/>
  <c r="E826"/>
  <c r="E827" s="1"/>
  <c r="E828" s="1"/>
  <c r="E829" s="1"/>
  <c r="F853"/>
  <c r="G853" s="1"/>
  <c r="E854"/>
  <c r="E855" s="1"/>
  <c r="E856" s="1"/>
  <c r="E857" s="1"/>
  <c r="F863"/>
  <c r="G863" s="1"/>
  <c r="E864"/>
  <c r="E865" s="1"/>
  <c r="E866" s="1"/>
  <c r="E867" s="1"/>
  <c r="F928"/>
  <c r="F929" s="1"/>
  <c r="F937"/>
  <c r="G937" s="1"/>
  <c r="E938"/>
  <c r="E939" s="1"/>
  <c r="E940" s="1"/>
  <c r="E941" s="1"/>
  <c r="F1025"/>
  <c r="G1025" s="1"/>
  <c r="E1026"/>
  <c r="E1027" s="1"/>
  <c r="E1028" s="1"/>
  <c r="E1029" s="1"/>
  <c r="E1145"/>
  <c r="E1146" s="1"/>
  <c r="E1147" s="1"/>
  <c r="E1148" s="1"/>
  <c r="F1183"/>
  <c r="G1183" s="1"/>
  <c r="G1184" s="1"/>
  <c r="G1185" s="1"/>
  <c r="G1186" s="1"/>
  <c r="G1187" s="1"/>
  <c r="E1184"/>
  <c r="F1184" s="1"/>
  <c r="F1267"/>
  <c r="G1267" s="1"/>
  <c r="G1268" s="1"/>
  <c r="G1269" s="1"/>
  <c r="E1268"/>
  <c r="E1269" s="1"/>
  <c r="E1270" s="1"/>
  <c r="E1271" s="1"/>
  <c r="F1286"/>
  <c r="F1287" s="1"/>
  <c r="F1288" s="1"/>
  <c r="F1289" s="1"/>
  <c r="F1290" s="1"/>
  <c r="E1287"/>
  <c r="E1288" s="1"/>
  <c r="E1289" s="1"/>
  <c r="E1290" s="1"/>
  <c r="F1337"/>
  <c r="F1338" s="1"/>
  <c r="E1338"/>
  <c r="E1339" s="1"/>
  <c r="E1340" s="1"/>
  <c r="E1341" s="1"/>
  <c r="E1138" l="1"/>
  <c r="F1137"/>
  <c r="G1137" s="1"/>
  <c r="E1048"/>
  <c r="F1047"/>
  <c r="G1047" s="1"/>
  <c r="E1077"/>
  <c r="F1076"/>
  <c r="G1076" s="1"/>
  <c r="E1069"/>
  <c r="F1068"/>
  <c r="G1068" s="1"/>
  <c r="E1059"/>
  <c r="F1058"/>
  <c r="G1058" s="1"/>
  <c r="E1109"/>
  <c r="F1108"/>
  <c r="G1108" s="1"/>
  <c r="E1008"/>
  <c r="F1007"/>
  <c r="G1007" s="1"/>
  <c r="G493"/>
  <c r="G494" s="1"/>
  <c r="G495" s="1"/>
  <c r="G496" s="1"/>
  <c r="G497" s="1"/>
  <c r="E534"/>
  <c r="E535" s="1"/>
  <c r="E468"/>
  <c r="E469" s="1"/>
  <c r="E470" s="1"/>
  <c r="E689"/>
  <c r="E690" s="1"/>
  <c r="E691" s="1"/>
  <c r="E301"/>
  <c r="E302" s="1"/>
  <c r="E303" s="1"/>
  <c r="E304" s="1"/>
  <c r="G1224"/>
  <c r="F1225"/>
  <c r="G1225" s="1"/>
  <c r="G1270"/>
  <c r="G1271" s="1"/>
  <c r="G99"/>
  <c r="G100" s="1"/>
  <c r="G101" s="1"/>
  <c r="G102" s="1"/>
  <c r="G103" s="1"/>
  <c r="G967"/>
  <c r="G968"/>
  <c r="F969"/>
  <c r="G484"/>
  <c r="F253"/>
  <c r="F254" s="1"/>
  <c r="F255" s="1"/>
  <c r="F256" s="1"/>
  <c r="F257" s="1"/>
  <c r="F366"/>
  <c r="F367" s="1"/>
  <c r="F368" s="1"/>
  <c r="F369" s="1"/>
  <c r="G585"/>
  <c r="G586" s="1"/>
  <c r="G587" s="1"/>
  <c r="G588" s="1"/>
  <c r="G589" s="1"/>
  <c r="F225"/>
  <c r="F226" s="1"/>
  <c r="F227" s="1"/>
  <c r="F228" s="1"/>
  <c r="E809"/>
  <c r="E810" s="1"/>
  <c r="F810" s="1"/>
  <c r="G810" s="1"/>
  <c r="G73"/>
  <c r="G74" s="1"/>
  <c r="G75" s="1"/>
  <c r="G76" s="1"/>
  <c r="G77" s="1"/>
  <c r="F243"/>
  <c r="F244" s="1"/>
  <c r="F245" s="1"/>
  <c r="F246" s="1"/>
  <c r="F247" s="1"/>
  <c r="G90"/>
  <c r="G91" s="1"/>
  <c r="G92" s="1"/>
  <c r="G93" s="1"/>
  <c r="G94" s="1"/>
  <c r="G1295"/>
  <c r="G1296" s="1"/>
  <c r="G1298" s="1"/>
  <c r="G1300" s="1"/>
  <c r="F476"/>
  <c r="G476" s="1"/>
  <c r="F504"/>
  <c r="F505" s="1"/>
  <c r="G505" s="1"/>
  <c r="F848"/>
  <c r="F849" s="1"/>
  <c r="G849" s="1"/>
  <c r="G1127"/>
  <c r="F1087"/>
  <c r="F1088" s="1"/>
  <c r="G1088" s="1"/>
  <c r="G1154"/>
  <c r="G329"/>
  <c r="G330" s="1"/>
  <c r="G331" s="1"/>
  <c r="G332" s="1"/>
  <c r="G333" s="1"/>
  <c r="G732"/>
  <c r="G733" s="1"/>
  <c r="G734" s="1"/>
  <c r="G735" s="1"/>
  <c r="G736" s="1"/>
  <c r="F1119"/>
  <c r="G1119" s="1"/>
  <c r="G891"/>
  <c r="F938"/>
  <c r="F939" s="1"/>
  <c r="G939" s="1"/>
  <c r="F699"/>
  <c r="G699" s="1"/>
  <c r="G662"/>
  <c r="F37"/>
  <c r="F38" s="1"/>
  <c r="F39" s="1"/>
  <c r="F40" s="1"/>
  <c r="F578"/>
  <c r="F579" s="1"/>
  <c r="F580" s="1"/>
  <c r="F581" s="1"/>
  <c r="F1319"/>
  <c r="F1320" s="1"/>
  <c r="F1321" s="1"/>
  <c r="G374"/>
  <c r="G375" s="1"/>
  <c r="G376" s="1"/>
  <c r="G377" s="1"/>
  <c r="G378" s="1"/>
  <c r="G82"/>
  <c r="G83" s="1"/>
  <c r="G84" s="1"/>
  <c r="G85" s="1"/>
  <c r="G86" s="1"/>
  <c r="F1166"/>
  <c r="F1167" s="1"/>
  <c r="F1168" s="1"/>
  <c r="F1169" s="1"/>
  <c r="F1145"/>
  <c r="F1146" s="1"/>
  <c r="G1146" s="1"/>
  <c r="G996"/>
  <c r="F1328"/>
  <c r="F1329" s="1"/>
  <c r="F1330" s="1"/>
  <c r="F1331" s="1"/>
  <c r="F1332" s="1"/>
  <c r="G1286"/>
  <c r="G1287" s="1"/>
  <c r="G1288" s="1"/>
  <c r="G1289" s="1"/>
  <c r="G1290" s="1"/>
  <c r="F750"/>
  <c r="F751" s="1"/>
  <c r="F752" s="1"/>
  <c r="F753" s="1"/>
  <c r="E799"/>
  <c r="F671"/>
  <c r="G671" s="1"/>
  <c r="G1375"/>
  <c r="F348"/>
  <c r="F349" s="1"/>
  <c r="F350" s="1"/>
  <c r="F351" s="1"/>
  <c r="G816"/>
  <c r="F901"/>
  <c r="G901" s="1"/>
  <c r="G846"/>
  <c r="F1202"/>
  <c r="F1204" s="1"/>
  <c r="F1205" s="1"/>
  <c r="F1206" s="1"/>
  <c r="G194"/>
  <c r="G195" s="1"/>
  <c r="G196" s="1"/>
  <c r="G197" s="1"/>
  <c r="G198" s="1"/>
  <c r="F450"/>
  <c r="G450" s="1"/>
  <c r="G845"/>
  <c r="F1377"/>
  <c r="G1376"/>
  <c r="G1203"/>
  <c r="F1156"/>
  <c r="F780"/>
  <c r="G780" s="1"/>
  <c r="E1194"/>
  <c r="F1194" s="1"/>
  <c r="G614"/>
  <c r="G615" s="1"/>
  <c r="G616" s="1"/>
  <c r="G617" s="1"/>
  <c r="G618" s="1"/>
  <c r="E1318"/>
  <c r="E1320" s="1"/>
  <c r="G281"/>
  <c r="G282" s="1"/>
  <c r="G283" s="1"/>
  <c r="G284" s="1"/>
  <c r="G285" s="1"/>
  <c r="G959"/>
  <c r="F138"/>
  <c r="F139" s="1"/>
  <c r="F140" s="1"/>
  <c r="F141" s="1"/>
  <c r="F142" s="1"/>
  <c r="F1240"/>
  <c r="G1240" s="1"/>
  <c r="G1316"/>
  <c r="G1317" s="1"/>
  <c r="G1318" s="1"/>
  <c r="F697"/>
  <c r="G697" s="1"/>
  <c r="G299"/>
  <c r="G300" s="1"/>
  <c r="G301" s="1"/>
  <c r="G302" s="1"/>
  <c r="G303" s="1"/>
  <c r="G304" s="1"/>
  <c r="F403"/>
  <c r="F404" s="1"/>
  <c r="F405" s="1"/>
  <c r="F406" s="1"/>
  <c r="F950"/>
  <c r="G950" s="1"/>
  <c r="G976"/>
  <c r="F234"/>
  <c r="F235" s="1"/>
  <c r="F236" s="1"/>
  <c r="F237" s="1"/>
  <c r="G1306"/>
  <c r="G1307" s="1"/>
  <c r="G1308" s="1"/>
  <c r="G1309" s="1"/>
  <c r="G1310" s="1"/>
  <c r="G1311" s="1"/>
  <c r="G54"/>
  <c r="G55" s="1"/>
  <c r="G56" s="1"/>
  <c r="G57" s="1"/>
  <c r="G58" s="1"/>
  <c r="G459"/>
  <c r="F460"/>
  <c r="G1128"/>
  <c r="F1129"/>
  <c r="G760"/>
  <c r="F761"/>
  <c r="G875"/>
  <c r="F876"/>
  <c r="G876" s="1"/>
  <c r="F921"/>
  <c r="G874"/>
  <c r="F770"/>
  <c r="G467"/>
  <c r="F357"/>
  <c r="F358" s="1"/>
  <c r="F359" s="1"/>
  <c r="F360" s="1"/>
  <c r="F698"/>
  <c r="G698" s="1"/>
  <c r="G532"/>
  <c r="G596"/>
  <c r="G597" s="1"/>
  <c r="G598" s="1"/>
  <c r="G599" s="1"/>
  <c r="G600" s="1"/>
  <c r="F26"/>
  <c r="F27" s="1"/>
  <c r="F28" s="1"/>
  <c r="F29" s="1"/>
  <c r="G759"/>
  <c r="F633"/>
  <c r="F634" s="1"/>
  <c r="F635" s="1"/>
  <c r="F636" s="1"/>
  <c r="F272"/>
  <c r="F273" s="1"/>
  <c r="F274" s="1"/>
  <c r="F275" s="1"/>
  <c r="F276" s="1"/>
  <c r="F706"/>
  <c r="G706" s="1"/>
  <c r="F688"/>
  <c r="G688" s="1"/>
  <c r="F680"/>
  <c r="G458"/>
  <c r="G1229"/>
  <c r="G1230" s="1"/>
  <c r="G1231" s="1"/>
  <c r="G1232" s="1"/>
  <c r="G1233" s="1"/>
  <c r="G1234" s="1"/>
  <c r="F552"/>
  <c r="G1248"/>
  <c r="G1337"/>
  <c r="F1268"/>
  <c r="F1269" s="1"/>
  <c r="F1270" s="1"/>
  <c r="F1271" s="1"/>
  <c r="G873"/>
  <c r="G117"/>
  <c r="G118" s="1"/>
  <c r="G119" s="1"/>
  <c r="G120" s="1"/>
  <c r="G121" s="1"/>
  <c r="G122" s="1"/>
  <c r="F394"/>
  <c r="F395" s="1"/>
  <c r="F396" s="1"/>
  <c r="F397" s="1"/>
  <c r="G531"/>
  <c r="F854"/>
  <c r="F855" s="1"/>
  <c r="F856" s="1"/>
  <c r="G430"/>
  <c r="G431" s="1"/>
  <c r="G432" s="1"/>
  <c r="G433" s="1"/>
  <c r="G434" s="1"/>
  <c r="G63"/>
  <c r="G64" s="1"/>
  <c r="G65" s="1"/>
  <c r="G66" s="1"/>
  <c r="G67" s="1"/>
  <c r="F486"/>
  <c r="F487" s="1"/>
  <c r="G485"/>
  <c r="G892"/>
  <c r="F893"/>
  <c r="F1250"/>
  <c r="F1251" s="1"/>
  <c r="G1249"/>
  <c r="G468"/>
  <c r="F469"/>
  <c r="G1238"/>
  <c r="G540"/>
  <c r="G541" s="1"/>
  <c r="G542" s="1"/>
  <c r="G543" s="1"/>
  <c r="G544" s="1"/>
  <c r="G318"/>
  <c r="G319" s="1"/>
  <c r="G320" s="1"/>
  <c r="G321" s="1"/>
  <c r="G322" s="1"/>
  <c r="G323" s="1"/>
  <c r="G817"/>
  <c r="F826"/>
  <c r="F654"/>
  <c r="F655" s="1"/>
  <c r="F656" s="1"/>
  <c r="F657" s="1"/>
  <c r="F128"/>
  <c r="F129" s="1"/>
  <c r="F130" s="1"/>
  <c r="F131" s="1"/>
  <c r="F132" s="1"/>
  <c r="F569"/>
  <c r="F570" s="1"/>
  <c r="F571" s="1"/>
  <c r="F572" s="1"/>
  <c r="G204"/>
  <c r="G205" s="1"/>
  <c r="G206" s="1"/>
  <c r="G207" s="1"/>
  <c r="G208" s="1"/>
  <c r="F515"/>
  <c r="G515" s="1"/>
  <c r="F988"/>
  <c r="G988" s="1"/>
  <c r="F1097"/>
  <c r="G1097" s="1"/>
  <c r="F1258"/>
  <c r="F1259" s="1"/>
  <c r="F1260" s="1"/>
  <c r="F1261" s="1"/>
  <c r="F1262" s="1"/>
  <c r="G1222"/>
  <c r="G1221"/>
  <c r="F46"/>
  <c r="F47" s="1"/>
  <c r="F48" s="1"/>
  <c r="F49" s="1"/>
  <c r="E1297"/>
  <c r="G513"/>
  <c r="F561"/>
  <c r="F562" s="1"/>
  <c r="F563" s="1"/>
  <c r="F564" s="1"/>
  <c r="G986"/>
  <c r="G605"/>
  <c r="G606" s="1"/>
  <c r="G607" s="1"/>
  <c r="G608" s="1"/>
  <c r="G609" s="1"/>
  <c r="G1211"/>
  <c r="G1212" s="1"/>
  <c r="G1213" s="1"/>
  <c r="G1214" s="1"/>
  <c r="G1215" s="1"/>
  <c r="F1348"/>
  <c r="G1348" s="1"/>
  <c r="F1367"/>
  <c r="F148"/>
  <c r="F149" s="1"/>
  <c r="F150" s="1"/>
  <c r="F151" s="1"/>
  <c r="F152" s="1"/>
  <c r="F864"/>
  <c r="F978"/>
  <c r="G978" s="1"/>
  <c r="G262"/>
  <c r="G263" s="1"/>
  <c r="G264" s="1"/>
  <c r="G265" s="1"/>
  <c r="G266" s="1"/>
  <c r="F309"/>
  <c r="F310" s="1"/>
  <c r="F311" s="1"/>
  <c r="F312" s="1"/>
  <c r="F313" s="1"/>
  <c r="G1220"/>
  <c r="G834"/>
  <c r="G7"/>
  <c r="G8" s="1"/>
  <c r="G9" s="1"/>
  <c r="G10" s="1"/>
  <c r="G11" s="1"/>
  <c r="F1339"/>
  <c r="G1338"/>
  <c r="F715"/>
  <c r="G715" s="1"/>
  <c r="F385"/>
  <c r="G384"/>
  <c r="F819"/>
  <c r="G818"/>
  <c r="F535"/>
  <c r="G535" s="1"/>
  <c r="G534"/>
  <c r="G929"/>
  <c r="F930"/>
  <c r="G214"/>
  <c r="G215" s="1"/>
  <c r="G216" s="1"/>
  <c r="G217" s="1"/>
  <c r="G218" s="1"/>
  <c r="G219" s="1"/>
  <c r="F215"/>
  <c r="F216" s="1"/>
  <c r="F217" s="1"/>
  <c r="F218" s="1"/>
  <c r="F219" s="1"/>
  <c r="G176"/>
  <c r="G177" s="1"/>
  <c r="G178" s="1"/>
  <c r="G179" s="1"/>
  <c r="G180" s="1"/>
  <c r="F177"/>
  <c r="F178" s="1"/>
  <c r="F179" s="1"/>
  <c r="F180" s="1"/>
  <c r="F789"/>
  <c r="G788"/>
  <c r="G643"/>
  <c r="G644" s="1"/>
  <c r="G645" s="1"/>
  <c r="G646" s="1"/>
  <c r="G647" s="1"/>
  <c r="F644"/>
  <c r="F645" s="1"/>
  <c r="F646" s="1"/>
  <c r="F647" s="1"/>
  <c r="G1223"/>
  <c r="F836"/>
  <c r="G835"/>
  <c r="F1297"/>
  <c r="F1299" s="1"/>
  <c r="G533"/>
  <c r="G439"/>
  <c r="G440" s="1"/>
  <c r="G441" s="1"/>
  <c r="G442" s="1"/>
  <c r="G443" s="1"/>
  <c r="E1185"/>
  <c r="F1026"/>
  <c r="G928"/>
  <c r="G740"/>
  <c r="G741" s="1"/>
  <c r="G742" s="1"/>
  <c r="G743" s="1"/>
  <c r="G744" s="1"/>
  <c r="F714"/>
  <c r="G714" s="1"/>
  <c r="F413"/>
  <c r="F414" s="1"/>
  <c r="F415" s="1"/>
  <c r="F416" s="1"/>
  <c r="G383"/>
  <c r="F961"/>
  <c r="G960"/>
  <c r="F998"/>
  <c r="G997"/>
  <c r="E782"/>
  <c r="F664"/>
  <c r="G882"/>
  <c r="F883"/>
  <c r="E724"/>
  <c r="F723"/>
  <c r="G723" s="1"/>
  <c r="G157"/>
  <c r="G158" s="1"/>
  <c r="G159" s="1"/>
  <c r="G160" s="1"/>
  <c r="G161" s="1"/>
  <c r="F158"/>
  <c r="F159" s="1"/>
  <c r="F160" s="1"/>
  <c r="F161" s="1"/>
  <c r="G421"/>
  <c r="G422" s="1"/>
  <c r="G423" s="1"/>
  <c r="G424" s="1"/>
  <c r="G425" s="1"/>
  <c r="F422"/>
  <c r="F423" s="1"/>
  <c r="F424" s="1"/>
  <c r="F425" s="1"/>
  <c r="G910"/>
  <c r="F911"/>
  <c r="F291"/>
  <c r="F292" s="1"/>
  <c r="F293" s="1"/>
  <c r="F294" s="1"/>
  <c r="G623"/>
  <c r="G624" s="1"/>
  <c r="G625" s="1"/>
  <c r="G626" s="1"/>
  <c r="G627" s="1"/>
  <c r="F338"/>
  <c r="F339" s="1"/>
  <c r="F340" s="1"/>
  <c r="F341" s="1"/>
  <c r="G108"/>
  <c r="G109" s="1"/>
  <c r="G110" s="1"/>
  <c r="G111" s="1"/>
  <c r="G112" s="1"/>
  <c r="G1126"/>
  <c r="G185"/>
  <c r="G186" s="1"/>
  <c r="G187" s="1"/>
  <c r="G188" s="1"/>
  <c r="G189" s="1"/>
  <c r="G166"/>
  <c r="G167" s="1"/>
  <c r="G168" s="1"/>
  <c r="G169" s="1"/>
  <c r="G170" s="1"/>
  <c r="F17"/>
  <c r="F18" s="1"/>
  <c r="F19" s="1"/>
  <c r="F20" s="1"/>
  <c r="G466"/>
  <c r="E1203"/>
  <c r="G1174"/>
  <c r="G1175" s="1"/>
  <c r="G1176" s="1"/>
  <c r="G1177" s="1"/>
  <c r="G1178" s="1"/>
  <c r="G1179" s="1"/>
  <c r="E1110" l="1"/>
  <c r="F1109"/>
  <c r="G1109" s="1"/>
  <c r="E1060"/>
  <c r="F1059"/>
  <c r="G1059" s="1"/>
  <c r="E1078"/>
  <c r="F1077"/>
  <c r="G1077" s="1"/>
  <c r="E1139"/>
  <c r="F1138"/>
  <c r="G1138" s="1"/>
  <c r="E1070"/>
  <c r="F1069"/>
  <c r="G1069" s="1"/>
  <c r="E1049"/>
  <c r="F1048"/>
  <c r="G1048" s="1"/>
  <c r="E1009"/>
  <c r="F1008"/>
  <c r="G1008" s="1"/>
  <c r="F506"/>
  <c r="G506" s="1"/>
  <c r="G969"/>
  <c r="F970"/>
  <c r="G848"/>
  <c r="G1297"/>
  <c r="G1299" s="1"/>
  <c r="F809"/>
  <c r="G809" s="1"/>
  <c r="F1147"/>
  <c r="G1147" s="1"/>
  <c r="E811"/>
  <c r="F902"/>
  <c r="F903" s="1"/>
  <c r="F672"/>
  <c r="F673" s="1"/>
  <c r="G673" s="1"/>
  <c r="F1098"/>
  <c r="F1099" s="1"/>
  <c r="F1089"/>
  <c r="G1089" s="1"/>
  <c r="G504"/>
  <c r="F477"/>
  <c r="G477" s="1"/>
  <c r="F451"/>
  <c r="F452" s="1"/>
  <c r="F1120"/>
  <c r="G1120" s="1"/>
  <c r="G1087"/>
  <c r="G854"/>
  <c r="F1349"/>
  <c r="F1350" s="1"/>
  <c r="F1351" s="1"/>
  <c r="G1351" s="1"/>
  <c r="F940"/>
  <c r="F941" s="1"/>
  <c r="G941" s="1"/>
  <c r="F1203"/>
  <c r="G938"/>
  <c r="G1319"/>
  <c r="G1320" s="1"/>
  <c r="G1321" s="1"/>
  <c r="G1145"/>
  <c r="E800"/>
  <c r="F799"/>
  <c r="G799" s="1"/>
  <c r="F989"/>
  <c r="F990" s="1"/>
  <c r="G990" s="1"/>
  <c r="F951"/>
  <c r="F952" s="1"/>
  <c r="F689"/>
  <c r="G689" s="1"/>
  <c r="F877"/>
  <c r="G877" s="1"/>
  <c r="F1252"/>
  <c r="G1252" s="1"/>
  <c r="G1251"/>
  <c r="F1241"/>
  <c r="F1242" s="1"/>
  <c r="F1378"/>
  <c r="G1377"/>
  <c r="G1156"/>
  <c r="F1157"/>
  <c r="F516"/>
  <c r="G516" s="1"/>
  <c r="G486"/>
  <c r="E1195"/>
  <c r="G460"/>
  <c r="F461"/>
  <c r="F979"/>
  <c r="F980" s="1"/>
  <c r="G980" s="1"/>
  <c r="G855"/>
  <c r="F553"/>
  <c r="G553" s="1"/>
  <c r="G552"/>
  <c r="F771"/>
  <c r="G770"/>
  <c r="F762"/>
  <c r="G761"/>
  <c r="G680"/>
  <c r="F681"/>
  <c r="F922"/>
  <c r="G921"/>
  <c r="F1130"/>
  <c r="G1130" s="1"/>
  <c r="G1129"/>
  <c r="F707"/>
  <c r="G707" s="1"/>
  <c r="F1368"/>
  <c r="F1369" s="1"/>
  <c r="G1367"/>
  <c r="F827"/>
  <c r="G826"/>
  <c r="F470"/>
  <c r="G470" s="1"/>
  <c r="G469"/>
  <c r="F894"/>
  <c r="G893"/>
  <c r="G864"/>
  <c r="F865"/>
  <c r="G1250"/>
  <c r="F724"/>
  <c r="G724" s="1"/>
  <c r="E725"/>
  <c r="G998"/>
  <c r="F999"/>
  <c r="G961"/>
  <c r="F962"/>
  <c r="F1027"/>
  <c r="G1026"/>
  <c r="F1185"/>
  <c r="E1186"/>
  <c r="F837"/>
  <c r="G836"/>
  <c r="G789"/>
  <c r="F790"/>
  <c r="G385"/>
  <c r="F386"/>
  <c r="G1339"/>
  <c r="F1340"/>
  <c r="E783"/>
  <c r="F783" s="1"/>
  <c r="G783" s="1"/>
  <c r="F782"/>
  <c r="G782" s="1"/>
  <c r="F820"/>
  <c r="G820" s="1"/>
  <c r="G819"/>
  <c r="E717"/>
  <c r="F717" s="1"/>
  <c r="G717" s="1"/>
  <c r="F716"/>
  <c r="G716" s="1"/>
  <c r="F912"/>
  <c r="G911"/>
  <c r="G883"/>
  <c r="F884"/>
  <c r="F665"/>
  <c r="G664"/>
  <c r="F488"/>
  <c r="G488" s="1"/>
  <c r="G487"/>
  <c r="G856"/>
  <c r="F857"/>
  <c r="G857" s="1"/>
  <c r="F931"/>
  <c r="G930"/>
  <c r="E1071" l="1"/>
  <c r="F1071" s="1"/>
  <c r="G1071" s="1"/>
  <c r="F1070"/>
  <c r="G1070" s="1"/>
  <c r="E1079"/>
  <c r="F1079" s="1"/>
  <c r="G1079" s="1"/>
  <c r="F1078"/>
  <c r="G1078" s="1"/>
  <c r="E1111"/>
  <c r="F1111" s="1"/>
  <c r="G1111" s="1"/>
  <c r="F1110"/>
  <c r="G1110" s="1"/>
  <c r="E1050"/>
  <c r="F1050" s="1"/>
  <c r="G1050" s="1"/>
  <c r="F1049"/>
  <c r="G1049" s="1"/>
  <c r="E1140"/>
  <c r="F1140" s="1"/>
  <c r="G1140" s="1"/>
  <c r="F1139"/>
  <c r="G1139" s="1"/>
  <c r="E1061"/>
  <c r="F1061" s="1"/>
  <c r="G1061" s="1"/>
  <c r="F1060"/>
  <c r="G1060" s="1"/>
  <c r="E1010"/>
  <c r="F1010" s="1"/>
  <c r="G1010" s="1"/>
  <c r="F1009"/>
  <c r="G1009" s="1"/>
  <c r="F674"/>
  <c r="G674" s="1"/>
  <c r="G940"/>
  <c r="F811"/>
  <c r="G811" s="1"/>
  <c r="E812"/>
  <c r="F812" s="1"/>
  <c r="G812" s="1"/>
  <c r="F507"/>
  <c r="G507" s="1"/>
  <c r="G1349"/>
  <c r="F478"/>
  <c r="F479" s="1"/>
  <c r="G479" s="1"/>
  <c r="F1090"/>
  <c r="G1090" s="1"/>
  <c r="F1121"/>
  <c r="G1121" s="1"/>
  <c r="G672"/>
  <c r="G989"/>
  <c r="F971"/>
  <c r="G971" s="1"/>
  <c r="G970"/>
  <c r="F1148"/>
  <c r="G1148" s="1"/>
  <c r="G902"/>
  <c r="G1098"/>
  <c r="G451"/>
  <c r="G979"/>
  <c r="F690"/>
  <c r="F691" s="1"/>
  <c r="G691" s="1"/>
  <c r="G951"/>
  <c r="E801"/>
  <c r="F801" s="1"/>
  <c r="G801" s="1"/>
  <c r="F800"/>
  <c r="G800" s="1"/>
  <c r="F517"/>
  <c r="F518" s="1"/>
  <c r="G518" s="1"/>
  <c r="G1242"/>
  <c r="G1243" s="1"/>
  <c r="F1243"/>
  <c r="G1241"/>
  <c r="G1378"/>
  <c r="F1379"/>
  <c r="G1379" s="1"/>
  <c r="F1370"/>
  <c r="G1370" s="1"/>
  <c r="G1369"/>
  <c r="F708"/>
  <c r="F709" s="1"/>
  <c r="G709" s="1"/>
  <c r="F1195"/>
  <c r="E1196"/>
  <c r="F1158"/>
  <c r="G1158" s="1"/>
  <c r="G1157"/>
  <c r="F772"/>
  <c r="G771"/>
  <c r="F462"/>
  <c r="G462" s="1"/>
  <c r="G461"/>
  <c r="F682"/>
  <c r="G681"/>
  <c r="G922"/>
  <c r="F923"/>
  <c r="G762"/>
  <c r="F763"/>
  <c r="G763" s="1"/>
  <c r="F554"/>
  <c r="G554" s="1"/>
  <c r="G1368"/>
  <c r="G827"/>
  <c r="F828"/>
  <c r="F895"/>
  <c r="G895" s="1"/>
  <c r="G894"/>
  <c r="G865"/>
  <c r="F866"/>
  <c r="G1027"/>
  <c r="F1028"/>
  <c r="G452"/>
  <c r="F453"/>
  <c r="G453" s="1"/>
  <c r="G884"/>
  <c r="F885"/>
  <c r="G1340"/>
  <c r="F1341"/>
  <c r="G1341" s="1"/>
  <c r="F791"/>
  <c r="G790"/>
  <c r="E1187"/>
  <c r="F1187" s="1"/>
  <c r="F1186"/>
  <c r="G1350"/>
  <c r="F953"/>
  <c r="G953" s="1"/>
  <c r="G952"/>
  <c r="F1000"/>
  <c r="G1000" s="1"/>
  <c r="G999"/>
  <c r="G665"/>
  <c r="F666"/>
  <c r="G666" s="1"/>
  <c r="F904"/>
  <c r="G904" s="1"/>
  <c r="G903"/>
  <c r="G931"/>
  <c r="F932"/>
  <c r="G932" s="1"/>
  <c r="G912"/>
  <c r="F913"/>
  <c r="F838"/>
  <c r="G838" s="1"/>
  <c r="G837"/>
  <c r="F1100"/>
  <c r="G1100" s="1"/>
  <c r="G1099"/>
  <c r="F387"/>
  <c r="G387" s="1"/>
  <c r="G386"/>
  <c r="F963"/>
  <c r="G963" s="1"/>
  <c r="G962"/>
  <c r="E726"/>
  <c r="F726" s="1"/>
  <c r="G726" s="1"/>
  <c r="F725"/>
  <c r="G725" s="1"/>
  <c r="G690" l="1"/>
  <c r="G478"/>
  <c r="F1122"/>
  <c r="G1122" s="1"/>
  <c r="G517"/>
  <c r="E1197"/>
  <c r="F1197" s="1"/>
  <c r="F1196"/>
  <c r="G708"/>
  <c r="F683"/>
  <c r="G683" s="1"/>
  <c r="G682"/>
  <c r="F555"/>
  <c r="G555" s="1"/>
  <c r="G772"/>
  <c r="F773"/>
  <c r="G773" s="1"/>
  <c r="F924"/>
  <c r="G924" s="1"/>
  <c r="G923"/>
  <c r="G866"/>
  <c r="F867"/>
  <c r="G867" s="1"/>
  <c r="F829"/>
  <c r="G829" s="1"/>
  <c r="G828"/>
  <c r="G1028"/>
  <c r="F1029"/>
  <c r="G1029" s="1"/>
  <c r="G791"/>
  <c r="F792"/>
  <c r="G792" s="1"/>
  <c r="G913"/>
  <c r="F914"/>
  <c r="G914" s="1"/>
  <c r="F886"/>
  <c r="G886" s="1"/>
  <c r="G885"/>
</calcChain>
</file>

<file path=xl/comments1.xml><?xml version="1.0" encoding="utf-8"?>
<comments xmlns="http://schemas.openxmlformats.org/spreadsheetml/2006/main">
  <authors>
    <author>Administrator</author>
    <author>User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GOTHENBURG Sweden</t>
        </r>
      </text>
    </comment>
    <comment ref="D16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AEU3</t>
        </r>
      </text>
    </comment>
    <comment ref="D22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AEU3
中转同HAM</t>
        </r>
      </text>
    </comment>
    <comment ref="D24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AEU3</t>
        </r>
      </text>
    </comment>
    <comment ref="D32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AEU3</t>
        </r>
      </text>
    </comment>
    <comment ref="D40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AEU3</t>
        </r>
      </text>
    </comment>
    <comment ref="D46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OOCL LL2
同 cosco AEU3</t>
        </r>
      </text>
    </comment>
    <comment ref="D6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BALTIC PORTS 
VIA HAM
同OOCL LL5</t>
        </r>
      </text>
    </comment>
    <comment ref="D8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1</t>
        </r>
      </text>
    </comment>
    <comment ref="D9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AEM5
同OOCL EM2</t>
        </r>
      </text>
    </comment>
    <comment ref="D104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AEU3</t>
        </r>
      </text>
    </comment>
    <comment ref="D11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21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EC2/E</t>
        </r>
      </text>
    </comment>
    <comment ref="D129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ECX2</t>
        </r>
      </text>
    </comment>
    <comment ref="D137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PS6
</t>
        </r>
      </text>
    </comment>
    <comment ref="D145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PS8</t>
        </r>
      </text>
    </comment>
    <comment ref="D15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16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16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Long Beach (California), United States</t>
        </r>
      </text>
    </comment>
    <comment ref="D185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BOHAI SERVICE</t>
        </r>
      </text>
    </comment>
    <comment ref="D19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PS6</t>
        </r>
      </text>
    </comment>
    <comment ref="D201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PN1</t>
        </r>
      </text>
    </comment>
    <comment ref="D209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</rPr>
          <t>SEATTLE/PN1</t>
        </r>
      </text>
    </comment>
    <comment ref="B215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CEN</t>
        </r>
      </text>
    </comment>
    <comment ref="D217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CEN</t>
        </r>
      </text>
    </comment>
    <comment ref="D225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CEN</t>
        </r>
      </text>
    </comment>
    <comment ref="D23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24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ps8
</t>
        </r>
      </text>
    </comment>
    <comment ref="D24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ps8
</t>
        </r>
      </text>
    </comment>
    <comment ref="D258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ASIA 2</t>
        </r>
      </text>
    </comment>
    <comment ref="D266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ASIA 2</t>
        </r>
      </text>
    </comment>
    <comment ref="D274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ASIA 2</t>
        </r>
      </text>
    </comment>
    <comment ref="D28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290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ASPA 1</t>
        </r>
      </text>
    </comment>
    <comment ref="D29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 S A 3</t>
        </r>
      </text>
    </comment>
    <comment ref="B312" authorId="1">
      <text>
        <r>
          <rPr>
            <sz val="9"/>
            <rFont val="宋体"/>
            <family val="3"/>
            <charset val="134"/>
          </rPr>
          <t xml:space="preserve">在MSK网站，搜COLON FREE ZONE,PANAMA，选择“承运人托运（SD）”
</t>
        </r>
      </text>
    </comment>
    <comment ref="D32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33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CT2</t>
        </r>
      </text>
    </comment>
    <comment ref="B337" authorId="1">
      <text>
        <r>
          <rPr>
            <sz val="9"/>
            <rFont val="宋体"/>
            <family val="3"/>
            <charset val="134"/>
          </rPr>
          <t>User:
CKV2</t>
        </r>
      </text>
    </comment>
    <comment ref="D347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-AGX
</t>
        </r>
      </text>
    </comment>
    <comment ref="D355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ME3</t>
        </r>
      </text>
    </comment>
    <comment ref="D36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AGX</t>
        </r>
      </text>
    </comment>
    <comment ref="D371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CHL</t>
        </r>
      </text>
    </comment>
    <comment ref="D37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387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HHX</t>
        </r>
      </text>
    </comment>
    <comment ref="D395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CI2</t>
        </r>
      </text>
    </comment>
    <comment ref="D40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</t>
        </r>
      </text>
    </comment>
    <comment ref="D411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FI3</t>
        </r>
      </text>
    </comment>
    <comment ref="D419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ME3</t>
        </r>
      </text>
    </comment>
    <comment ref="D427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AAUS</t>
        </r>
      </text>
    </comment>
    <comment ref="D435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AAUS</t>
        </r>
      </text>
    </comment>
    <comment ref="D443" authorId="1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NEAX
</t>
        </r>
      </text>
    </comment>
    <comment ref="D45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45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CSE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COSCO ASIA 039W PHASE OUT,CSCL MERCURY 045W PHASE IN TO REPLACE.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COSCO ASIA 039W PHASE OUT,CSCL MERCURY 045W PHASE IN TO REPLACE.</t>
        </r>
      </text>
    </comment>
  </commentList>
</comments>
</file>

<file path=xl/sharedStrings.xml><?xml version="1.0" encoding="utf-8"?>
<sst xmlns="http://schemas.openxmlformats.org/spreadsheetml/2006/main" count="9783" uniqueCount="3104">
  <si>
    <t>EASLINE SHANGHAI</t>
  </si>
  <si>
    <t xml:space="preserve">DAMMAN </t>
  </si>
  <si>
    <t>CHENNAI</t>
  </si>
  <si>
    <t>0002W</t>
  </si>
  <si>
    <t>HYUNDAI PRESTIGE</t>
  </si>
  <si>
    <t>0071E</t>
  </si>
  <si>
    <t>SAN ANTONIO</t>
  </si>
  <si>
    <t>EVER CONQUEST</t>
  </si>
  <si>
    <t>015E</t>
  </si>
  <si>
    <t>MOL MOTIVATOR</t>
  </si>
  <si>
    <t>030E</t>
  </si>
  <si>
    <t>CARRIER</t>
  </si>
  <si>
    <t>CNTAO</t>
  </si>
  <si>
    <t>044W</t>
  </si>
  <si>
    <t>PANCON</t>
  </si>
  <si>
    <t>OCEAN EXPRESS</t>
  </si>
  <si>
    <t>SINOKOR</t>
  </si>
  <si>
    <t>0066E</t>
  </si>
  <si>
    <t>REVERENCE</t>
  </si>
  <si>
    <t>STX</t>
  </si>
  <si>
    <t>023E</t>
  </si>
  <si>
    <t>025S</t>
  </si>
  <si>
    <t>026S</t>
  </si>
  <si>
    <t>078W</t>
  </si>
  <si>
    <t>CAPE FORBY</t>
  </si>
  <si>
    <t>102S</t>
  </si>
  <si>
    <t>CNCAN</t>
  </si>
  <si>
    <t>UNAYZAH</t>
  </si>
  <si>
    <t>UMM SALAL</t>
  </si>
  <si>
    <t>CNHKG</t>
  </si>
  <si>
    <t>WAREHOUSE CUT OFF</t>
  </si>
  <si>
    <t>DONG FANG FU</t>
  </si>
  <si>
    <t xml:space="preserve">HONGKONG ROUTE </t>
  </si>
  <si>
    <t xml:space="preserve">JAPAN &amp; SOUTH KOREA  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</si>
  <si>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</si>
  <si>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</si>
  <si>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</si>
  <si>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</si>
  <si>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</si>
  <si>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</si>
  <si>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</si>
  <si>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</si>
  <si>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</si>
  <si>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</si>
  <si>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JUPITER</t>
  </si>
  <si>
    <t>ALULA</t>
  </si>
  <si>
    <t>001W</t>
  </si>
  <si>
    <t>002W</t>
  </si>
  <si>
    <t>XIN SHANGHAI</t>
  </si>
  <si>
    <t>007W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</si>
  <si>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</si>
  <si>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</si>
  <si>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</si>
  <si>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</si>
  <si>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</si>
  <si>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</si>
  <si>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</si>
  <si>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</si>
  <si>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 xml:space="preserve">LEIXOES/PORTO </t>
  </si>
  <si>
    <t xml:space="preserve">VARNA  </t>
  </si>
  <si>
    <t>CONSTANTSA</t>
  </si>
  <si>
    <t>YM SUCCESS</t>
  </si>
  <si>
    <t>XIN QIN HUANG DAO</t>
  </si>
  <si>
    <t>KOPER</t>
  </si>
  <si>
    <t>EVER ETHIC</t>
  </si>
  <si>
    <t>RIJEKA</t>
  </si>
  <si>
    <t>GDYNIA</t>
  </si>
  <si>
    <t>ROTTERDAM</t>
  </si>
  <si>
    <t>HAMBURG</t>
  </si>
  <si>
    <t>AARHUS/COPENHAGEN</t>
  </si>
  <si>
    <t>ARS/COP</t>
  </si>
  <si>
    <t>GOTHENBURG</t>
  </si>
  <si>
    <t>HELSINKI</t>
  </si>
  <si>
    <t>OSLO</t>
  </si>
  <si>
    <t xml:space="preserve">BARCELONA  </t>
  </si>
  <si>
    <t>HONG KONG BRIDGE</t>
  </si>
  <si>
    <t>022E</t>
  </si>
  <si>
    <t>027E</t>
  </si>
  <si>
    <t>002E</t>
  </si>
  <si>
    <t xml:space="preserve">VALENCIA  </t>
  </si>
  <si>
    <t>PIRAEUS</t>
  </si>
  <si>
    <t>0076W</t>
  </si>
  <si>
    <t>COSCO HELLAS</t>
  </si>
  <si>
    <t>046W</t>
  </si>
  <si>
    <t xml:space="preserve">GENOA </t>
  </si>
  <si>
    <t xml:space="preserve">ISTANBUL(k) </t>
  </si>
  <si>
    <t>PORT SAID</t>
  </si>
  <si>
    <t>040W</t>
  </si>
  <si>
    <t>032W</t>
  </si>
  <si>
    <t>TUNIS/RADES</t>
  </si>
  <si>
    <t xml:space="preserve">BEIRUT  </t>
  </si>
  <si>
    <t xml:space="preserve">LIMASSOL  </t>
  </si>
  <si>
    <t xml:space="preserve">ALEXANDRIA  </t>
  </si>
  <si>
    <t xml:space="preserve">ASHDOD </t>
  </si>
  <si>
    <t>DURBAN</t>
  </si>
  <si>
    <t>005W</t>
  </si>
  <si>
    <t>009W</t>
  </si>
  <si>
    <t xml:space="preserve">TEMA   </t>
  </si>
  <si>
    <t>CAPE TOWN</t>
  </si>
  <si>
    <t>VIA SGP</t>
  </si>
  <si>
    <t>018W</t>
  </si>
  <si>
    <t>SGP</t>
  </si>
  <si>
    <t>010W</t>
  </si>
  <si>
    <t>CASABLANCA</t>
  </si>
  <si>
    <t xml:space="preserve">AUCKLAND </t>
  </si>
  <si>
    <t xml:space="preserve">BRISBANE  </t>
  </si>
  <si>
    <t>BRISBANE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</si>
  <si>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</si>
  <si>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</si>
  <si>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</si>
  <si>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</si>
  <si>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</si>
  <si>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</si>
  <si>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</si>
  <si>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</si>
  <si>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</si>
  <si>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101W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</si>
  <si>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</si>
  <si>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</si>
  <si>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</si>
  <si>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</si>
  <si>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</si>
  <si>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</si>
  <si>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>SITC VTX2</t>
  </si>
  <si>
    <t xml:space="preserve">BANGKOK </t>
  </si>
  <si>
    <t>GANTA BHUM</t>
  </si>
  <si>
    <t xml:space="preserve">SINGAPORE  </t>
  </si>
  <si>
    <t>004W</t>
  </si>
  <si>
    <t>030W</t>
  </si>
  <si>
    <t xml:space="preserve">PORT LOUIS  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</si>
  <si>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</si>
  <si>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</si>
  <si>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</si>
  <si>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</si>
  <si>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</si>
  <si>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</si>
  <si>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</si>
  <si>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</si>
  <si>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 xml:space="preserve">INCHON </t>
  </si>
  <si>
    <t xml:space="preserve">KAOHSIUNG </t>
  </si>
  <si>
    <t>KAOHSIUNG</t>
  </si>
  <si>
    <t>KEELUNG</t>
  </si>
  <si>
    <t xml:space="preserve">KEELUNG </t>
  </si>
  <si>
    <t>TAICHUNG</t>
  </si>
  <si>
    <t xml:space="preserve">INDIAN ROUTE   </t>
  </si>
  <si>
    <t xml:space="preserve">CALCUTTA  </t>
  </si>
  <si>
    <t>036W</t>
  </si>
  <si>
    <t>COSCO OCEANIA</t>
  </si>
  <si>
    <t>COSCO BEIJING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</si>
  <si>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</si>
  <si>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</si>
  <si>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</si>
  <si>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</si>
  <si>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</si>
  <si>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</si>
  <si>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KUWAIT</t>
  </si>
  <si>
    <t>BANDAR ABBAS</t>
  </si>
  <si>
    <t>JEDDAH</t>
  </si>
  <si>
    <t xml:space="preserve">AQABA </t>
  </si>
  <si>
    <t xml:space="preserve">RIYADH </t>
  </si>
  <si>
    <t>DOHA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</si>
  <si>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</si>
  <si>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</si>
  <si>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</si>
  <si>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</si>
  <si>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</si>
  <si>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</si>
  <si>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</si>
  <si>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</si>
  <si>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</si>
  <si>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</si>
  <si>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</si>
  <si>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 xml:space="preserve">GUAYAQUIL  </t>
  </si>
  <si>
    <t>VALPARAISO</t>
  </si>
  <si>
    <t xml:space="preserve">IQUIQUE  </t>
  </si>
  <si>
    <t xml:space="preserve">MANZANILIO (MEX) </t>
  </si>
  <si>
    <t>SAN JOSE ,COSTARICA</t>
  </si>
  <si>
    <t>LAZARO CARDENAS(via)</t>
  </si>
  <si>
    <t>GUATEMALA CITY ,GUATEMALA</t>
  </si>
  <si>
    <t>NORTH AMERICAN ROUTE</t>
  </si>
  <si>
    <t xml:space="preserve">ATLANTA,GA </t>
  </si>
  <si>
    <t>LONG BEACH(via)</t>
  </si>
  <si>
    <t xml:space="preserve">LOS ANGELES,CA </t>
  </si>
  <si>
    <t>LOS ANGELES</t>
  </si>
  <si>
    <t>OOCL</t>
  </si>
  <si>
    <t>GREENWICH BRIDGE</t>
  </si>
  <si>
    <t>OAKLAND,CA</t>
  </si>
  <si>
    <t>NEW YORK,NJ</t>
  </si>
  <si>
    <t>MIAMI,FL</t>
  </si>
  <si>
    <t xml:space="preserve">CHICAGO,IL </t>
  </si>
  <si>
    <t xml:space="preserve">Houston, TX </t>
  </si>
  <si>
    <t xml:space="preserve">Dallas, TX </t>
  </si>
  <si>
    <t xml:space="preserve">VANCOUVER </t>
  </si>
  <si>
    <t xml:space="preserve">MONTREAL </t>
  </si>
  <si>
    <t>YM FOUNTAIN</t>
  </si>
  <si>
    <t>EUROPEAN ROUTE</t>
  </si>
  <si>
    <t>CNSHA</t>
  </si>
  <si>
    <t>HAM</t>
  </si>
  <si>
    <t>EMC</t>
  </si>
  <si>
    <t>EVER LAMBENT</t>
  </si>
  <si>
    <t>EVER LIVEN</t>
  </si>
  <si>
    <t>EVER LEGACY</t>
  </si>
  <si>
    <t>COSCO EXCELLENCE</t>
  </si>
  <si>
    <t>YML</t>
  </si>
  <si>
    <t>COSCO FRANCE</t>
  </si>
  <si>
    <t>CSCL MARS</t>
  </si>
  <si>
    <t>0004W</t>
  </si>
  <si>
    <t>MOL CELEBRATION</t>
  </si>
  <si>
    <t>ANT</t>
  </si>
  <si>
    <t>ROT</t>
  </si>
  <si>
    <t>FELIXSTOWE</t>
  </si>
  <si>
    <t>FLX</t>
  </si>
  <si>
    <t>CMA CGM CASSIOPEIA</t>
  </si>
  <si>
    <t>DBL</t>
  </si>
  <si>
    <t>XIN NING BO</t>
  </si>
  <si>
    <t>VARNA</t>
  </si>
  <si>
    <t>MSC BENEDETTA</t>
  </si>
  <si>
    <t>MSC EVA</t>
  </si>
  <si>
    <t>MSC EMANUELA</t>
  </si>
  <si>
    <t>VIA HAMBURG</t>
  </si>
  <si>
    <t>EVER SUPERB</t>
  </si>
  <si>
    <t>EVER USEFUL</t>
  </si>
  <si>
    <t>EVER UNISON</t>
  </si>
  <si>
    <t>EVER URBAN</t>
  </si>
  <si>
    <t>APL</t>
  </si>
  <si>
    <t>MEDITERRANEAN ROUTE</t>
  </si>
  <si>
    <t>BARCELONA</t>
  </si>
  <si>
    <t>019W</t>
  </si>
  <si>
    <t>MSK</t>
  </si>
  <si>
    <t>CMA</t>
  </si>
  <si>
    <t>PIR</t>
  </si>
  <si>
    <t>BEIRUT</t>
  </si>
  <si>
    <t>MOL MAESTRO</t>
  </si>
  <si>
    <t>140W</t>
  </si>
  <si>
    <t>LIMASSOL</t>
  </si>
  <si>
    <t>027W</t>
  </si>
  <si>
    <t>AFRICA ROUTE</t>
  </si>
  <si>
    <t>AUSTRALIA &amp; NEW ZEALAND ROUTE</t>
  </si>
  <si>
    <t>BRI</t>
  </si>
  <si>
    <t>033S</t>
  </si>
  <si>
    <t>027S</t>
  </si>
  <si>
    <t>MEL</t>
  </si>
  <si>
    <t>016S</t>
  </si>
  <si>
    <t>040S</t>
  </si>
  <si>
    <t>APL TURKEY</t>
  </si>
  <si>
    <t>029W</t>
  </si>
  <si>
    <t>SYD</t>
  </si>
  <si>
    <t>PKG(N)</t>
  </si>
  <si>
    <t>KMTC</t>
  </si>
  <si>
    <t>PENANG</t>
  </si>
  <si>
    <t>HCM</t>
  </si>
  <si>
    <t>SITC LAEM CHABANG</t>
  </si>
  <si>
    <t>CAPE FELTON</t>
  </si>
  <si>
    <t>HAIPHONG</t>
  </si>
  <si>
    <t>071S</t>
  </si>
  <si>
    <t>SUR</t>
  </si>
  <si>
    <t>096S</t>
  </si>
  <si>
    <t>SIHANOUVKILLE</t>
  </si>
  <si>
    <t>MANILA(S)</t>
  </si>
  <si>
    <t>LAEM CHABANG</t>
  </si>
  <si>
    <t>072W</t>
  </si>
  <si>
    <t>015W</t>
  </si>
  <si>
    <t>RCL</t>
  </si>
  <si>
    <t>092W</t>
  </si>
  <si>
    <t>045W</t>
  </si>
  <si>
    <t>INDIAN ROUTE</t>
  </si>
  <si>
    <t>CLT</t>
  </si>
  <si>
    <t>NEW DELHI/(P )</t>
  </si>
  <si>
    <t>NORTHERN PRECISION</t>
  </si>
  <si>
    <t>NHAVA SHEVA</t>
  </si>
  <si>
    <t>016W</t>
  </si>
  <si>
    <t>020W</t>
  </si>
  <si>
    <t>COLOMBO</t>
  </si>
  <si>
    <t>COSCO YANTIAN</t>
  </si>
  <si>
    <t>KARACHI</t>
  </si>
  <si>
    <t>DUB</t>
  </si>
  <si>
    <t xml:space="preserve">DUB </t>
  </si>
  <si>
    <t>YM PINE</t>
  </si>
  <si>
    <t>YM WEALTH</t>
  </si>
  <si>
    <t>VIA DUB</t>
  </si>
  <si>
    <t>AQA</t>
  </si>
  <si>
    <t>DAMMAN</t>
  </si>
  <si>
    <t>RIYADH</t>
  </si>
  <si>
    <t>071E</t>
  </si>
  <si>
    <t>XIN CHI WAN</t>
  </si>
  <si>
    <t>123E</t>
  </si>
  <si>
    <t>MOL PROSPERITY</t>
  </si>
  <si>
    <t>056E</t>
  </si>
  <si>
    <t>CALLAO</t>
  </si>
  <si>
    <t>BUENAVENTURA</t>
  </si>
  <si>
    <t>BUE</t>
  </si>
  <si>
    <t>MANZANILLO</t>
  </si>
  <si>
    <t>048E</t>
  </si>
  <si>
    <t>YM EFFICIENCY</t>
  </si>
  <si>
    <t>YM KEELUNG</t>
  </si>
  <si>
    <t>045E</t>
  </si>
  <si>
    <t>SINGAPORE</t>
  </si>
  <si>
    <t>SEASPAN DALIAN</t>
  </si>
  <si>
    <t>100E</t>
  </si>
  <si>
    <t>JPO VOLANS</t>
  </si>
  <si>
    <t>017W</t>
  </si>
  <si>
    <t>MOL GENESIS</t>
  </si>
  <si>
    <t>COSCO HOUSTON</t>
  </si>
  <si>
    <t>053E</t>
  </si>
  <si>
    <t>COLON FREE ZONE</t>
  </si>
  <si>
    <t>ITAL MILIONE</t>
  </si>
  <si>
    <t>LA</t>
  </si>
  <si>
    <t>173W</t>
  </si>
  <si>
    <t>NYC</t>
  </si>
  <si>
    <t>105E</t>
  </si>
  <si>
    <t>103E</t>
  </si>
  <si>
    <t>HYUNDAI FORWARD</t>
  </si>
  <si>
    <t>033W</t>
  </si>
  <si>
    <t>CHICAGO</t>
  </si>
  <si>
    <t>038W</t>
  </si>
  <si>
    <t>MIAMI</t>
  </si>
  <si>
    <t>825E</t>
  </si>
  <si>
    <t>827E</t>
  </si>
  <si>
    <t>JAPAN &amp; SOUTH KOREA</t>
  </si>
  <si>
    <t>OSAKA/KOBE</t>
  </si>
  <si>
    <t>MOJI/HAKATA</t>
  </si>
  <si>
    <t>TOKYO/YOKOHAMA</t>
  </si>
  <si>
    <t>NAGOYA</t>
  </si>
  <si>
    <t>BUSAN</t>
  </si>
  <si>
    <t>INCHON</t>
  </si>
  <si>
    <t>CNSZX</t>
  </si>
  <si>
    <t>BANGKOK</t>
  </si>
  <si>
    <t>022W</t>
  </si>
  <si>
    <t>OOCL SEOUL</t>
  </si>
  <si>
    <t>AIN SNAN</t>
  </si>
  <si>
    <t>PANCON VICTORY</t>
  </si>
  <si>
    <t>PANCON SUNSHINE</t>
  </si>
  <si>
    <t xml:space="preserve">TORONTO </t>
  </si>
  <si>
    <t>MONTREAL</t>
  </si>
  <si>
    <t>WISDOM GRACE</t>
  </si>
  <si>
    <t>KUO LUNG</t>
  </si>
  <si>
    <t>CMA  EMC COSCO /PEX3</t>
  </si>
  <si>
    <t xml:space="preserve">BOSTON,MA </t>
  </si>
  <si>
    <t>KLINE/HPL/FE2</t>
  </si>
  <si>
    <t>KAMA BHUM</t>
  </si>
  <si>
    <t>COSCO FUKUYAMA</t>
  </si>
  <si>
    <t>MILD TEMPO</t>
  </si>
  <si>
    <t>Ever United</t>
  </si>
  <si>
    <t xml:space="preserve">EUROPEAN ROUTE   </t>
    <phoneticPr fontId="34" type="noConversion"/>
  </si>
  <si>
    <t xml:space="preserve">          Salling schedule-Ningbo    </t>
    <phoneticPr fontId="34" type="noConversion"/>
  </si>
  <si>
    <t>MCC QINGDAO  </t>
  </si>
  <si>
    <t>SITC YANTAI</t>
  </si>
  <si>
    <t>SITC WEIHAI</t>
  </si>
  <si>
    <t>SEASPAN NEW DELHI</t>
  </si>
  <si>
    <t xml:space="preserve">HAMBURG </t>
    <phoneticPr fontId="34" type="noConversion"/>
  </si>
  <si>
    <t>EVER LIBRA</t>
  </si>
  <si>
    <t>COSCO EUROPE</t>
  </si>
  <si>
    <t>SITC KEELUNG</t>
  </si>
  <si>
    <t>CPO NORFOLK</t>
  </si>
  <si>
    <t xml:space="preserve">CUCKOO HUNTER </t>
  </si>
  <si>
    <t>SEASPAN FRASER</t>
  </si>
  <si>
    <t>APL YANGSHAN</t>
  </si>
  <si>
    <t>COSCO ASIA</t>
  </si>
  <si>
    <t>CLEMENS SCHULTE</t>
  </si>
  <si>
    <t>ITHA BHUM</t>
  </si>
  <si>
    <t>SEASPAN NINGBO</t>
  </si>
  <si>
    <t>BROOKLYN BRIDGE</t>
  </si>
  <si>
    <t>COSCO JAPAN</t>
  </si>
  <si>
    <t>WAN HAI 515</t>
  </si>
  <si>
    <t>1808S</t>
  </si>
  <si>
    <t>APL SOUTHAMPTON</t>
  </si>
  <si>
    <t>EVER LOTUS</t>
  </si>
  <si>
    <t>YANTIAN EXPRESS</t>
  </si>
  <si>
    <t>GUNVORMAERSK</t>
  </si>
  <si>
    <t>GUTHORMMAERSK</t>
  </si>
  <si>
    <t>CSCL PUSAN</t>
  </si>
  <si>
    <t>EVER UNION</t>
  </si>
  <si>
    <t>COSCO SAO PAULO</t>
  </si>
  <si>
    <t>1810S</t>
  </si>
  <si>
    <t>1809N</t>
  </si>
  <si>
    <t>APL QINGDAO</t>
  </si>
  <si>
    <t>COSCO AMERICA</t>
  </si>
  <si>
    <t>SEATTLE BRIDGE</t>
  </si>
  <si>
    <t>EVER LIVELY</t>
  </si>
  <si>
    <t>GUNDEMAERSK</t>
  </si>
  <si>
    <t>JITRA BHUM</t>
  </si>
  <si>
    <t>KOTA LEMBAH</t>
  </si>
  <si>
    <t>SEOUL EXPRESS</t>
  </si>
  <si>
    <t>013S</t>
  </si>
  <si>
    <t>CAPE SYROS  </t>
  </si>
  <si>
    <t>NAVIOS FELICITAS</t>
  </si>
  <si>
    <t>YM GREEN</t>
  </si>
  <si>
    <t>KMTC DUBAI</t>
  </si>
  <si>
    <t>1812S</t>
  </si>
  <si>
    <t>SITC JIANGSU</t>
  </si>
  <si>
    <t>1811N</t>
  </si>
  <si>
    <t>KMTC TAIPEIS</t>
  </si>
  <si>
    <t>MAERSK TAIKUNG</t>
  </si>
  <si>
    <t>106N</t>
  </si>
  <si>
    <t>APL PARIS</t>
  </si>
  <si>
    <t>0TN09E1</t>
  </si>
  <si>
    <t>EVER SUMMIT</t>
  </si>
  <si>
    <t>ITAL UNICA</t>
  </si>
  <si>
    <t>160E</t>
  </si>
  <si>
    <t>SANTA VIOLA</t>
  </si>
  <si>
    <t>0PG11E1</t>
  </si>
  <si>
    <t>COSCO FORTUNE</t>
  </si>
  <si>
    <t>042E</t>
  </si>
  <si>
    <t>EVER LUCENT</t>
  </si>
  <si>
    <t>0851E</t>
  </si>
  <si>
    <t>EVER LOADING</t>
  </si>
  <si>
    <t xml:space="preserve">MAUNALEI  </t>
  </si>
  <si>
    <t>KRISTINA</t>
  </si>
  <si>
    <t>MAERSKANTARES</t>
  </si>
  <si>
    <t>AOTEAMAERSK</t>
  </si>
  <si>
    <t>819W</t>
  </si>
  <si>
    <t>820W</t>
  </si>
  <si>
    <t>821W</t>
  </si>
  <si>
    <t>MUNICHMAERSK</t>
  </si>
  <si>
    <t>822W</t>
  </si>
  <si>
    <t>1822E</t>
  </si>
  <si>
    <t>1823E</t>
  </si>
  <si>
    <t>COSCO SHIPPING VIRGO</t>
  </si>
  <si>
    <t xml:space="preserve">0FL0TW1 </t>
  </si>
  <si>
    <t xml:space="preserve">THALASSA AXIA </t>
  </si>
  <si>
    <t>COSCO SHIPPING PANAMA</t>
  </si>
  <si>
    <t>013W</t>
  </si>
  <si>
    <t>EVER ULYSSES</t>
  </si>
  <si>
    <t>067W</t>
  </si>
  <si>
    <t>KOTA SATRIA</t>
  </si>
  <si>
    <t>052S</t>
  </si>
  <si>
    <t>017S</t>
  </si>
  <si>
    <t>XIN XIA MEN</t>
  </si>
  <si>
    <t>056W</t>
  </si>
  <si>
    <t>OOCL BRUSSELS</t>
  </si>
  <si>
    <t>KOTA PEKARANG</t>
  </si>
  <si>
    <t>BLANK SAILING</t>
  </si>
  <si>
    <t>KMTC MUMBAI</t>
  </si>
  <si>
    <t>JPO ATAIR</t>
  </si>
  <si>
    <t>1804W</t>
  </si>
  <si>
    <t>WAN HAI 513</t>
  </si>
  <si>
    <t>BLANK VOYAGE</t>
  </si>
  <si>
    <t>CSCL ZEEBRUGGE</t>
  </si>
  <si>
    <t>NO VESSEL</t>
  </si>
  <si>
    <t>WAN HAI 512</t>
  </si>
  <si>
    <t>1820S</t>
  </si>
  <si>
    <t>SCHUBERT</t>
  </si>
  <si>
    <t>048S</t>
  </si>
  <si>
    <t>ITAL LUNARE</t>
  </si>
  <si>
    <t>139W</t>
  </si>
  <si>
    <t>WAN HAI 611</t>
  </si>
  <si>
    <t>KOTA CEPAT</t>
  </si>
  <si>
    <t>CORCOVADO</t>
  </si>
  <si>
    <t>MSC RENEE</t>
  </si>
  <si>
    <t>FA821A</t>
  </si>
  <si>
    <t>LLOYD DON GIOVANNI</t>
  </si>
  <si>
    <t>0PP0ZE1MA</t>
  </si>
  <si>
    <t>824E</t>
  </si>
  <si>
    <t>826E</t>
  </si>
  <si>
    <t>1824E</t>
  </si>
  <si>
    <t>ISEACO FORTUNE</t>
  </si>
  <si>
    <t>SITC KANTO</t>
  </si>
  <si>
    <t>1807S</t>
  </si>
  <si>
    <t>REFLECTION</t>
  </si>
  <si>
    <t>1815N</t>
  </si>
  <si>
    <t>1813N</t>
  </si>
  <si>
    <t>SITC YOKOHAMA</t>
  </si>
  <si>
    <t>ITAL LIRICA</t>
  </si>
  <si>
    <t>KALAMATA TRADER  </t>
  </si>
  <si>
    <t>1811  </t>
  </si>
  <si>
    <t xml:space="preserve">MAUNAWILI </t>
  </si>
  <si>
    <t xml:space="preserve">RJ PFEIFFER </t>
  </si>
  <si>
    <t xml:space="preserve">LIHUE    </t>
  </si>
  <si>
    <t>MANULANI</t>
  </si>
  <si>
    <t>COSCO PRINCE RUPERT</t>
  </si>
  <si>
    <t>COSCO PACIFIC</t>
  </si>
  <si>
    <t>021N</t>
  </si>
  <si>
    <t>017N</t>
  </si>
  <si>
    <t>048N</t>
  </si>
  <si>
    <t>054N</t>
  </si>
  <si>
    <t>APL BARCELONA</t>
  </si>
  <si>
    <t>0TN0BE1</t>
  </si>
  <si>
    <t>0TN0DE1</t>
  </si>
  <si>
    <t>0TN0FE1</t>
  </si>
  <si>
    <t>0TN0HE1</t>
  </si>
  <si>
    <t>ITAL UNIVERSO</t>
  </si>
  <si>
    <t>Ever Uberty</t>
  </si>
  <si>
    <t>125E</t>
  </si>
  <si>
    <t>076E</t>
  </si>
  <si>
    <t>142E</t>
  </si>
  <si>
    <t>COSCO KAOHSIUNG</t>
  </si>
  <si>
    <t>COSCO TAICANG</t>
  </si>
  <si>
    <t>APL NORWAY</t>
  </si>
  <si>
    <t>CMA CGM MAUPASSANT</t>
  </si>
  <si>
    <t>CMA CGM NEW JERSEY</t>
  </si>
  <si>
    <t>0PG13E1</t>
  </si>
  <si>
    <t>0PG15E1</t>
  </si>
  <si>
    <t>0PG17E1</t>
  </si>
  <si>
    <t>0PG19E1</t>
  </si>
  <si>
    <t>CMA CGM J. MADISON</t>
  </si>
  <si>
    <t>CMA CGM T. ROOSEVELT</t>
  </si>
  <si>
    <t>CMA CGM J. ADAMS</t>
  </si>
  <si>
    <t>COSCO HARMONY</t>
  </si>
  <si>
    <t>041E</t>
  </si>
  <si>
    <t>0MB0BE1</t>
  </si>
  <si>
    <t>0MB0DE1</t>
  </si>
  <si>
    <t>0MB0FE1</t>
  </si>
  <si>
    <t>EVER LIBERAL</t>
  </si>
  <si>
    <t>EVER LEADING</t>
  </si>
  <si>
    <t>EVER LUCID</t>
  </si>
  <si>
    <t>0852E</t>
  </si>
  <si>
    <t>0853E</t>
  </si>
  <si>
    <t>0854E</t>
  </si>
  <si>
    <t>0855E</t>
  </si>
  <si>
    <t>IRENES WAVE</t>
  </si>
  <si>
    <t>KOTA CARUM</t>
  </si>
  <si>
    <t>KOTA CABAR</t>
  </si>
  <si>
    <t>KOTA CANTIK</t>
  </si>
  <si>
    <t>011E</t>
  </si>
  <si>
    <t>0037E</t>
  </si>
  <si>
    <t>0038E</t>
  </si>
  <si>
    <t>Ever Chivalry</t>
  </si>
  <si>
    <t>NORTHERN JASPER</t>
  </si>
  <si>
    <t>NORTHERN JUVENILE</t>
  </si>
  <si>
    <t>092E</t>
  </si>
  <si>
    <t>079E</t>
  </si>
  <si>
    <t>WAN HAI 516</t>
  </si>
  <si>
    <t>COSCO ANTWERP</t>
  </si>
  <si>
    <t>TBN1</t>
  </si>
  <si>
    <t>TBN2</t>
  </si>
  <si>
    <t>034E</t>
  </si>
  <si>
    <t>0057E</t>
  </si>
  <si>
    <t>XIN BEIJING</t>
  </si>
  <si>
    <t>105W</t>
  </si>
  <si>
    <t>070W</t>
  </si>
  <si>
    <t>063W</t>
  </si>
  <si>
    <t>COSCO SHIPPING KILIMANJARO</t>
  </si>
  <si>
    <t>TITAN</t>
  </si>
  <si>
    <t xml:space="preserve"> 003W</t>
  </si>
  <si>
    <t xml:space="preserve"> </t>
  </si>
  <si>
    <t>0897W</t>
  </si>
  <si>
    <t>055W</t>
  </si>
  <si>
    <t>COSCO ROTTERDAM</t>
  </si>
  <si>
    <t>132W</t>
  </si>
  <si>
    <t>057W</t>
  </si>
  <si>
    <t xml:space="preserve">THALASSA MANA </t>
  </si>
  <si>
    <t>TAMPA TRIUMPH</t>
  </si>
  <si>
    <t>TOLEDO TRIUMPH</t>
  </si>
  <si>
    <t xml:space="preserve">THALASSA PISTIS </t>
  </si>
  <si>
    <t xml:space="preserve">TRITON </t>
  </si>
  <si>
    <t>0986W</t>
  </si>
  <si>
    <t>0987W</t>
  </si>
  <si>
    <t>0988W</t>
  </si>
  <si>
    <t>0989W</t>
  </si>
  <si>
    <t>0990W</t>
  </si>
  <si>
    <t>WAN HAI 510</t>
  </si>
  <si>
    <t>NORTHERN GUILD</t>
  </si>
  <si>
    <t>112W</t>
  </si>
  <si>
    <t>048W</t>
  </si>
  <si>
    <t>150W</t>
  </si>
  <si>
    <t>18004W</t>
  </si>
  <si>
    <t>1805W</t>
  </si>
  <si>
    <t>012S</t>
  </si>
  <si>
    <t>337S</t>
  </si>
  <si>
    <t>015S</t>
  </si>
  <si>
    <t>072S</t>
  </si>
  <si>
    <t>COSCO SURABAYA</t>
  </si>
  <si>
    <t>064S</t>
  </si>
  <si>
    <t xml:space="preserve">THESEUS </t>
  </si>
  <si>
    <t>COSCO SHIPPING ALPS</t>
  </si>
  <si>
    <t>CSCL VENUS</t>
  </si>
  <si>
    <t>CSCL MERCURY</t>
  </si>
  <si>
    <t>ITAL LAGUNA</t>
  </si>
  <si>
    <t>KOTA LEKAS</t>
  </si>
  <si>
    <t>ALEXANDRIA BRIDGE</t>
  </si>
  <si>
    <t>089W</t>
  </si>
  <si>
    <t>080W</t>
  </si>
  <si>
    <t>116W</t>
  </si>
  <si>
    <t>COSCO THAILAND</t>
  </si>
  <si>
    <t>OOCL ROTTERDAM</t>
  </si>
  <si>
    <t>1329W</t>
  </si>
  <si>
    <t>1331W</t>
  </si>
  <si>
    <t>CMA CGM MOZART</t>
  </si>
  <si>
    <t>PUCON</t>
  </si>
  <si>
    <t xml:space="preserve">0BE0TW1 </t>
  </si>
  <si>
    <t xml:space="preserve">0BE0XW1 </t>
  </si>
  <si>
    <t xml:space="preserve">0BE11W1 </t>
  </si>
  <si>
    <t>CMA CGM ARKANSAS</t>
  </si>
  <si>
    <t>COSCO SHIPPING SEINE</t>
  </si>
  <si>
    <t>CMA CGM URAL</t>
  </si>
  <si>
    <t>CMA CGM CONGO</t>
  </si>
  <si>
    <t>COSCO SHIPPING DANUBE</t>
  </si>
  <si>
    <t>0BX0XW1</t>
  </si>
  <si>
    <t>006W</t>
  </si>
  <si>
    <t>0BX11W1</t>
  </si>
  <si>
    <t>0BX13W1</t>
  </si>
  <si>
    <t>CMA CGM COLUMBA</t>
  </si>
  <si>
    <t>CMA CGM ANDROMEDA</t>
  </si>
  <si>
    <t>CMA CGM CENTAURUS</t>
  </si>
  <si>
    <t>OOCL SINGAPORE</t>
  </si>
  <si>
    <t>0ME0RW1</t>
  </si>
  <si>
    <t>0ME0VW1</t>
  </si>
  <si>
    <t>0ME0XW1</t>
  </si>
  <si>
    <t>0ME0ZW1</t>
  </si>
  <si>
    <t>COSCO ITALY</t>
  </si>
  <si>
    <t>COSCO SHIPPING UNIVERSE</t>
  </si>
  <si>
    <t>COSCO SHIPPING ARIES</t>
  </si>
  <si>
    <t>COSCO SHIPPING GEMINI</t>
  </si>
  <si>
    <t>CMA CGM JULES VERNE</t>
  </si>
  <si>
    <t>CMA CGM GEORG FORSTER</t>
  </si>
  <si>
    <t>CMA CGM BOUGAINVILLE</t>
  </si>
  <si>
    <t>CMA CGM MAGELLAN</t>
  </si>
  <si>
    <t>CMA CGM JEAN MERMOZ</t>
  </si>
  <si>
    <t xml:space="preserve">0FL0VW1 </t>
  </si>
  <si>
    <t xml:space="preserve">0FL0XW1 </t>
  </si>
  <si>
    <t xml:space="preserve">0FL0ZW1 </t>
  </si>
  <si>
    <t xml:space="preserve">0FL11W1 </t>
  </si>
  <si>
    <t>APL RAFFLES</t>
  </si>
  <si>
    <t>APL SINGAPURA</t>
  </si>
  <si>
    <t>APL LION CITY</t>
  </si>
  <si>
    <t>CMA CGM CHRISTOPHE COLOMB</t>
  </si>
  <si>
    <t>APL VANDA</t>
  </si>
  <si>
    <t>0FM0PW1</t>
  </si>
  <si>
    <t>0FM0RW1</t>
  </si>
  <si>
    <t>0FM0TW1</t>
  </si>
  <si>
    <t>0FM0VW1</t>
  </si>
  <si>
    <t>0FM0XW1</t>
  </si>
  <si>
    <t>CSCL INDIAN OCEAN</t>
  </si>
  <si>
    <t>OOCL HONG KONG</t>
  </si>
  <si>
    <t>CSCL GLOBE</t>
  </si>
  <si>
    <t>OOCL INDONESIA</t>
  </si>
  <si>
    <t>CSCL PACIFIC OCEAN</t>
  </si>
  <si>
    <t>MSC TARANTO</t>
  </si>
  <si>
    <t>MSCBEATRICE</t>
  </si>
  <si>
    <t>MSCCLORINDA</t>
  </si>
  <si>
    <t>MSC PALOMA</t>
  </si>
  <si>
    <t>MSCMELATILDE</t>
  </si>
  <si>
    <t>823W</t>
  </si>
  <si>
    <t>824W</t>
  </si>
  <si>
    <t>825W</t>
  </si>
  <si>
    <t>826W</t>
  </si>
  <si>
    <t>MARYMAERSK</t>
  </si>
  <si>
    <t>MONACOMAERSK</t>
  </si>
  <si>
    <t>MILANMAERSK</t>
  </si>
  <si>
    <t>METTEMAERSK</t>
  </si>
  <si>
    <t>WIDE BRAVO</t>
  </si>
  <si>
    <t>CARLSCHULTE</t>
  </si>
  <si>
    <t>MOL GROWTH</t>
  </si>
  <si>
    <t>LISBON</t>
  </si>
  <si>
    <t>EVELYN MAERSK</t>
  </si>
  <si>
    <t>MURCIAMAERSK</t>
  </si>
  <si>
    <t>MARSEILLEMAERSK</t>
  </si>
  <si>
    <t>MANCHESTERMAERSK</t>
  </si>
  <si>
    <t>ESTELLEMAERSK</t>
  </si>
  <si>
    <t>SKAGENMAERSK</t>
  </si>
  <si>
    <t>CARSTENMAERSK</t>
  </si>
  <si>
    <t>DUMMY 2</t>
  </si>
  <si>
    <t>SOVEREIGNMAERSK</t>
  </si>
  <si>
    <t>GUDRUNMAERSK</t>
  </si>
  <si>
    <t>823N</t>
  </si>
  <si>
    <t>824N</t>
  </si>
  <si>
    <t>825N</t>
  </si>
  <si>
    <t>826N</t>
  </si>
  <si>
    <t>1823S</t>
  </si>
  <si>
    <t>1824S</t>
  </si>
  <si>
    <t>1825S</t>
  </si>
  <si>
    <t>1826S</t>
  </si>
  <si>
    <t>CNNGB</t>
    <phoneticPr fontId="34" type="noConversion"/>
  </si>
  <si>
    <t>SANTA ISABEL</t>
  </si>
  <si>
    <t>CAP SAN LAZARO</t>
  </si>
  <si>
    <t>SYMI I</t>
  </si>
  <si>
    <t>MAERSKEDMONTON</t>
  </si>
  <si>
    <t>MAERSKHANGZHOU</t>
  </si>
  <si>
    <t>MAERSKEINDHOVEN</t>
  </si>
  <si>
    <t>MAERSKHORSBURGH</t>
  </si>
  <si>
    <t>827W</t>
  </si>
  <si>
    <t>MOL TRUTH/MQRT</t>
  </si>
  <si>
    <t>MOL TRUST/TUTT</t>
  </si>
  <si>
    <t>MOL TRADITION/AIGT</t>
  </si>
  <si>
    <t>AL NEFUD/AUET</t>
  </si>
  <si>
    <t>MOL CHARISMA/MCWT</t>
  </si>
  <si>
    <t>CHICAGO EXPRESS/CHXT</t>
  </si>
  <si>
    <t>FRAGUE EXPRESS/FRXT</t>
  </si>
  <si>
    <t>FRANKFURT EXPRESS/CETT</t>
  </si>
  <si>
    <t>MUNCHEN BRIDGE /UNBT</t>
  </si>
  <si>
    <t>NYK HAWK/NHWT</t>
  </si>
  <si>
    <t>MACKINAC BRIDGE/KICT</t>
  </si>
  <si>
    <t>YM WARMTH/YWAT</t>
  </si>
  <si>
    <t>CMA CGM EIFFEL</t>
  </si>
  <si>
    <t>ITAL LIBERA</t>
  </si>
  <si>
    <t>059S</t>
  </si>
  <si>
    <t>014S</t>
  </si>
  <si>
    <t>088S</t>
  </si>
  <si>
    <t>YM COSMOS</t>
  </si>
  <si>
    <t>136W</t>
  </si>
  <si>
    <t>CAUTIN</t>
  </si>
  <si>
    <t>CZECH</t>
  </si>
  <si>
    <t>MSC KATIE</t>
  </si>
  <si>
    <t>MOL BRAVO</t>
  </si>
  <si>
    <t>MSC CAPELLA</t>
  </si>
  <si>
    <t>FA822A</t>
  </si>
  <si>
    <t>FA823A</t>
  </si>
  <si>
    <t>FA825A</t>
  </si>
  <si>
    <t>NO SAIL WEEK</t>
  </si>
  <si>
    <t>KOTA CEMPAKA</t>
  </si>
  <si>
    <t>CMA CGM JACQUES JOSEPH</t>
  </si>
  <si>
    <t>CMA CGM MISSOURI</t>
  </si>
  <si>
    <t>CMA CGM MISSISSIPPI</t>
  </si>
  <si>
    <t>COSCO NINGBO</t>
  </si>
  <si>
    <t>0PP11E1MA</t>
  </si>
  <si>
    <t>0PP13E1MA</t>
  </si>
  <si>
    <t>0PP15E1MA</t>
  </si>
  <si>
    <t>083E</t>
  </si>
  <si>
    <t>MOL PREMIUM</t>
  </si>
  <si>
    <t>MOL PRESTIGE</t>
  </si>
  <si>
    <t>YM UNIFORMITY</t>
  </si>
  <si>
    <t>YM UBIQUITY</t>
  </si>
  <si>
    <t>HUMEN BRIDGE</t>
  </si>
  <si>
    <t>HANOI BRIDGE</t>
  </si>
  <si>
    <t>KOTA SELAMAT</t>
  </si>
  <si>
    <t>KOTA SETIA</t>
  </si>
  <si>
    <t>KOTA SABAS</t>
  </si>
  <si>
    <t>KOTA SEJATI</t>
  </si>
  <si>
    <t>MAERSK SEVILLE</t>
  </si>
  <si>
    <t>MAERSK SINGAPORE</t>
  </si>
  <si>
    <t>MAERSK TANJONG</t>
  </si>
  <si>
    <t>MAERSK SHEERNESS</t>
  </si>
  <si>
    <t>GALICIA D</t>
  </si>
  <si>
    <t>THURINGIA</t>
  </si>
  <si>
    <t>217S</t>
  </si>
  <si>
    <t>13S</t>
  </si>
  <si>
    <t>265S</t>
  </si>
  <si>
    <t>227S</t>
  </si>
  <si>
    <t>1825E</t>
  </si>
  <si>
    <t>1826E</t>
  </si>
  <si>
    <t>1827E</t>
  </si>
  <si>
    <t>1828E</t>
  </si>
  <si>
    <t>1829E</t>
  </si>
  <si>
    <t>1812E</t>
  </si>
  <si>
    <t>HYUNDAI PARAMOUNT</t>
  </si>
  <si>
    <t>HYUNDAI PRIVILEGE</t>
  </si>
  <si>
    <t>HS BAFFIN</t>
  </si>
  <si>
    <t>HYUNDAI PREMIUM</t>
  </si>
  <si>
    <t>AOTEA MAERSK</t>
  </si>
  <si>
    <t>SKAGEN MAERSK</t>
  </si>
  <si>
    <t>CARSTEN MAERSK</t>
  </si>
  <si>
    <t>823E</t>
  </si>
  <si>
    <t>MP THE GRONK</t>
  </si>
  <si>
    <t>KMARIN AZUR</t>
  </si>
  <si>
    <t>MAERSK ARAS</t>
  </si>
  <si>
    <t>LUNA MAERSK</t>
  </si>
  <si>
    <t>SAN FRANCISCA</t>
  </si>
  <si>
    <t>SAN FRERNANDO</t>
  </si>
  <si>
    <t>CAPE ARTEMISIO</t>
  </si>
  <si>
    <t>MOL BEYOND</t>
  </si>
  <si>
    <t>CAUQUENES</t>
  </si>
  <si>
    <t>822E</t>
  </si>
  <si>
    <t>UBENA</t>
  </si>
  <si>
    <t xml:space="preserve">MCC MANDALAY </t>
  </si>
  <si>
    <t>1813  </t>
  </si>
  <si>
    <t>1822S</t>
  </si>
  <si>
    <t>SITC HEBEI</t>
  </si>
  <si>
    <t>SITC GUANGXI</t>
  </si>
  <si>
    <t>INSIGHT</t>
  </si>
  <si>
    <t>SITC BANGKOK</t>
  </si>
  <si>
    <t>1821S</t>
  </si>
  <si>
    <t>EPONYMA</t>
  </si>
  <si>
    <t>1817N</t>
  </si>
  <si>
    <t>046E</t>
  </si>
  <si>
    <t>047E</t>
  </si>
  <si>
    <t>049E</t>
  </si>
  <si>
    <t>BLANK</t>
  </si>
  <si>
    <t>0QA09S</t>
  </si>
  <si>
    <t>0QA0BS</t>
  </si>
  <si>
    <t>0QA0DS</t>
  </si>
  <si>
    <t>0QA0FS</t>
  </si>
  <si>
    <t>0QA0HS</t>
  </si>
  <si>
    <t>ASL  CHN1</t>
    <phoneticPr fontId="34" type="noConversion"/>
  </si>
  <si>
    <t>COSCO   AEU3</t>
    <phoneticPr fontId="34" type="noConversion"/>
  </si>
  <si>
    <t>OPERATOR</t>
    <phoneticPr fontId="34" type="noConversion"/>
  </si>
  <si>
    <t>CNNGB</t>
    <phoneticPr fontId="34" type="noConversion"/>
  </si>
  <si>
    <t>COSCO/AEU2</t>
    <phoneticPr fontId="34" type="noConversion"/>
  </si>
  <si>
    <t>COSCO/AEU6</t>
    <phoneticPr fontId="34" type="noConversion"/>
  </si>
  <si>
    <t>VESSEL</t>
    <phoneticPr fontId="34" type="noConversion"/>
  </si>
  <si>
    <t>823W</t>
    <phoneticPr fontId="34" type="noConversion"/>
  </si>
  <si>
    <t>HMM/HSD/AE6</t>
    <phoneticPr fontId="34" type="noConversion"/>
  </si>
  <si>
    <t xml:space="preserve">FELIXSTOWE </t>
    <phoneticPr fontId="34" type="noConversion"/>
  </si>
  <si>
    <t>CNNGB</t>
    <phoneticPr fontId="34" type="noConversion"/>
  </si>
  <si>
    <t>COSCO/CMA /AEU5</t>
    <phoneticPr fontId="34" type="noConversion"/>
  </si>
  <si>
    <t>026W</t>
    <phoneticPr fontId="34" type="noConversion"/>
  </si>
  <si>
    <t>COSCO /AEU1</t>
    <phoneticPr fontId="34" type="noConversion"/>
  </si>
  <si>
    <t>006W</t>
    <phoneticPr fontId="34" type="noConversion"/>
  </si>
  <si>
    <t>028W</t>
    <phoneticPr fontId="34" type="noConversion"/>
  </si>
  <si>
    <t>003W</t>
    <phoneticPr fontId="34" type="noConversion"/>
  </si>
  <si>
    <t>CNNGB</t>
    <phoneticPr fontId="34" type="noConversion"/>
  </si>
  <si>
    <t>DUBLIN</t>
    <phoneticPr fontId="34" type="noConversion"/>
  </si>
  <si>
    <t>VESSEL</t>
    <phoneticPr fontId="10" type="noConversion"/>
  </si>
  <si>
    <t>003W</t>
    <phoneticPr fontId="34" type="noConversion"/>
  </si>
  <si>
    <t>004W</t>
    <phoneticPr fontId="34" type="noConversion"/>
  </si>
  <si>
    <t>005W</t>
    <phoneticPr fontId="34" type="noConversion"/>
  </si>
  <si>
    <t xml:space="preserve"> </t>
    <phoneticPr fontId="34" type="noConversion"/>
  </si>
  <si>
    <t>PRIAEUS</t>
    <phoneticPr fontId="34" type="noConversion"/>
  </si>
  <si>
    <t>COSCO/AEM1</t>
    <phoneticPr fontId="34" type="noConversion"/>
  </si>
  <si>
    <r>
      <t>CONSTANTSA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ROCND</t>
    </r>
    <r>
      <rPr>
        <sz val="12"/>
        <color theme="1"/>
        <rFont val="宋体"/>
        <family val="3"/>
        <charset val="134"/>
      </rPr>
      <t>）</t>
    </r>
    <phoneticPr fontId="34" type="noConversion"/>
  </si>
  <si>
    <t>COSCO /AEM3</t>
    <phoneticPr fontId="34" type="noConversion"/>
  </si>
  <si>
    <t>KOPER</t>
    <phoneticPr fontId="34" type="noConversion"/>
  </si>
  <si>
    <t>COSCO/EMC/AEM6</t>
    <phoneticPr fontId="34" type="noConversion"/>
  </si>
  <si>
    <t>RIJEKA</t>
    <phoneticPr fontId="34" type="noConversion"/>
  </si>
  <si>
    <t>CNNGB</t>
    <phoneticPr fontId="34" type="noConversion"/>
  </si>
  <si>
    <t>TALLINN</t>
    <phoneticPr fontId="34" type="noConversion"/>
  </si>
  <si>
    <t xml:space="preserve">NORDIC ROUTE     </t>
    <phoneticPr fontId="34" type="noConversion"/>
  </si>
  <si>
    <t>GOTHENBURG</t>
    <phoneticPr fontId="34" type="noConversion"/>
  </si>
  <si>
    <t>HELSINKI</t>
    <phoneticPr fontId="34" type="noConversion"/>
  </si>
  <si>
    <t xml:space="preserve">MEDITERRANEAN ROUTE </t>
    <phoneticPr fontId="34" type="noConversion"/>
  </si>
  <si>
    <t xml:space="preserve">BARCELONA  </t>
    <phoneticPr fontId="34" type="noConversion"/>
  </si>
  <si>
    <t>201W</t>
    <phoneticPr fontId="34" type="noConversion"/>
  </si>
  <si>
    <t>ONE MD1</t>
    <phoneticPr fontId="34" type="noConversion"/>
  </si>
  <si>
    <t>077W</t>
    <phoneticPr fontId="34" type="noConversion"/>
  </si>
  <si>
    <t>052W</t>
    <phoneticPr fontId="34" type="noConversion"/>
  </si>
  <si>
    <t>060W</t>
    <phoneticPr fontId="34" type="noConversion"/>
  </si>
  <si>
    <t>CNNGB</t>
    <phoneticPr fontId="34" type="noConversion"/>
  </si>
  <si>
    <t>COSCO/AEM2</t>
    <phoneticPr fontId="34" type="noConversion"/>
  </si>
  <si>
    <t>017W</t>
    <phoneticPr fontId="34" type="noConversion"/>
  </si>
  <si>
    <t>HPL /MD2</t>
    <phoneticPr fontId="34" type="noConversion"/>
  </si>
  <si>
    <t>007W</t>
    <phoneticPr fontId="34" type="noConversion"/>
  </si>
  <si>
    <t>015W</t>
    <phoneticPr fontId="34" type="noConversion"/>
  </si>
  <si>
    <t>015W</t>
    <phoneticPr fontId="34" type="noConversion"/>
  </si>
  <si>
    <t xml:space="preserve">GENOA </t>
    <phoneticPr fontId="34" type="noConversion"/>
  </si>
  <si>
    <t>060W</t>
    <phoneticPr fontId="34" type="noConversion"/>
  </si>
  <si>
    <t>VALENCIA</t>
    <phoneticPr fontId="34" type="noConversion"/>
  </si>
  <si>
    <t>822W</t>
    <phoneticPr fontId="34" type="noConversion"/>
  </si>
  <si>
    <t>MSC /MSK /AE20</t>
    <phoneticPr fontId="34" type="noConversion"/>
  </si>
  <si>
    <t>PORT SAID (E)</t>
    <phoneticPr fontId="34" type="noConversion"/>
  </si>
  <si>
    <t>COSCO/AEM6</t>
    <phoneticPr fontId="34" type="noConversion"/>
  </si>
  <si>
    <t>ALEXANDRIA  new</t>
    <phoneticPr fontId="34" type="noConversion"/>
  </si>
  <si>
    <t>COSCO/AEM5</t>
    <phoneticPr fontId="34" type="noConversion"/>
  </si>
  <si>
    <t xml:space="preserve">AFRICA ROUTE   </t>
    <phoneticPr fontId="34" type="noConversion"/>
  </si>
  <si>
    <t>DURBAN</t>
    <phoneticPr fontId="34" type="noConversion"/>
  </si>
  <si>
    <t>MOL COSCO KLINE/ ZAX1</t>
    <phoneticPr fontId="34" type="noConversion"/>
  </si>
  <si>
    <t>TANGER</t>
    <phoneticPr fontId="34" type="noConversion"/>
  </si>
  <si>
    <t>HPL /FE2</t>
    <phoneticPr fontId="34" type="noConversion"/>
  </si>
  <si>
    <t>0032W</t>
    <phoneticPr fontId="34" type="noConversion"/>
  </si>
  <si>
    <t>COSCO/WAX2</t>
    <phoneticPr fontId="34" type="noConversion"/>
  </si>
  <si>
    <t>0035W</t>
    <phoneticPr fontId="34" type="noConversion"/>
  </si>
  <si>
    <t>0023W</t>
    <phoneticPr fontId="34" type="noConversion"/>
  </si>
  <si>
    <t>0035W</t>
    <phoneticPr fontId="34" type="noConversion"/>
  </si>
  <si>
    <t>0029W</t>
    <phoneticPr fontId="34" type="noConversion"/>
  </si>
  <si>
    <t>APAPA,LAGOS/TINCAN</t>
    <phoneticPr fontId="34" type="noConversion"/>
  </si>
  <si>
    <t>TANGER</t>
    <phoneticPr fontId="34" type="noConversion"/>
  </si>
  <si>
    <t>MOMBASA</t>
    <phoneticPr fontId="34" type="noConversion"/>
  </si>
  <si>
    <t>TANJUNGS</t>
    <phoneticPr fontId="34" type="noConversion"/>
  </si>
  <si>
    <t>COSCO AEM1</t>
    <phoneticPr fontId="34" type="noConversion"/>
  </si>
  <si>
    <t>VANLENCIA</t>
    <phoneticPr fontId="34" type="noConversion"/>
  </si>
  <si>
    <t>MSC/MSK /AE5</t>
    <phoneticPr fontId="34" type="noConversion"/>
  </si>
  <si>
    <t>PORT LOUIS</t>
    <phoneticPr fontId="34" type="noConversion"/>
  </si>
  <si>
    <t>CMA  SHAKA II MSK  SAF1</t>
    <phoneticPr fontId="34" type="noConversion"/>
  </si>
  <si>
    <t xml:space="preserve">AUSTRALIA &amp; NEW ZEALAND ROUTE   </t>
    <phoneticPr fontId="34" type="noConversion"/>
  </si>
  <si>
    <t xml:space="preserve">ADELAIDE   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</si>
  <si>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</si>
  <si>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KOTA PEMIMPIN</t>
    <phoneticPr fontId="34" type="noConversion"/>
  </si>
  <si>
    <t>104W</t>
    <phoneticPr fontId="34" type="noConversion"/>
  </si>
  <si>
    <t>PIL RSS</t>
    <phoneticPr fontId="34" type="noConversion"/>
  </si>
  <si>
    <t>KOTA PERDANA</t>
    <phoneticPr fontId="34" type="noConversion"/>
  </si>
  <si>
    <t>0002W</t>
    <phoneticPr fontId="34" type="noConversion"/>
  </si>
  <si>
    <t>CMA CGM VELA</t>
    <phoneticPr fontId="34" type="noConversion"/>
  </si>
  <si>
    <t>ORDONW1</t>
    <phoneticPr fontId="34" type="noConversion"/>
  </si>
  <si>
    <t>CAPE TAINARO</t>
    <phoneticPr fontId="34" type="noConversion"/>
  </si>
  <si>
    <t>009W</t>
    <phoneticPr fontId="34" type="noConversion"/>
  </si>
  <si>
    <t>KOTA PERKASA</t>
    <phoneticPr fontId="34" type="noConversion"/>
  </si>
  <si>
    <t>0002W</t>
    <phoneticPr fontId="34" type="noConversion"/>
  </si>
  <si>
    <t>OPERATOR</t>
    <phoneticPr fontId="34" type="noConversion"/>
  </si>
  <si>
    <t>CMA/PIL (NCS)</t>
    <phoneticPr fontId="34" type="noConversion"/>
  </si>
  <si>
    <t xml:space="preserve">BRISBANE  </t>
    <phoneticPr fontId="34" type="noConversion"/>
  </si>
  <si>
    <t>CNNGB</t>
    <phoneticPr fontId="34" type="noConversion"/>
  </si>
  <si>
    <t>818W</t>
    <phoneticPr fontId="34" type="noConversion"/>
  </si>
  <si>
    <t>MAERSK AU1 MSC(Wallaby)</t>
    <phoneticPr fontId="34" type="noConversion"/>
  </si>
  <si>
    <t xml:space="preserve">FREMANTLE(PERTH) </t>
    <phoneticPr fontId="34" type="noConversion"/>
  </si>
  <si>
    <t>PIL RSS</t>
    <phoneticPr fontId="34" type="noConversion"/>
  </si>
  <si>
    <t>KOTA PERDANA</t>
    <phoneticPr fontId="34" type="noConversion"/>
  </si>
  <si>
    <t>0002W</t>
    <phoneticPr fontId="34" type="noConversion"/>
  </si>
  <si>
    <t>CMA CGM VELA</t>
    <phoneticPr fontId="34" type="noConversion"/>
  </si>
  <si>
    <t>ORDONW1</t>
    <phoneticPr fontId="34" type="noConversion"/>
  </si>
  <si>
    <t>CAPE TAINARO</t>
    <phoneticPr fontId="34" type="noConversion"/>
  </si>
  <si>
    <t>009W</t>
    <phoneticPr fontId="34" type="noConversion"/>
  </si>
  <si>
    <t>KOTA PERKASA</t>
    <phoneticPr fontId="34" type="noConversion"/>
  </si>
  <si>
    <t>KLINE EMC  YM ESACO/NEAX</t>
    <phoneticPr fontId="34" type="noConversion"/>
  </si>
  <si>
    <t xml:space="preserve">PENANG          </t>
    <phoneticPr fontId="34" type="noConversion"/>
  </si>
  <si>
    <t>PENANG</t>
    <phoneticPr fontId="34" type="noConversion"/>
  </si>
  <si>
    <t>WAREHOUSE CUT OFF</t>
    <phoneticPr fontId="34" type="noConversion"/>
  </si>
  <si>
    <t>VIA SGP</t>
    <phoneticPr fontId="34" type="noConversion"/>
  </si>
  <si>
    <t>COSCO YINGKOU</t>
    <phoneticPr fontId="34" type="noConversion"/>
  </si>
  <si>
    <t>121W</t>
    <phoneticPr fontId="34" type="noConversion"/>
  </si>
  <si>
    <t>PIL EAS</t>
    <phoneticPr fontId="34" type="noConversion"/>
  </si>
  <si>
    <t>OMIT</t>
    <phoneticPr fontId="34" type="noConversion"/>
  </si>
  <si>
    <t>COSCO FUZHOU</t>
    <phoneticPr fontId="34" type="noConversion"/>
  </si>
  <si>
    <t>093W</t>
    <phoneticPr fontId="34" type="noConversion"/>
  </si>
  <si>
    <t>KOTA MEGAH</t>
    <phoneticPr fontId="34" type="noConversion"/>
  </si>
  <si>
    <t>0111W</t>
    <phoneticPr fontId="34" type="noConversion"/>
  </si>
  <si>
    <t>KOTA MANIS</t>
    <phoneticPr fontId="34" type="noConversion"/>
  </si>
  <si>
    <t>0016W</t>
    <phoneticPr fontId="34" type="noConversion"/>
  </si>
  <si>
    <t xml:space="preserve">PORT KELANG        </t>
    <phoneticPr fontId="34" type="noConversion"/>
  </si>
  <si>
    <t xml:space="preserve"> </t>
    <phoneticPr fontId="34" type="noConversion"/>
  </si>
  <si>
    <t>CNNGB</t>
    <phoneticPr fontId="34" type="noConversion"/>
  </si>
  <si>
    <t>PORT KELANG</t>
    <phoneticPr fontId="34" type="noConversion"/>
  </si>
  <si>
    <t>ONE  PMX</t>
    <phoneticPr fontId="34" type="noConversion"/>
  </si>
  <si>
    <t xml:space="preserve">WHL CMS </t>
    <phoneticPr fontId="34" type="noConversion"/>
  </si>
  <si>
    <t xml:space="preserve">HO CHI MINH    </t>
    <phoneticPr fontId="34" type="noConversion"/>
  </si>
  <si>
    <t xml:space="preserve"> SITC /VTX3</t>
    <phoneticPr fontId="34" type="noConversion"/>
  </si>
  <si>
    <t xml:space="preserve">HO CHI MINH </t>
    <phoneticPr fontId="34" type="noConversion"/>
  </si>
  <si>
    <t>KLINE /SITC JABCO-2/VTX2</t>
    <phoneticPr fontId="34" type="noConversion"/>
  </si>
  <si>
    <t xml:space="preserve">HAIPHONG </t>
    <phoneticPr fontId="34" type="noConversion"/>
  </si>
  <si>
    <t xml:space="preserve">SITC /CJV5 </t>
    <phoneticPr fontId="34" type="noConversion"/>
  </si>
  <si>
    <t xml:space="preserve">JAKARTA            </t>
    <phoneticPr fontId="34" type="noConversion"/>
  </si>
  <si>
    <t>KMTC/COSCO/CSE</t>
    <phoneticPr fontId="34" type="noConversion"/>
  </si>
  <si>
    <t xml:space="preserve">SURABAYA      </t>
    <phoneticPr fontId="34" type="noConversion"/>
  </si>
  <si>
    <t xml:space="preserve">LAEM CHABANG  </t>
    <phoneticPr fontId="34" type="noConversion"/>
  </si>
  <si>
    <t>LAEM CHABANG</t>
    <phoneticPr fontId="34" type="noConversion"/>
  </si>
  <si>
    <t>214S</t>
    <phoneticPr fontId="34" type="noConversion"/>
  </si>
  <si>
    <t>RCL /RBC1</t>
    <phoneticPr fontId="34" type="noConversion"/>
  </si>
  <si>
    <t>279S</t>
    <phoneticPr fontId="34" type="noConversion"/>
  </si>
  <si>
    <t>ORK15S</t>
    <phoneticPr fontId="34" type="noConversion"/>
  </si>
  <si>
    <t>215S</t>
    <phoneticPr fontId="34" type="noConversion"/>
  </si>
  <si>
    <t>280S</t>
    <phoneticPr fontId="34" type="noConversion"/>
  </si>
  <si>
    <t xml:space="preserve">BANGKOK   </t>
    <phoneticPr fontId="34" type="noConversion"/>
  </si>
  <si>
    <t>BANGKOK</t>
    <phoneticPr fontId="34" type="noConversion"/>
  </si>
  <si>
    <t>COSCO/RBC2</t>
    <phoneticPr fontId="34" type="noConversion"/>
  </si>
  <si>
    <t>279S</t>
    <phoneticPr fontId="34" type="noConversion"/>
  </si>
  <si>
    <t>ORK15S</t>
    <phoneticPr fontId="34" type="noConversion"/>
  </si>
  <si>
    <t>215S</t>
    <phoneticPr fontId="34" type="noConversion"/>
  </si>
  <si>
    <t>280S</t>
    <phoneticPr fontId="34" type="noConversion"/>
  </si>
  <si>
    <t xml:space="preserve">SINGAPORE        </t>
    <phoneticPr fontId="34" type="noConversion"/>
  </si>
  <si>
    <t xml:space="preserve">LUDWIGSHAFEN EXPRESS </t>
    <phoneticPr fontId="34" type="noConversion"/>
  </si>
  <si>
    <t>020W</t>
    <phoneticPr fontId="34" type="noConversion"/>
  </si>
  <si>
    <t>YML MD3</t>
    <phoneticPr fontId="34" type="noConversion"/>
  </si>
  <si>
    <t>YM WISH</t>
    <phoneticPr fontId="34" type="noConversion"/>
  </si>
  <si>
    <t>018W</t>
    <phoneticPr fontId="34" type="noConversion"/>
  </si>
  <si>
    <t>YM WREATH</t>
    <phoneticPr fontId="34" type="noConversion"/>
  </si>
  <si>
    <t>006W</t>
    <phoneticPr fontId="34" type="noConversion"/>
  </si>
  <si>
    <t>YM WIDTH</t>
    <phoneticPr fontId="34" type="noConversion"/>
  </si>
  <si>
    <t>010W</t>
    <phoneticPr fontId="34" type="noConversion"/>
  </si>
  <si>
    <t>MANILA</t>
    <phoneticPr fontId="34" type="noConversion"/>
  </si>
  <si>
    <t xml:space="preserve">MANILA </t>
    <phoneticPr fontId="34" type="noConversion"/>
  </si>
  <si>
    <t>COSCO /CSCL   CNP2</t>
    <phoneticPr fontId="34" type="noConversion"/>
  </si>
  <si>
    <t xml:space="preserve">SIHANOUKVILLE </t>
    <phoneticPr fontId="34" type="noConversion"/>
  </si>
  <si>
    <t>SIHANOUKVILLE</t>
    <phoneticPr fontId="34" type="noConversion"/>
  </si>
  <si>
    <t xml:space="preserve">SNL SITC/NA1 CJV4 </t>
    <phoneticPr fontId="34" type="noConversion"/>
  </si>
  <si>
    <t>SITC/SKU</t>
    <phoneticPr fontId="34" type="noConversion"/>
  </si>
  <si>
    <t xml:space="preserve">HAKATA </t>
    <phoneticPr fontId="34" type="noConversion"/>
  </si>
  <si>
    <t xml:space="preserve">TOKYO </t>
    <phoneticPr fontId="34" type="noConversion"/>
  </si>
  <si>
    <t>CSCL COSCO SKT8          /SNL NKT1 SITC</t>
    <phoneticPr fontId="34" type="noConversion"/>
  </si>
  <si>
    <t xml:space="preserve">YOKOHAMA     </t>
    <phoneticPr fontId="34" type="noConversion"/>
  </si>
  <si>
    <t>NOSCO (sitc)   VTX2          /SNL NJ1</t>
    <phoneticPr fontId="34" type="noConversion"/>
  </si>
  <si>
    <t xml:space="preserve">NAGOYA </t>
    <phoneticPr fontId="34" type="noConversion"/>
  </si>
  <si>
    <t>1811E</t>
    <phoneticPr fontId="34" type="noConversion"/>
  </si>
  <si>
    <t>EAS</t>
    <phoneticPr fontId="34" type="noConversion"/>
  </si>
  <si>
    <t>1812E</t>
    <phoneticPr fontId="34" type="noConversion"/>
  </si>
  <si>
    <t>1813E</t>
    <phoneticPr fontId="34" type="noConversion"/>
  </si>
  <si>
    <t>1823E</t>
    <phoneticPr fontId="34" type="noConversion"/>
  </si>
  <si>
    <t>EAS</t>
    <phoneticPr fontId="34" type="noConversion"/>
  </si>
  <si>
    <t>XIN MING ZHOU 20</t>
    <phoneticPr fontId="34" type="noConversion"/>
  </si>
  <si>
    <t>1825E</t>
    <phoneticPr fontId="34" type="noConversion"/>
  </si>
  <si>
    <t>NOSCO</t>
    <phoneticPr fontId="34" type="noConversion"/>
  </si>
  <si>
    <t>PANCON SUCCESS</t>
    <phoneticPr fontId="34" type="noConversion"/>
  </si>
  <si>
    <t>1821E</t>
    <phoneticPr fontId="34" type="noConversion"/>
  </si>
  <si>
    <t>DONGYOUNG/TAIYOUNG</t>
    <phoneticPr fontId="34" type="noConversion"/>
  </si>
  <si>
    <t>PANCON SUCCESS</t>
    <phoneticPr fontId="34" type="noConversion"/>
  </si>
  <si>
    <t>1822S</t>
    <phoneticPr fontId="34" type="noConversion"/>
  </si>
  <si>
    <t>SNL</t>
    <phoneticPr fontId="34" type="noConversion"/>
  </si>
  <si>
    <t>NEW MINGZHOU 18</t>
    <phoneticPr fontId="34" type="noConversion"/>
  </si>
  <si>
    <t>8045S</t>
    <phoneticPr fontId="34" type="noConversion"/>
  </si>
  <si>
    <t>NOSCO 1/2</t>
    <phoneticPr fontId="34" type="noConversion"/>
  </si>
  <si>
    <t>8047S</t>
    <phoneticPr fontId="34" type="noConversion"/>
  </si>
  <si>
    <t>8049S</t>
    <phoneticPr fontId="34" type="noConversion"/>
  </si>
  <si>
    <t>8051S</t>
    <phoneticPr fontId="34" type="noConversion"/>
  </si>
  <si>
    <t>8053S</t>
    <phoneticPr fontId="34" type="noConversion"/>
  </si>
  <si>
    <t>VESSEL</t>
    <phoneticPr fontId="34" type="noConversion"/>
  </si>
  <si>
    <t>NEW MINGZHOU 12</t>
    <phoneticPr fontId="34" type="noConversion"/>
  </si>
  <si>
    <t>8043S</t>
    <phoneticPr fontId="34" type="noConversion"/>
  </si>
  <si>
    <t xml:space="preserve">NOSCO 4/5 </t>
    <phoneticPr fontId="34" type="noConversion"/>
  </si>
  <si>
    <t xml:space="preserve">TAICHUNG </t>
    <phoneticPr fontId="34" type="noConversion"/>
  </si>
  <si>
    <t>HONGKONG</t>
    <phoneticPr fontId="34" type="noConversion"/>
  </si>
  <si>
    <t xml:space="preserve">HONGKONG </t>
    <phoneticPr fontId="34" type="noConversion"/>
  </si>
  <si>
    <t>COSCO /PMX</t>
    <phoneticPr fontId="34" type="noConversion"/>
  </si>
  <si>
    <t>HONGKONG</t>
    <phoneticPr fontId="34" type="noConversion"/>
  </si>
  <si>
    <t>1816S</t>
    <phoneticPr fontId="10" type="noConversion"/>
  </si>
  <si>
    <t xml:space="preserve">SITC /CJV4 </t>
    <phoneticPr fontId="34" type="noConversion"/>
  </si>
  <si>
    <t>1814S</t>
    <phoneticPr fontId="10" type="noConversion"/>
  </si>
  <si>
    <t>1818S</t>
    <phoneticPr fontId="10" type="noConversion"/>
  </si>
  <si>
    <t>COSCO  MEX2</t>
    <phoneticPr fontId="34" type="noConversion"/>
  </si>
  <si>
    <t xml:space="preserve">CALCUTTA  </t>
    <phoneticPr fontId="34" type="noConversion"/>
  </si>
  <si>
    <t>SINGAPORE</t>
    <phoneticPr fontId="34" type="noConversion"/>
  </si>
  <si>
    <t xml:space="preserve">VIA </t>
    <phoneticPr fontId="34" type="noConversion"/>
  </si>
  <si>
    <t>COSCO /RES1</t>
    <phoneticPr fontId="34" type="noConversion"/>
  </si>
  <si>
    <t xml:space="preserve">MADRAS/CHENNAI  </t>
    <phoneticPr fontId="34" type="noConversion"/>
  </si>
  <si>
    <t>COSCO  AIS</t>
    <phoneticPr fontId="34" type="noConversion"/>
  </si>
  <si>
    <t xml:space="preserve">NEW DELHI </t>
    <phoneticPr fontId="34" type="noConversion"/>
  </si>
  <si>
    <t>COSCO/CI2</t>
    <phoneticPr fontId="34" type="noConversion"/>
  </si>
  <si>
    <t xml:space="preserve">NHAVA SHEVA      </t>
    <phoneticPr fontId="34" type="noConversion"/>
  </si>
  <si>
    <t>046W</t>
    <phoneticPr fontId="34" type="noConversion"/>
  </si>
  <si>
    <t>HMM/ZIM/KMTC  AIS2</t>
    <phoneticPr fontId="34" type="noConversion"/>
  </si>
  <si>
    <t>053W</t>
    <phoneticPr fontId="34" type="noConversion"/>
  </si>
  <si>
    <t>034W</t>
    <phoneticPr fontId="34" type="noConversion"/>
  </si>
  <si>
    <t>COSCO/AEU5</t>
    <phoneticPr fontId="34" type="noConversion"/>
  </si>
  <si>
    <t xml:space="preserve">COLOMBO        </t>
    <phoneticPr fontId="34" type="noConversion"/>
  </si>
  <si>
    <t>MSK /AE1</t>
    <phoneticPr fontId="34" type="noConversion"/>
  </si>
  <si>
    <t>CHITTAGONG</t>
    <phoneticPr fontId="34" type="noConversion"/>
  </si>
  <si>
    <t xml:space="preserve">MCC SH1 </t>
    <phoneticPr fontId="34" type="noConversion"/>
  </si>
  <si>
    <t xml:space="preserve">DUBAI(JEBEL ALI) </t>
    <phoneticPr fontId="34" type="noConversion"/>
  </si>
  <si>
    <t>VESSEL</t>
    <phoneticPr fontId="34" type="noConversion"/>
  </si>
  <si>
    <t>WHL /CMS</t>
    <phoneticPr fontId="34" type="noConversion"/>
  </si>
  <si>
    <t>COSCO/ PMX</t>
    <phoneticPr fontId="34" type="noConversion"/>
  </si>
  <si>
    <t xml:space="preserve">KARACHI </t>
    <phoneticPr fontId="34" type="noConversion"/>
  </si>
  <si>
    <t>KUWAIT</t>
    <phoneticPr fontId="34" type="noConversion"/>
  </si>
  <si>
    <t>COSCO /RES1</t>
    <phoneticPr fontId="34" type="noConversion"/>
  </si>
  <si>
    <t>COSCO  MEX</t>
    <phoneticPr fontId="34" type="noConversion"/>
  </si>
  <si>
    <t xml:space="preserve">DAMMAN </t>
    <phoneticPr fontId="34" type="noConversion"/>
  </si>
  <si>
    <t>VIA</t>
    <phoneticPr fontId="34" type="noConversion"/>
  </si>
  <si>
    <t>KLINE /AG2</t>
    <phoneticPr fontId="34" type="noConversion"/>
  </si>
  <si>
    <t xml:space="preserve"> </t>
    <phoneticPr fontId="34" type="noConversion"/>
  </si>
  <si>
    <t xml:space="preserve"> ABBAS</t>
    <phoneticPr fontId="34" type="noConversion"/>
  </si>
  <si>
    <t>BANDAR ABBAS</t>
    <phoneticPr fontId="34" type="noConversion"/>
  </si>
  <si>
    <t>CENTRAL AND SOUTH AMERICAN ROUTE</t>
    <phoneticPr fontId="34" type="noConversion"/>
  </si>
  <si>
    <t>OPERATOR</t>
    <phoneticPr fontId="34" type="noConversion"/>
  </si>
  <si>
    <t>BUENOS AIRES</t>
    <phoneticPr fontId="34" type="noConversion"/>
  </si>
  <si>
    <t>WAREHOUSE CUT OFF</t>
    <phoneticPr fontId="34" type="noConversion"/>
  </si>
  <si>
    <t>HAM-SUD /ASIA2</t>
    <phoneticPr fontId="34" type="noConversion"/>
  </si>
  <si>
    <t xml:space="preserve">BUENOS AIRES     </t>
    <phoneticPr fontId="34" type="noConversion"/>
  </si>
  <si>
    <t>MONTEVIDEO</t>
    <phoneticPr fontId="34" type="noConversion"/>
  </si>
  <si>
    <t>WAREHOUSE CUT OFF</t>
    <phoneticPr fontId="34" type="noConversion"/>
  </si>
  <si>
    <t xml:space="preserve">MONTEVIDEO   </t>
    <phoneticPr fontId="34" type="noConversion"/>
  </si>
  <si>
    <t>SANTOS</t>
    <phoneticPr fontId="34" type="noConversion"/>
  </si>
  <si>
    <t xml:space="preserve">SANTOS    </t>
    <phoneticPr fontId="34" type="noConversion"/>
  </si>
  <si>
    <t xml:space="preserve">ITAJAI      </t>
    <phoneticPr fontId="34" type="noConversion"/>
  </si>
  <si>
    <t xml:space="preserve">PARANAGUA        </t>
    <phoneticPr fontId="34" type="noConversion"/>
  </si>
  <si>
    <t>821E</t>
    <phoneticPr fontId="34" type="noConversion"/>
  </si>
  <si>
    <t>ONE/ALX1</t>
    <phoneticPr fontId="34" type="noConversion"/>
  </si>
  <si>
    <t xml:space="preserve">CALLAO </t>
    <phoneticPr fontId="34" type="noConversion"/>
  </si>
  <si>
    <t>ONE/ALX2</t>
    <phoneticPr fontId="34" type="noConversion"/>
  </si>
  <si>
    <t>GUAYAQUIL</t>
    <phoneticPr fontId="34" type="noConversion"/>
  </si>
  <si>
    <t xml:space="preserve"> ETA</t>
    <phoneticPr fontId="34" type="noConversion"/>
  </si>
  <si>
    <t>COSCO  WSA2</t>
    <phoneticPr fontId="34" type="noConversion"/>
  </si>
  <si>
    <t xml:space="preserve">GUAYAQUIL  </t>
    <phoneticPr fontId="34" type="noConversion"/>
  </si>
  <si>
    <t xml:space="preserve">VALPARAISO </t>
    <phoneticPr fontId="34" type="noConversion"/>
  </si>
  <si>
    <t>822E</t>
    <phoneticPr fontId="34" type="noConversion"/>
  </si>
  <si>
    <t>HAM-SUD/ASPA1</t>
    <phoneticPr fontId="34" type="noConversion"/>
  </si>
  <si>
    <t>823E</t>
    <phoneticPr fontId="34" type="noConversion"/>
  </si>
  <si>
    <t>HAM-SUD /ASPA3</t>
    <phoneticPr fontId="34" type="noConversion"/>
  </si>
  <si>
    <t xml:space="preserve">BUENA VENTURA </t>
    <phoneticPr fontId="34" type="noConversion"/>
  </si>
  <si>
    <t xml:space="preserve">ONE/ALX1 </t>
    <phoneticPr fontId="34" type="noConversion"/>
  </si>
  <si>
    <t xml:space="preserve">IQUIQUE  </t>
    <phoneticPr fontId="34" type="noConversion"/>
  </si>
  <si>
    <t>COSCO WAS2</t>
    <phoneticPr fontId="34" type="noConversion"/>
  </si>
  <si>
    <t xml:space="preserve">MANZANILIO (MEX) </t>
    <phoneticPr fontId="34" type="noConversion"/>
  </si>
  <si>
    <t xml:space="preserve">COSCO </t>
    <phoneticPr fontId="34" type="noConversion"/>
  </si>
  <si>
    <t>WSA</t>
    <phoneticPr fontId="34" type="noConversion"/>
  </si>
  <si>
    <t>CARTAGENA (via)</t>
    <phoneticPr fontId="34" type="noConversion"/>
  </si>
  <si>
    <t>/HPL/JJCS</t>
    <phoneticPr fontId="34" type="noConversion"/>
  </si>
  <si>
    <t xml:space="preserve">LA GUAIRA </t>
    <phoneticPr fontId="34" type="noConversion"/>
  </si>
  <si>
    <t>MANZANILLO(via)</t>
    <phoneticPr fontId="34" type="noConversion"/>
  </si>
  <si>
    <t>CMA /HPL/JJCS</t>
    <phoneticPr fontId="34" type="noConversion"/>
  </si>
  <si>
    <t xml:space="preserve">COLON </t>
    <phoneticPr fontId="34" type="noConversion"/>
  </si>
  <si>
    <t xml:space="preserve">CAUCEDO </t>
    <phoneticPr fontId="34" type="noConversion"/>
  </si>
  <si>
    <t>CMA /HPLJJCS</t>
    <phoneticPr fontId="34" type="noConversion"/>
  </si>
  <si>
    <t>CAUCEDO ,DOMINICAN REP.</t>
    <phoneticPr fontId="34" type="noConversion"/>
  </si>
  <si>
    <t>MSK /AC3</t>
    <phoneticPr fontId="34" type="noConversion"/>
  </si>
  <si>
    <t>HPL  JJCS</t>
    <phoneticPr fontId="34" type="noConversion"/>
  </si>
  <si>
    <t>PUERTO QUETZAL,GUATEMALA</t>
    <phoneticPr fontId="34" type="noConversion"/>
  </si>
  <si>
    <t>PUERTO QUETZAL(via)</t>
    <phoneticPr fontId="34" type="noConversion"/>
  </si>
  <si>
    <t>162E</t>
    <phoneticPr fontId="34" type="noConversion"/>
  </si>
  <si>
    <t>MATSON</t>
    <phoneticPr fontId="34" type="noConversion"/>
  </si>
  <si>
    <t>124E</t>
    <phoneticPr fontId="34" type="noConversion"/>
  </si>
  <si>
    <t>432E</t>
    <phoneticPr fontId="34" type="noConversion"/>
  </si>
  <si>
    <t>260E</t>
    <phoneticPr fontId="34" type="noConversion"/>
  </si>
  <si>
    <t>143E</t>
    <phoneticPr fontId="34" type="noConversion"/>
  </si>
  <si>
    <t xml:space="preserve">COSCO/OOCL AAC  </t>
    <phoneticPr fontId="34" type="noConversion"/>
  </si>
  <si>
    <t xml:space="preserve">LOS ANGELES,CA </t>
    <phoneticPr fontId="34" type="noConversion"/>
  </si>
  <si>
    <t>VESSEL</t>
    <phoneticPr fontId="34" type="noConversion"/>
  </si>
  <si>
    <t>822N</t>
    <phoneticPr fontId="34" type="noConversion"/>
  </si>
  <si>
    <t>MSK MSC  TP8</t>
    <phoneticPr fontId="34" type="noConversion"/>
  </si>
  <si>
    <t>CSCL /WHL/PIL AAC3</t>
    <phoneticPr fontId="34" type="noConversion"/>
  </si>
  <si>
    <t>029E</t>
    <phoneticPr fontId="34" type="noConversion"/>
  </si>
  <si>
    <t>KLINE /YML/NYK PS5</t>
    <phoneticPr fontId="34" type="noConversion"/>
  </si>
  <si>
    <t>034E</t>
    <phoneticPr fontId="34" type="noConversion"/>
  </si>
  <si>
    <t>051E</t>
    <phoneticPr fontId="34" type="noConversion"/>
  </si>
  <si>
    <t>105E</t>
    <phoneticPr fontId="34" type="noConversion"/>
  </si>
  <si>
    <t>VOYAGE</t>
    <phoneticPr fontId="34" type="noConversion"/>
  </si>
  <si>
    <t>CNNGB</t>
    <phoneticPr fontId="10" type="noConversion"/>
  </si>
  <si>
    <t>MATSON</t>
    <phoneticPr fontId="10" type="noConversion"/>
  </si>
  <si>
    <t>124E</t>
    <phoneticPr fontId="34" type="noConversion"/>
  </si>
  <si>
    <t>432E</t>
    <phoneticPr fontId="34" type="noConversion"/>
  </si>
  <si>
    <t>260E</t>
    <phoneticPr fontId="34" type="noConversion"/>
  </si>
  <si>
    <t>143E</t>
    <phoneticPr fontId="34" type="noConversion"/>
  </si>
  <si>
    <t>CNNGB</t>
    <phoneticPr fontId="10" type="noConversion"/>
  </si>
  <si>
    <t>COSCO AAC2</t>
    <phoneticPr fontId="10" type="noConversion"/>
  </si>
  <si>
    <t xml:space="preserve">COSCO/OOCL AAC  </t>
    <phoneticPr fontId="10" type="noConversion"/>
  </si>
  <si>
    <t>OAKLAND,CA</t>
    <phoneticPr fontId="10" type="noConversion"/>
  </si>
  <si>
    <t>SEATLE,WA</t>
    <phoneticPr fontId="10" type="noConversion"/>
  </si>
  <si>
    <t>COSCO MPNW</t>
    <phoneticPr fontId="10" type="noConversion"/>
  </si>
  <si>
    <t>COSCO EMC AWE-2</t>
    <phoneticPr fontId="10" type="noConversion"/>
  </si>
  <si>
    <t>NEW YORK,NJ</t>
    <phoneticPr fontId="10" type="noConversion"/>
  </si>
  <si>
    <t>ETD</t>
    <phoneticPr fontId="10" type="noConversion"/>
  </si>
  <si>
    <t>ETA</t>
    <phoneticPr fontId="10" type="noConversion"/>
  </si>
  <si>
    <t>COSCO  EMC AWE1/NUE</t>
    <phoneticPr fontId="10" type="noConversion"/>
  </si>
  <si>
    <t xml:space="preserve">BOSTON,MA </t>
    <phoneticPr fontId="10" type="noConversion"/>
  </si>
  <si>
    <t>037E</t>
    <phoneticPr fontId="34" type="noConversion"/>
  </si>
  <si>
    <t>KLINE  EC2</t>
    <phoneticPr fontId="10" type="noConversion"/>
  </si>
  <si>
    <t>036E</t>
    <phoneticPr fontId="34" type="noConversion"/>
  </si>
  <si>
    <t>066E</t>
    <phoneticPr fontId="34" type="noConversion"/>
  </si>
  <si>
    <t>027E</t>
    <phoneticPr fontId="34" type="noConversion"/>
  </si>
  <si>
    <t>KLINE /YML/NYK PS5</t>
    <phoneticPr fontId="10" type="noConversion"/>
  </si>
  <si>
    <t>CANADA ROUTE</t>
    <phoneticPr fontId="34" type="noConversion"/>
  </si>
  <si>
    <t>COSCO EPNW</t>
    <phoneticPr fontId="10" type="noConversion"/>
  </si>
  <si>
    <t xml:space="preserve">VANCOUVER </t>
    <phoneticPr fontId="10" type="noConversion"/>
  </si>
  <si>
    <t>MONTREAL</t>
    <phoneticPr fontId="10" type="noConversion"/>
  </si>
  <si>
    <t>COSCO CPNW</t>
    <phoneticPr fontId="10" type="noConversion"/>
  </si>
  <si>
    <t xml:space="preserve">TORONTO  </t>
    <phoneticPr fontId="10" type="noConversion"/>
  </si>
  <si>
    <t xml:space="preserve">                                  </t>
    <phoneticPr fontId="34" type="noConversion"/>
  </si>
  <si>
    <t>JUNE</t>
    <phoneticPr fontId="34" type="noConversion"/>
  </si>
  <si>
    <t>VIA PRR</t>
  </si>
  <si>
    <t>017E</t>
    <phoneticPr fontId="10" type="noConversion"/>
  </si>
  <si>
    <t>CSCL BOHAI SEA</t>
  </si>
  <si>
    <t>015E</t>
    <phoneticPr fontId="10" type="noConversion"/>
  </si>
  <si>
    <t>CSCL SPRING</t>
  </si>
  <si>
    <t>023E</t>
    <phoneticPr fontId="10" type="noConversion"/>
  </si>
  <si>
    <t>CSCL SOUTH CHINA SEA</t>
  </si>
  <si>
    <t>COSCO(CEN)</t>
    <phoneticPr fontId="10" type="noConversion"/>
  </si>
  <si>
    <t>016E</t>
    <phoneticPr fontId="10" type="noConversion"/>
  </si>
  <si>
    <t>CSCL SUMMER</t>
  </si>
  <si>
    <t xml:space="preserve">CUT OFF </t>
  </si>
  <si>
    <t>PRR</t>
  </si>
  <si>
    <t>TORONTO</t>
  </si>
  <si>
    <t>0167-142E</t>
    <phoneticPr fontId="10" type="noConversion"/>
  </si>
  <si>
    <t xml:space="preserve">EVER UBERTY </t>
    <phoneticPr fontId="10" type="noConversion"/>
  </si>
  <si>
    <t>0166-123E</t>
    <phoneticPr fontId="10" type="noConversion"/>
  </si>
  <si>
    <t xml:space="preserve">ITAL UNICA </t>
    <phoneticPr fontId="10" type="noConversion"/>
  </si>
  <si>
    <t>0165-075E</t>
    <phoneticPr fontId="10" type="noConversion"/>
  </si>
  <si>
    <t xml:space="preserve">EVER SUMMIT </t>
    <phoneticPr fontId="10" type="noConversion"/>
  </si>
  <si>
    <t>0164-125E</t>
    <phoneticPr fontId="10" type="noConversion"/>
  </si>
  <si>
    <t xml:space="preserve">ITAL UNIVERSO </t>
    <phoneticPr fontId="10" type="noConversion"/>
  </si>
  <si>
    <t>EMC(TPN)</t>
  </si>
  <si>
    <t>0163-160E</t>
    <phoneticPr fontId="10" type="noConversion"/>
  </si>
  <si>
    <t xml:space="preserve">EVER UNITED </t>
    <phoneticPr fontId="10" type="noConversion"/>
  </si>
  <si>
    <t>VANCOUVER</t>
  </si>
  <si>
    <t>0TN0FE1MA</t>
    <phoneticPr fontId="10" type="noConversion"/>
  </si>
  <si>
    <t xml:space="preserve">APL YANGSHAN </t>
    <phoneticPr fontId="10" type="noConversion"/>
  </si>
  <si>
    <t>0TN0DE1MA</t>
    <phoneticPr fontId="10" type="noConversion"/>
  </si>
  <si>
    <t xml:space="preserve">APL SOUTHAMPTON </t>
    <phoneticPr fontId="10" type="noConversion"/>
  </si>
  <si>
    <t>0TN0BE1MA</t>
    <phoneticPr fontId="10" type="noConversion"/>
  </si>
  <si>
    <t xml:space="preserve">APL BARCELONA </t>
    <phoneticPr fontId="10" type="noConversion"/>
  </si>
  <si>
    <t>EMC(NP1)</t>
  </si>
  <si>
    <t>0TN09E1MA</t>
    <phoneticPr fontId="10" type="noConversion"/>
  </si>
  <si>
    <t xml:space="preserve">APL QINGDAO </t>
    <phoneticPr fontId="10" type="noConversion"/>
  </si>
  <si>
    <t>CANADA ROUTE</t>
  </si>
  <si>
    <t>0PG19E</t>
  </si>
  <si>
    <t>0PG17E</t>
  </si>
  <si>
    <t>0PG15E</t>
  </si>
  <si>
    <t>OOCL(GCC1)</t>
    <phoneticPr fontId="10" type="noConversion"/>
  </si>
  <si>
    <t>0PG13E</t>
  </si>
  <si>
    <t>0MB0FE1MA</t>
  </si>
  <si>
    <t>0MB0DE1MA</t>
  </si>
  <si>
    <t>0MB0BE1MA</t>
  </si>
  <si>
    <t>EMC(NUE2)</t>
    <phoneticPr fontId="10" type="noConversion"/>
  </si>
  <si>
    <t>HANOI BRIDGE</t>
    <phoneticPr fontId="10" type="noConversion"/>
  </si>
  <si>
    <t>066E</t>
  </si>
  <si>
    <t>HUMEN BRIDGE</t>
    <phoneticPr fontId="10" type="noConversion"/>
  </si>
  <si>
    <t>036E</t>
  </si>
  <si>
    <t>YM UBIQUITY</t>
    <phoneticPr fontId="10" type="noConversion"/>
  </si>
  <si>
    <t>ONE(EC2)</t>
    <phoneticPr fontId="10" type="noConversion"/>
  </si>
  <si>
    <t>037E</t>
  </si>
  <si>
    <t>YM UNIFORMITY</t>
    <phoneticPr fontId="10" type="noConversion"/>
  </si>
  <si>
    <t>OOCL CHONGQING</t>
  </si>
  <si>
    <t>043E</t>
    <phoneticPr fontId="10" type="noConversion"/>
  </si>
  <si>
    <t>001E</t>
    <phoneticPr fontId="10" type="noConversion"/>
  </si>
  <si>
    <t>COSCO SHIPPING PEONY</t>
  </si>
  <si>
    <t>COSCO(AWE4)</t>
    <phoneticPr fontId="10" type="noConversion"/>
  </si>
  <si>
    <t>OOCL BERLIN</t>
  </si>
  <si>
    <t>0854-034E</t>
    <phoneticPr fontId="10" type="noConversion"/>
  </si>
  <si>
    <t>0853-036E</t>
    <phoneticPr fontId="10" type="noConversion"/>
  </si>
  <si>
    <t xml:space="preserve">0852-026E </t>
    <phoneticPr fontId="10" type="noConversion"/>
  </si>
  <si>
    <t>EMC(NUE)</t>
  </si>
  <si>
    <t>0851-029E</t>
    <phoneticPr fontId="10" type="noConversion"/>
  </si>
  <si>
    <t>VIA LB</t>
    <phoneticPr fontId="10" type="noConversion"/>
  </si>
  <si>
    <t>060E</t>
    <phoneticPr fontId="10" type="noConversion"/>
  </si>
  <si>
    <t>053E</t>
    <phoneticPr fontId="10" type="noConversion"/>
  </si>
  <si>
    <t>CMA(HRX)</t>
    <phoneticPr fontId="10" type="noConversion"/>
  </si>
  <si>
    <t>050E</t>
    <phoneticPr fontId="10" type="noConversion"/>
  </si>
  <si>
    <t>LONG BEACH</t>
    <phoneticPr fontId="10" type="noConversion"/>
  </si>
  <si>
    <t>VIA LA</t>
  </si>
  <si>
    <t>SAN DIEGO BRIDGE</t>
  </si>
  <si>
    <t>051E</t>
  </si>
  <si>
    <t>ONE(PS5)</t>
    <phoneticPr fontId="10" type="noConversion"/>
  </si>
  <si>
    <t>029E</t>
  </si>
  <si>
    <t>VIA LA</t>
    <phoneticPr fontId="10" type="noConversion"/>
  </si>
  <si>
    <t>HAMBURG BRIDGE</t>
  </si>
  <si>
    <t>HANNOVER BRIDGE</t>
  </si>
  <si>
    <t>054E</t>
  </si>
  <si>
    <t>HAMMERSMITH BRIDGE</t>
  </si>
  <si>
    <t>ONE(PS6)</t>
    <phoneticPr fontId="10" type="noConversion"/>
  </si>
  <si>
    <t>057E</t>
  </si>
  <si>
    <t>LA</t>
    <phoneticPr fontId="10" type="noConversion"/>
  </si>
  <si>
    <t>080E</t>
    <phoneticPr fontId="10" type="noConversion"/>
  </si>
  <si>
    <t xml:space="preserve">HYUNDAI OAKLAND   </t>
    <phoneticPr fontId="10" type="noConversion"/>
  </si>
  <si>
    <t xml:space="preserve">079E </t>
    <phoneticPr fontId="10" type="noConversion"/>
  </si>
  <si>
    <t xml:space="preserve">HYUNDAI NEW YORK  </t>
    <phoneticPr fontId="10" type="noConversion"/>
  </si>
  <si>
    <t>245E</t>
    <phoneticPr fontId="10" type="noConversion"/>
  </si>
  <si>
    <t xml:space="preserve">HYUNDAI VANCOUVER   </t>
    <phoneticPr fontId="10" type="noConversion"/>
  </si>
  <si>
    <t>HMM(PS1)</t>
    <phoneticPr fontId="10" type="noConversion"/>
  </si>
  <si>
    <t xml:space="preserve">080E  </t>
    <phoneticPr fontId="10" type="noConversion"/>
  </si>
  <si>
    <t xml:space="preserve">HYUNDAI LONG BEACH </t>
    <phoneticPr fontId="10" type="noConversion"/>
  </si>
  <si>
    <t>ATLANTA</t>
  </si>
  <si>
    <t>LB</t>
    <phoneticPr fontId="10" type="noConversion"/>
  </si>
  <si>
    <t>042E</t>
    <phoneticPr fontId="10" type="noConversion"/>
  </si>
  <si>
    <t xml:space="preserve">HYUNDAI PLATINUM </t>
    <phoneticPr fontId="10" type="noConversion"/>
  </si>
  <si>
    <t xml:space="preserve">002E </t>
    <phoneticPr fontId="10" type="noConversion"/>
  </si>
  <si>
    <t>WIDE INDIA</t>
    <phoneticPr fontId="10" type="noConversion"/>
  </si>
  <si>
    <t xml:space="preserve">076E </t>
    <phoneticPr fontId="10" type="noConversion"/>
  </si>
  <si>
    <t>HYUNDAI GOODWILL</t>
    <phoneticPr fontId="10" type="noConversion"/>
  </si>
  <si>
    <t>HMM(PN1)</t>
    <phoneticPr fontId="10" type="noConversion"/>
  </si>
  <si>
    <t xml:space="preserve">080E </t>
    <phoneticPr fontId="10" type="noConversion"/>
  </si>
  <si>
    <t xml:space="preserve">HYUNDAI GRACE </t>
    <phoneticPr fontId="10" type="noConversion"/>
  </si>
  <si>
    <t>TACOMA</t>
  </si>
  <si>
    <t>OAKLAND</t>
  </si>
  <si>
    <t>COSCO(AAC)</t>
    <phoneticPr fontId="10" type="noConversion"/>
  </si>
  <si>
    <t>LB</t>
  </si>
  <si>
    <t>0809-036E</t>
    <phoneticPr fontId="10" type="noConversion"/>
  </si>
  <si>
    <t xml:space="preserve">EVER LIBRA </t>
    <phoneticPr fontId="10" type="noConversion"/>
  </si>
  <si>
    <t>0808-023E</t>
    <phoneticPr fontId="10" type="noConversion"/>
  </si>
  <si>
    <t xml:space="preserve">EVER LOADING </t>
    <phoneticPr fontId="10" type="noConversion"/>
  </si>
  <si>
    <t>0807-029E</t>
    <phoneticPr fontId="10" type="noConversion"/>
  </si>
  <si>
    <t xml:space="preserve">EVER LIVEN </t>
    <phoneticPr fontId="10" type="noConversion"/>
  </si>
  <si>
    <t>COSCO(AAC2)</t>
    <phoneticPr fontId="10" type="noConversion"/>
  </si>
  <si>
    <t>0806-023E</t>
    <phoneticPr fontId="53" type="noConversion"/>
  </si>
  <si>
    <t xml:space="preserve">EVER LUCENT </t>
    <phoneticPr fontId="53" type="noConversion"/>
  </si>
  <si>
    <t>0038E</t>
    <phoneticPr fontId="10" type="noConversion"/>
  </si>
  <si>
    <t>011E</t>
    <phoneticPr fontId="10" type="noConversion"/>
  </si>
  <si>
    <t>0037E</t>
    <phoneticPr fontId="10" type="noConversion"/>
  </si>
  <si>
    <t>WHL (CP2)</t>
  </si>
  <si>
    <t>011E</t>
    <phoneticPr fontId="53" type="noConversion"/>
  </si>
  <si>
    <t>260 E</t>
    <phoneticPr fontId="10" type="noConversion"/>
  </si>
  <si>
    <t xml:space="preserve">LIHUE </t>
    <phoneticPr fontId="10" type="noConversion"/>
  </si>
  <si>
    <t>432 E</t>
    <phoneticPr fontId="10" type="noConversion"/>
  </si>
  <si>
    <t xml:space="preserve">RJ PFEIFFER </t>
    <phoneticPr fontId="10" type="noConversion"/>
  </si>
  <si>
    <t>124 E</t>
    <phoneticPr fontId="10" type="noConversion"/>
  </si>
  <si>
    <t xml:space="preserve">MAUNALEI </t>
    <phoneticPr fontId="10" type="noConversion"/>
  </si>
  <si>
    <t>MATSON(CLX)</t>
  </si>
  <si>
    <t>162 E</t>
    <phoneticPr fontId="10" type="noConversion"/>
  </si>
  <si>
    <t xml:space="preserve">MAUNAWILI </t>
    <phoneticPr fontId="10" type="noConversion"/>
  </si>
  <si>
    <t>076E</t>
    <phoneticPr fontId="10" type="noConversion"/>
  </si>
  <si>
    <t xml:space="preserve">OOCL SOUTHAMPTON </t>
    <phoneticPr fontId="10" type="noConversion"/>
  </si>
  <si>
    <t>055E</t>
    <phoneticPr fontId="10" type="noConversion"/>
  </si>
  <si>
    <t xml:space="preserve">OOCL CANADA </t>
    <phoneticPr fontId="10" type="noConversion"/>
  </si>
  <si>
    <t>085E</t>
    <phoneticPr fontId="10" type="noConversion"/>
  </si>
  <si>
    <t xml:space="preserve">OOCL TOKYO </t>
    <phoneticPr fontId="10" type="noConversion"/>
  </si>
  <si>
    <t>EMC(PCC1)</t>
  </si>
  <si>
    <t>024E</t>
    <phoneticPr fontId="10" type="noConversion"/>
  </si>
  <si>
    <t xml:space="preserve">OOCL UTAH </t>
    <phoneticPr fontId="10" type="noConversion"/>
  </si>
  <si>
    <t>1802E</t>
    <phoneticPr fontId="10" type="noConversion"/>
  </si>
  <si>
    <t xml:space="preserve">SUEZ CANAL </t>
    <phoneticPr fontId="10" type="noConversion"/>
  </si>
  <si>
    <t>1804E</t>
    <phoneticPr fontId="10" type="noConversion"/>
  </si>
  <si>
    <t xml:space="preserve">SM BUSAN </t>
    <phoneticPr fontId="10" type="noConversion"/>
  </si>
  <si>
    <t xml:space="preserve">SM SHANGHAI </t>
    <phoneticPr fontId="10" type="noConversion"/>
  </si>
  <si>
    <t>SML(CPX)</t>
    <phoneticPr fontId="10" type="noConversion"/>
  </si>
  <si>
    <t xml:space="preserve">SM LONG BEACH </t>
    <phoneticPr fontId="10" type="noConversion"/>
  </si>
  <si>
    <t>VIA MAN</t>
    <phoneticPr fontId="10" type="noConversion"/>
  </si>
  <si>
    <t>043E</t>
  </si>
  <si>
    <t>MOL MISSION</t>
  </si>
  <si>
    <t>YML(EC1)</t>
    <phoneticPr fontId="10" type="noConversion"/>
  </si>
  <si>
    <t>MOL MAJESTY</t>
  </si>
  <si>
    <t>COLON</t>
  </si>
  <si>
    <t>MAN</t>
    <phoneticPr fontId="10" type="noConversion"/>
  </si>
  <si>
    <t>CMA CGM JACQUES JOS</t>
  </si>
  <si>
    <t>CMA(PEX2)</t>
    <phoneticPr fontId="10" type="noConversion"/>
  </si>
  <si>
    <t>013E</t>
  </si>
  <si>
    <t>CAUCEDO</t>
    <phoneticPr fontId="10" type="noConversion"/>
  </si>
  <si>
    <t>CAUCEDO</t>
  </si>
  <si>
    <t xml:space="preserve">LAZARO  </t>
    <phoneticPr fontId="10" type="noConversion"/>
  </si>
  <si>
    <t>826E</t>
    <phoneticPr fontId="10" type="noConversion"/>
  </si>
  <si>
    <t>DUMMY 2</t>
    <phoneticPr fontId="10" type="noConversion"/>
  </si>
  <si>
    <t>825E</t>
    <phoneticPr fontId="10" type="noConversion"/>
  </si>
  <si>
    <t>CARSTENMAERSK</t>
    <phoneticPr fontId="10" type="noConversion"/>
  </si>
  <si>
    <t>824E</t>
    <phoneticPr fontId="10" type="noConversion"/>
  </si>
  <si>
    <t>SKAGENMAERSK</t>
    <phoneticPr fontId="10" type="noConversion"/>
  </si>
  <si>
    <t>MSK(AC2)</t>
    <phoneticPr fontId="10" type="noConversion"/>
  </si>
  <si>
    <t>823E</t>
    <phoneticPr fontId="10" type="noConversion"/>
  </si>
  <si>
    <t>823E</t>
    <phoneticPr fontId="10" type="noConversion"/>
  </si>
  <si>
    <t>AOTEAMAERSK</t>
    <phoneticPr fontId="10" type="noConversion"/>
  </si>
  <si>
    <t>GUATEMALA CITY</t>
    <phoneticPr fontId="10" type="noConversion"/>
  </si>
  <si>
    <t>VIA  MANZANILLO</t>
    <phoneticPr fontId="10" type="noConversion"/>
  </si>
  <si>
    <t>002E</t>
    <phoneticPr fontId="10" type="noConversion"/>
  </si>
  <si>
    <t xml:space="preserve">CZECH   </t>
    <phoneticPr fontId="10" type="noConversion"/>
  </si>
  <si>
    <t>016E</t>
    <phoneticPr fontId="10" type="noConversion"/>
  </si>
  <si>
    <t xml:space="preserve">CAUQUENES   </t>
    <phoneticPr fontId="10" type="noConversion"/>
  </si>
  <si>
    <t xml:space="preserve">013E </t>
    <phoneticPr fontId="10" type="noConversion"/>
  </si>
  <si>
    <t xml:space="preserve">CAUTIN  </t>
    <phoneticPr fontId="10" type="noConversion"/>
  </si>
  <si>
    <t>HPL(AN1)</t>
    <phoneticPr fontId="10" type="noConversion"/>
  </si>
  <si>
    <t>010E</t>
    <phoneticPr fontId="10" type="noConversion"/>
  </si>
  <si>
    <t xml:space="preserve">MOL BEYOND </t>
    <phoneticPr fontId="10" type="noConversion"/>
  </si>
  <si>
    <t>PUERTO CALDERA</t>
    <phoneticPr fontId="10" type="noConversion"/>
  </si>
  <si>
    <t>MANZANILLO</t>
    <phoneticPr fontId="10" type="noConversion"/>
  </si>
  <si>
    <t>1283-022W</t>
  </si>
  <si>
    <t>Valor</t>
  </si>
  <si>
    <t>COSCO SHIPPING VOLG</t>
  </si>
  <si>
    <t>COSCO SHIPPING THAM</t>
  </si>
  <si>
    <t>COSCO(ESA)</t>
  </si>
  <si>
    <t>1280-021W</t>
  </si>
  <si>
    <t>VALUE</t>
  </si>
  <si>
    <t>Cape Artemisio</t>
  </si>
  <si>
    <t>San Fernando</t>
  </si>
  <si>
    <t>COSCO(ESA2)</t>
    <phoneticPr fontId="10" type="noConversion"/>
  </si>
  <si>
    <t xml:space="preserve">Symi I </t>
  </si>
  <si>
    <t>011E</t>
    <phoneticPr fontId="10" type="noConversion"/>
  </si>
  <si>
    <t>0371-079E</t>
  </si>
  <si>
    <t>0370-002E</t>
  </si>
  <si>
    <t>0369-092E</t>
  </si>
  <si>
    <t>COSCO(WSA)</t>
    <phoneticPr fontId="10" type="noConversion"/>
  </si>
  <si>
    <t>COSCO(WSA)</t>
    <phoneticPr fontId="10" type="noConversion"/>
  </si>
  <si>
    <t>CANCEL</t>
    <phoneticPr fontId="10" type="noConversion"/>
  </si>
  <si>
    <t>COSCO(WSA2)</t>
    <phoneticPr fontId="10" type="noConversion"/>
  </si>
  <si>
    <t>HMM(NW1)</t>
    <phoneticPr fontId="10" type="noConversion"/>
  </si>
  <si>
    <t>GUAYAQUIL</t>
  </si>
  <si>
    <t>SAN ANTION</t>
  </si>
  <si>
    <t xml:space="preserve">MAERSK ARAS </t>
    <phoneticPr fontId="10" type="noConversion"/>
  </si>
  <si>
    <t xml:space="preserve">KMARIN AZUR </t>
    <phoneticPr fontId="10" type="noConversion"/>
  </si>
  <si>
    <t xml:space="preserve">SANTA ISABEL </t>
    <phoneticPr fontId="10" type="noConversion"/>
  </si>
  <si>
    <t>HAM-SUD(ASPA1)</t>
    <phoneticPr fontId="10" type="noConversion"/>
  </si>
  <si>
    <t>822E</t>
    <phoneticPr fontId="10" type="noConversion"/>
  </si>
  <si>
    <t xml:space="preserve">SANTA CLARA </t>
    <phoneticPr fontId="10" type="noConversion"/>
  </si>
  <si>
    <t>01826</t>
    <phoneticPr fontId="10" type="noConversion"/>
  </si>
  <si>
    <t>BALBINA</t>
    <phoneticPr fontId="10" type="noConversion"/>
  </si>
  <si>
    <t>01825</t>
    <phoneticPr fontId="10" type="noConversion"/>
  </si>
  <si>
    <t>TESSA</t>
    <phoneticPr fontId="10" type="noConversion"/>
  </si>
  <si>
    <t>01824</t>
    <phoneticPr fontId="10" type="noConversion"/>
  </si>
  <si>
    <t>EMIRATES SANA</t>
    <phoneticPr fontId="10" type="noConversion"/>
  </si>
  <si>
    <t>RCL(RIM)</t>
    <phoneticPr fontId="53" type="noConversion"/>
  </si>
  <si>
    <t>01823</t>
    <phoneticPr fontId="10" type="noConversion"/>
  </si>
  <si>
    <t>EMIRATES HANA</t>
    <phoneticPr fontId="10" type="noConversion"/>
  </si>
  <si>
    <t>ABBAS</t>
  </si>
  <si>
    <t>1569-148W</t>
  </si>
  <si>
    <t>EVER UNITY</t>
  </si>
  <si>
    <t>1567-143W</t>
  </si>
  <si>
    <t>OOCL(ME4)</t>
  </si>
  <si>
    <t>ENSENADA</t>
  </si>
  <si>
    <t>138W</t>
  </si>
  <si>
    <t>YML(AR1)</t>
    <phoneticPr fontId="10" type="noConversion"/>
  </si>
  <si>
    <t>202W</t>
  </si>
  <si>
    <t>MOL GARLAND</t>
  </si>
  <si>
    <t>VIA DAM</t>
  </si>
  <si>
    <t>063W</t>
    <phoneticPr fontId="10" type="noConversion"/>
  </si>
  <si>
    <t xml:space="preserve">COSCO OCEANIA </t>
    <phoneticPr fontId="10" type="noConversion"/>
  </si>
  <si>
    <t>070W</t>
    <phoneticPr fontId="10" type="noConversion"/>
  </si>
  <si>
    <t xml:space="preserve">COSCO BEIJING </t>
    <phoneticPr fontId="10" type="noConversion"/>
  </si>
  <si>
    <t>105W</t>
    <phoneticPr fontId="10" type="noConversion"/>
  </si>
  <si>
    <t xml:space="preserve">XIN BEIJING </t>
    <phoneticPr fontId="10" type="noConversion"/>
  </si>
  <si>
    <t>COSCO(MEX)</t>
    <phoneticPr fontId="53" type="noConversion"/>
  </si>
  <si>
    <t>OOCL(ME5)</t>
    <phoneticPr fontId="53" type="noConversion"/>
  </si>
  <si>
    <t>YML(CGX)</t>
    <phoneticPr fontId="10" type="noConversion"/>
  </si>
  <si>
    <t>HAMAD</t>
    <phoneticPr fontId="10" type="noConversion"/>
  </si>
  <si>
    <t>HAMAD</t>
  </si>
  <si>
    <t>W033</t>
    <phoneticPr fontId="10" type="noConversion"/>
  </si>
  <si>
    <t>KOTA CEPAT</t>
    <phoneticPr fontId="10" type="noConversion"/>
  </si>
  <si>
    <t>W029</t>
    <phoneticPr fontId="10" type="noConversion"/>
  </si>
  <si>
    <t>WAN HAI 611</t>
    <phoneticPr fontId="10" type="noConversion"/>
  </si>
  <si>
    <t>WHL/ONE(CMS)</t>
    <phoneticPr fontId="10" type="noConversion"/>
  </si>
  <si>
    <t>W036</t>
    <phoneticPr fontId="10" type="noConversion"/>
  </si>
  <si>
    <t>KOTA CEMPAKA</t>
    <phoneticPr fontId="10" type="noConversion"/>
  </si>
  <si>
    <t>KOTA PEMIMPIN</t>
  </si>
  <si>
    <t>CMA CGM CALLISTO</t>
  </si>
  <si>
    <t>0RD0NW1MA</t>
  </si>
  <si>
    <t>PIL(RSS)</t>
    <phoneticPr fontId="10" type="noConversion"/>
  </si>
  <si>
    <t>KOTA PERKASA</t>
  </si>
  <si>
    <t>FREMANTLE</t>
  </si>
  <si>
    <t>FREMANTLE/ADELAID</t>
  </si>
  <si>
    <t>049S</t>
    <phoneticPr fontId="10" type="noConversion"/>
  </si>
  <si>
    <t xml:space="preserve">NYK FUTAGO </t>
    <phoneticPr fontId="10" type="noConversion"/>
  </si>
  <si>
    <t>052S</t>
    <phoneticPr fontId="10" type="noConversion"/>
  </si>
  <si>
    <t xml:space="preserve">JPO TUCANA </t>
    <phoneticPr fontId="10" type="noConversion"/>
  </si>
  <si>
    <t>511S</t>
    <phoneticPr fontId="10" type="noConversion"/>
  </si>
  <si>
    <t xml:space="preserve">CAP CLEVELAND </t>
    <phoneticPr fontId="10" type="noConversion"/>
  </si>
  <si>
    <t>ONE/COSCO(NZJ)</t>
    <phoneticPr fontId="10" type="noConversion"/>
  </si>
  <si>
    <t>051S</t>
    <phoneticPr fontId="10" type="noConversion"/>
  </si>
  <si>
    <t xml:space="preserve">AGLAIA </t>
    <phoneticPr fontId="10" type="noConversion"/>
  </si>
  <si>
    <t>112S</t>
  </si>
  <si>
    <t>1804S</t>
  </si>
  <si>
    <t>PATRAIKOS</t>
  </si>
  <si>
    <t>093S</t>
  </si>
  <si>
    <t>SNL(CAT)</t>
  </si>
  <si>
    <t>028S</t>
  </si>
  <si>
    <t>ANL WAHROONGA</t>
  </si>
  <si>
    <t>051S</t>
  </si>
  <si>
    <t>OOCL CHICAGO</t>
  </si>
  <si>
    <t>045S</t>
  </si>
  <si>
    <t>XIN DA LIAN</t>
  </si>
  <si>
    <t>055S</t>
  </si>
  <si>
    <t>E.R. FELIXSTOWE</t>
  </si>
  <si>
    <t>OOCL(A3C)</t>
    <phoneticPr fontId="10" type="noConversion"/>
  </si>
  <si>
    <t>190S</t>
  </si>
  <si>
    <t>1808</t>
    <phoneticPr fontId="10" type="noConversion"/>
  </si>
  <si>
    <t>IRENES WARWICK</t>
    <phoneticPr fontId="10" type="noConversion"/>
  </si>
  <si>
    <t>KYPARISSIA</t>
    <phoneticPr fontId="10" type="noConversion"/>
  </si>
  <si>
    <t>MAERSK GANGES</t>
    <phoneticPr fontId="10" type="noConversion"/>
  </si>
  <si>
    <t>SAF(CHX)</t>
    <phoneticPr fontId="53" type="noConversion"/>
  </si>
  <si>
    <t>1808</t>
    <phoneticPr fontId="10" type="noConversion"/>
  </si>
  <si>
    <t>LEONIDIO</t>
    <phoneticPr fontId="10" type="noConversion"/>
  </si>
  <si>
    <t>MADRAS</t>
    <phoneticPr fontId="53" type="noConversion"/>
  </si>
  <si>
    <t>VESSEL</t>
    <phoneticPr fontId="10" type="noConversion"/>
  </si>
  <si>
    <t>015W</t>
    <phoneticPr fontId="10" type="noConversion"/>
  </si>
  <si>
    <t>HS BAFFIN</t>
    <phoneticPr fontId="10" type="noConversion"/>
  </si>
  <si>
    <t>052W</t>
    <phoneticPr fontId="10" type="noConversion"/>
  </si>
  <si>
    <t xml:space="preserve">HYUNDAI PRIVILEGE </t>
    <phoneticPr fontId="10" type="noConversion"/>
  </si>
  <si>
    <t>034W</t>
    <phoneticPr fontId="10" type="noConversion"/>
  </si>
  <si>
    <t xml:space="preserve">HYUNDAI PARAMOUNT </t>
    <phoneticPr fontId="10" type="noConversion"/>
  </si>
  <si>
    <t>HMM(ACS)</t>
    <phoneticPr fontId="53" type="noConversion"/>
  </si>
  <si>
    <t>053W</t>
    <phoneticPr fontId="10" type="noConversion"/>
  </si>
  <si>
    <t xml:space="preserve">HYUNDAI PRESTIGE </t>
    <phoneticPr fontId="10" type="noConversion"/>
  </si>
  <si>
    <t>MADRAS</t>
    <phoneticPr fontId="53" type="noConversion"/>
  </si>
  <si>
    <t>VESSEL</t>
    <phoneticPr fontId="10" type="noConversion"/>
  </si>
  <si>
    <t>MADRAS/CHENNAI</t>
    <phoneticPr fontId="60" type="noConversion"/>
  </si>
  <si>
    <t>VIA SGP</t>
    <phoneticPr fontId="10" type="noConversion"/>
  </si>
  <si>
    <t>NYK TRITON</t>
    <phoneticPr fontId="10" type="noConversion"/>
  </si>
  <si>
    <t>095W</t>
    <phoneticPr fontId="10" type="noConversion"/>
  </si>
  <si>
    <t>NYK ARGUS</t>
    <phoneticPr fontId="10" type="noConversion"/>
  </si>
  <si>
    <t>NYK APOLLO</t>
    <phoneticPr fontId="10" type="noConversion"/>
  </si>
  <si>
    <t>BELINE/YML/ONE(PS3)</t>
    <phoneticPr fontId="53" type="noConversion"/>
  </si>
  <si>
    <t>NYK THESEUS</t>
    <phoneticPr fontId="10" type="noConversion"/>
  </si>
  <si>
    <t>SGP</t>
    <phoneticPr fontId="53" type="noConversion"/>
  </si>
  <si>
    <t>HARIS</t>
    <phoneticPr fontId="10" type="noConversion"/>
  </si>
  <si>
    <t>1813</t>
    <phoneticPr fontId="10" type="noConversion"/>
  </si>
  <si>
    <t>MCC NINGBO</t>
    <phoneticPr fontId="10" type="noConversion"/>
  </si>
  <si>
    <t>MCC CHITTAGONG</t>
    <phoneticPr fontId="10" type="noConversion"/>
  </si>
  <si>
    <t>MCC(IA7)</t>
    <phoneticPr fontId="53" type="noConversion"/>
  </si>
  <si>
    <t>1815</t>
    <phoneticPr fontId="10" type="noConversion"/>
  </si>
  <si>
    <t>MCC MEDAN</t>
    <phoneticPr fontId="10" type="noConversion"/>
  </si>
  <si>
    <t>CHITTAGONG</t>
    <phoneticPr fontId="53" type="noConversion"/>
  </si>
  <si>
    <t>CAPE SYROS</t>
    <phoneticPr fontId="10" type="noConversion"/>
  </si>
  <si>
    <t>MCC QINGDAO</t>
    <phoneticPr fontId="10" type="noConversion"/>
  </si>
  <si>
    <t>MCC MANDALAY</t>
    <phoneticPr fontId="10" type="noConversion"/>
  </si>
  <si>
    <t>MCC(SH1)</t>
    <phoneticPr fontId="53" type="noConversion"/>
  </si>
  <si>
    <t>UBENA</t>
    <phoneticPr fontId="10" type="noConversion"/>
  </si>
  <si>
    <t>VIA TTP</t>
    <phoneticPr fontId="10" type="noConversion"/>
  </si>
  <si>
    <t>1811</t>
    <phoneticPr fontId="10" type="noConversion"/>
  </si>
  <si>
    <t>SCIO SKY</t>
    <phoneticPr fontId="10" type="noConversion"/>
  </si>
  <si>
    <t>1807</t>
    <phoneticPr fontId="10" type="noConversion"/>
  </si>
  <si>
    <t>NASIA</t>
    <phoneticPr fontId="10" type="noConversion"/>
  </si>
  <si>
    <t>1809</t>
    <phoneticPr fontId="10" type="noConversion"/>
  </si>
  <si>
    <t>NORTHERN DIAMOND</t>
    <phoneticPr fontId="10" type="noConversion"/>
  </si>
  <si>
    <t>MCC(IA1)</t>
    <phoneticPr fontId="53" type="noConversion"/>
  </si>
  <si>
    <t>TPP</t>
    <phoneticPr fontId="53" type="noConversion"/>
  </si>
  <si>
    <t>155W</t>
    <phoneticPr fontId="10" type="noConversion"/>
  </si>
  <si>
    <t>YM CYPRESS</t>
    <phoneticPr fontId="10" type="noConversion"/>
  </si>
  <si>
    <t>036W</t>
    <phoneticPr fontId="10" type="noConversion"/>
  </si>
  <si>
    <t>OOCL SHANGHAI</t>
    <phoneticPr fontId="10" type="noConversion"/>
  </si>
  <si>
    <t>072W</t>
    <phoneticPr fontId="10" type="noConversion"/>
  </si>
  <si>
    <t>YM EMINENCE</t>
    <phoneticPr fontId="10" type="noConversion"/>
  </si>
  <si>
    <t>086W</t>
    <phoneticPr fontId="10" type="noConversion"/>
  </si>
  <si>
    <t>OOCL CALIFORNIA</t>
    <phoneticPr fontId="10" type="noConversion"/>
  </si>
  <si>
    <t>YML/OOCL(CPX)</t>
    <phoneticPr fontId="53" type="noConversion"/>
  </si>
  <si>
    <t>138W</t>
    <phoneticPr fontId="10" type="noConversion"/>
  </si>
  <si>
    <t>YM BAMBOO</t>
    <phoneticPr fontId="10" type="noConversion"/>
  </si>
  <si>
    <t>NSA</t>
    <phoneticPr fontId="53" type="noConversion"/>
  </si>
  <si>
    <t>W150</t>
    <phoneticPr fontId="10" type="noConversion"/>
  </si>
  <si>
    <t>NORTHERN GUILD</t>
    <phoneticPr fontId="10" type="noConversion"/>
  </si>
  <si>
    <t>W048</t>
    <phoneticPr fontId="10" type="noConversion"/>
  </si>
  <si>
    <t>WAN HAI 513</t>
    <phoneticPr fontId="10" type="noConversion"/>
  </si>
  <si>
    <t>040W</t>
    <phoneticPr fontId="10" type="noConversion"/>
  </si>
  <si>
    <t>COSCO HOUSTON</t>
    <phoneticPr fontId="10" type="noConversion"/>
  </si>
  <si>
    <t>COSSCO/IAL(CI2)</t>
    <phoneticPr fontId="53" type="noConversion"/>
  </si>
  <si>
    <t>W112</t>
    <phoneticPr fontId="10" type="noConversion"/>
  </si>
  <si>
    <t>WAN HAI 510</t>
    <phoneticPr fontId="10" type="noConversion"/>
  </si>
  <si>
    <t xml:space="preserve">HYUNDAI COURAGE </t>
    <phoneticPr fontId="10" type="noConversion"/>
  </si>
  <si>
    <t>060W</t>
    <phoneticPr fontId="10" type="noConversion"/>
  </si>
  <si>
    <t xml:space="preserve">HYUNDAI GLOBAL </t>
    <phoneticPr fontId="10" type="noConversion"/>
  </si>
  <si>
    <t>065W</t>
    <phoneticPr fontId="10" type="noConversion"/>
  </si>
  <si>
    <t xml:space="preserve">HYUNDAI FORCE </t>
    <phoneticPr fontId="10" type="noConversion"/>
  </si>
  <si>
    <t>HMM/ZIM/TS(CIX)</t>
    <phoneticPr fontId="53" type="noConversion"/>
  </si>
  <si>
    <t>050W</t>
    <phoneticPr fontId="10" type="noConversion"/>
  </si>
  <si>
    <t xml:space="preserve">HYUNDAI SPLENDOR </t>
    <phoneticPr fontId="10" type="noConversion"/>
  </si>
  <si>
    <t>OPERATOR</t>
    <phoneticPr fontId="53" type="noConversion"/>
  </si>
  <si>
    <t>01826W</t>
    <phoneticPr fontId="10" type="noConversion"/>
  </si>
  <si>
    <t>01825W</t>
    <phoneticPr fontId="10" type="noConversion"/>
  </si>
  <si>
    <t>RCL/EMI(RIM)</t>
    <phoneticPr fontId="53" type="noConversion"/>
  </si>
  <si>
    <t>01823W</t>
    <phoneticPr fontId="10" type="noConversion"/>
  </si>
  <si>
    <t>NHAVA SHEVA</t>
    <phoneticPr fontId="10" type="noConversion"/>
  </si>
  <si>
    <t>NHAVA SHEVA</t>
    <phoneticPr fontId="10" type="noConversion"/>
  </si>
  <si>
    <t>0989-023W</t>
    <phoneticPr fontId="10" type="noConversion"/>
  </si>
  <si>
    <t>THALASSA PISTIS</t>
    <phoneticPr fontId="10" type="noConversion"/>
  </si>
  <si>
    <t>0988-006W</t>
    <phoneticPr fontId="10" type="noConversion"/>
  </si>
  <si>
    <t>TOLEDO TRIUMPH</t>
    <phoneticPr fontId="10" type="noConversion"/>
  </si>
  <si>
    <t>0987-007W</t>
    <phoneticPr fontId="10" type="noConversion"/>
  </si>
  <si>
    <t>TAMPA TRIUMPH</t>
    <phoneticPr fontId="10" type="noConversion"/>
  </si>
  <si>
    <t>COSCO(AEU5)
EMC(CEM)
OOCL(LL6)
CMA(FAL6)</t>
    <phoneticPr fontId="53" type="noConversion"/>
  </si>
  <si>
    <t>0986-021W</t>
    <phoneticPr fontId="10" type="noConversion"/>
  </si>
  <si>
    <t>THALASSA MANA</t>
    <phoneticPr fontId="10" type="noConversion"/>
  </si>
  <si>
    <t>COLOMBO</t>
    <phoneticPr fontId="53" type="noConversion"/>
  </si>
  <si>
    <t>VESSEL</t>
    <phoneticPr fontId="60" type="noConversion"/>
  </si>
  <si>
    <t>042W</t>
    <phoneticPr fontId="10" type="noConversion"/>
  </si>
  <si>
    <t>APL BOSTON</t>
    <phoneticPr fontId="10" type="noConversion"/>
  </si>
  <si>
    <t>135W</t>
    <phoneticPr fontId="10" type="noConversion"/>
  </si>
  <si>
    <t>OOCL NINGBO</t>
    <phoneticPr fontId="10" type="noConversion"/>
  </si>
  <si>
    <t>191W</t>
    <phoneticPr fontId="10" type="noConversion"/>
  </si>
  <si>
    <t>APL CHARLESTON</t>
    <phoneticPr fontId="10" type="noConversion"/>
  </si>
  <si>
    <t>OOCL/APL(CIX3)</t>
    <phoneticPr fontId="53" type="noConversion"/>
  </si>
  <si>
    <t>102W</t>
    <phoneticPr fontId="10" type="noConversion"/>
  </si>
  <si>
    <t>OOCL HAMBURG</t>
    <phoneticPr fontId="10" type="noConversion"/>
  </si>
  <si>
    <t>VIA PIP</t>
    <phoneticPr fontId="10" type="noConversion"/>
  </si>
  <si>
    <t>PIP</t>
    <phoneticPr fontId="53" type="noConversion"/>
  </si>
  <si>
    <t xml:space="preserve">  </t>
  </si>
  <si>
    <t>KHI</t>
    <phoneticPr fontId="53" type="noConversion"/>
  </si>
  <si>
    <t>1805</t>
    <phoneticPr fontId="10" type="noConversion"/>
  </si>
  <si>
    <t>MAERSK SANTANA</t>
    <phoneticPr fontId="10" type="noConversion"/>
  </si>
  <si>
    <t>MAERSK TANJONG</t>
    <phoneticPr fontId="10" type="noConversion"/>
  </si>
  <si>
    <t xml:space="preserve">MAERSK SINGAPORE </t>
    <phoneticPr fontId="10" type="noConversion"/>
  </si>
  <si>
    <t>CMA(SHAKA2)</t>
    <phoneticPr fontId="53" type="noConversion"/>
  </si>
  <si>
    <t xml:space="preserve">MAERSK SEVILLE </t>
    <phoneticPr fontId="10" type="noConversion"/>
  </si>
  <si>
    <t>PORT LOUIS</t>
    <phoneticPr fontId="53" type="noConversion"/>
  </si>
  <si>
    <t>PORT LOUIS</t>
    <phoneticPr fontId="60" type="noConversion"/>
  </si>
  <si>
    <t>826W</t>
    <phoneticPr fontId="10" type="noConversion"/>
  </si>
  <si>
    <t>BAHAMAS</t>
    <phoneticPr fontId="10" type="noConversion"/>
  </si>
  <si>
    <t>825W</t>
    <phoneticPr fontId="10" type="noConversion"/>
  </si>
  <si>
    <t>825W</t>
    <phoneticPr fontId="10" type="noConversion"/>
  </si>
  <si>
    <t>RHL CONSCIENTIA</t>
    <phoneticPr fontId="10" type="noConversion"/>
  </si>
  <si>
    <t>824W</t>
    <phoneticPr fontId="10" type="noConversion"/>
  </si>
  <si>
    <t>JADRANA</t>
    <phoneticPr fontId="10" type="noConversion"/>
  </si>
  <si>
    <t>COSCO(WAX1)</t>
    <phoneticPr fontId="53" type="noConversion"/>
  </si>
  <si>
    <t>170W</t>
    <phoneticPr fontId="10" type="noConversion"/>
  </si>
  <si>
    <t>JOGELA</t>
    <phoneticPr fontId="10" type="noConversion"/>
  </si>
  <si>
    <t>ETA</t>
    <phoneticPr fontId="10" type="noConversion"/>
  </si>
  <si>
    <t>ETD</t>
    <phoneticPr fontId="10" type="noConversion"/>
  </si>
  <si>
    <t xml:space="preserve">CUT OFF </t>
    <phoneticPr fontId="10" type="noConversion"/>
  </si>
  <si>
    <t xml:space="preserve">CUT OFF </t>
    <phoneticPr fontId="10" type="noConversion"/>
  </si>
  <si>
    <t>TEMA</t>
    <phoneticPr fontId="10" type="noConversion"/>
  </si>
  <si>
    <t>CNSHA</t>
    <phoneticPr fontId="10" type="noConversion"/>
  </si>
  <si>
    <t>VOYAGE</t>
    <phoneticPr fontId="10" type="noConversion"/>
  </si>
  <si>
    <t>VOYAGE</t>
    <phoneticPr fontId="10" type="noConversion"/>
  </si>
  <si>
    <t>TEMA</t>
  </si>
  <si>
    <t>LAGOS</t>
    <phoneticPr fontId="10" type="noConversion"/>
  </si>
  <si>
    <t>APAPA,LAGOS</t>
  </si>
  <si>
    <t>116W</t>
    <phoneticPr fontId="10" type="noConversion"/>
  </si>
  <si>
    <t>MOL PROSPERITY</t>
    <phoneticPr fontId="10" type="noConversion"/>
  </si>
  <si>
    <t>080W</t>
    <phoneticPr fontId="10" type="noConversion"/>
  </si>
  <si>
    <t>ITAL LUNARE</t>
    <phoneticPr fontId="10" type="noConversion"/>
  </si>
  <si>
    <t>089W</t>
    <phoneticPr fontId="10" type="noConversion"/>
  </si>
  <si>
    <t>ALEXANDRIA BRIDGE</t>
    <phoneticPr fontId="10" type="noConversion"/>
  </si>
  <si>
    <t>EMC(FAX)</t>
    <phoneticPr fontId="53" type="noConversion"/>
  </si>
  <si>
    <t>027W</t>
    <phoneticPr fontId="10" type="noConversion"/>
  </si>
  <si>
    <t>KOTA LEKAS</t>
    <phoneticPr fontId="10" type="noConversion"/>
  </si>
  <si>
    <t>DURBAN</t>
    <phoneticPr fontId="10" type="noConversion"/>
  </si>
  <si>
    <t>0016W</t>
    <phoneticPr fontId="10" type="noConversion"/>
  </si>
  <si>
    <t>KOTA MANIS</t>
    <phoneticPr fontId="10" type="noConversion"/>
  </si>
  <si>
    <t>0111W</t>
    <phoneticPr fontId="10" type="noConversion"/>
  </si>
  <si>
    <t>KOTA MEGAH</t>
    <phoneticPr fontId="10" type="noConversion"/>
  </si>
  <si>
    <t>093W</t>
    <phoneticPr fontId="10" type="noConversion"/>
  </si>
  <si>
    <t>COSCO FUZHOU</t>
    <phoneticPr fontId="10" type="noConversion"/>
  </si>
  <si>
    <t>COSCO(EAX1)</t>
    <phoneticPr fontId="53" type="noConversion"/>
  </si>
  <si>
    <t>MOMBASA</t>
    <phoneticPr fontId="10" type="noConversion"/>
  </si>
  <si>
    <t>DAR ES SALAM</t>
    <phoneticPr fontId="10" type="noConversion"/>
  </si>
  <si>
    <t>DAR ES SALAM</t>
  </si>
  <si>
    <t xml:space="preserve">0066-033S  </t>
    <phoneticPr fontId="10" type="noConversion"/>
  </si>
  <si>
    <t>PONA</t>
    <phoneticPr fontId="10" type="noConversion"/>
  </si>
  <si>
    <t>0065-062S</t>
    <phoneticPr fontId="10" type="noConversion"/>
  </si>
  <si>
    <t>LAKONIA</t>
    <phoneticPr fontId="10" type="noConversion"/>
  </si>
  <si>
    <t xml:space="preserve">0064-007S </t>
    <phoneticPr fontId="10" type="noConversion"/>
  </si>
  <si>
    <t>BOMAR SPRING</t>
    <phoneticPr fontId="10" type="noConversion"/>
  </si>
  <si>
    <t>SITC(CIT)</t>
    <phoneticPr fontId="53" type="noConversion"/>
  </si>
  <si>
    <t>SEMARANG</t>
    <phoneticPr fontId="10" type="noConversion"/>
  </si>
  <si>
    <t>SEMARANG</t>
  </si>
  <si>
    <t>MAERSK WARSAW</t>
    <phoneticPr fontId="10" type="noConversion"/>
  </si>
  <si>
    <t>MAERSK WOLGAST</t>
    <phoneticPr fontId="10" type="noConversion"/>
  </si>
  <si>
    <t>TORRES STRAIT</t>
    <phoneticPr fontId="10" type="noConversion"/>
  </si>
  <si>
    <t>MCC(IA5)</t>
    <phoneticPr fontId="53" type="noConversion"/>
  </si>
  <si>
    <t>OLYMPIA</t>
    <phoneticPr fontId="10" type="noConversion"/>
  </si>
  <si>
    <t>YANGON(MIIT)</t>
    <phoneticPr fontId="10" type="noConversion"/>
  </si>
  <si>
    <t>1812S</t>
    <phoneticPr fontId="10" type="noConversion"/>
  </si>
  <si>
    <t>ISAO</t>
    <phoneticPr fontId="10" type="noConversion"/>
  </si>
  <si>
    <t>1815S</t>
    <phoneticPr fontId="10" type="noConversion"/>
  </si>
  <si>
    <t>SITC MAKASSAR</t>
    <phoneticPr fontId="10" type="noConversion"/>
  </si>
  <si>
    <t>1811S</t>
    <phoneticPr fontId="10" type="noConversion"/>
  </si>
  <si>
    <t>1814S</t>
    <phoneticPr fontId="10" type="noConversion"/>
  </si>
  <si>
    <t>SITC(CPS)</t>
    <phoneticPr fontId="10" type="noConversion"/>
  </si>
  <si>
    <t>1810S</t>
    <phoneticPr fontId="10" type="noConversion"/>
  </si>
  <si>
    <t>MANILA(S)</t>
    <phoneticPr fontId="53" type="noConversion"/>
  </si>
  <si>
    <t>1823S</t>
    <phoneticPr fontId="10" type="noConversion"/>
  </si>
  <si>
    <t>KUO LUNG</t>
    <phoneticPr fontId="10" type="noConversion"/>
  </si>
  <si>
    <t>1822S</t>
    <phoneticPr fontId="10" type="noConversion"/>
  </si>
  <si>
    <t>WISDOM GRACE</t>
    <phoneticPr fontId="10" type="noConversion"/>
  </si>
  <si>
    <t>1821S</t>
    <phoneticPr fontId="10" type="noConversion"/>
  </si>
  <si>
    <t>SITC(CJV5)</t>
    <phoneticPr fontId="53" type="noConversion"/>
  </si>
  <si>
    <t>1820S</t>
    <phoneticPr fontId="10" type="noConversion"/>
  </si>
  <si>
    <t>DANANG</t>
    <phoneticPr fontId="53" type="noConversion"/>
  </si>
  <si>
    <t>HAIPHONG</t>
    <phoneticPr fontId="53" type="noConversion"/>
  </si>
  <si>
    <t>1818S</t>
    <phoneticPr fontId="10" type="noConversion"/>
  </si>
  <si>
    <t>HANSE ENERGY</t>
    <phoneticPr fontId="10" type="noConversion"/>
  </si>
  <si>
    <t>1824S</t>
    <phoneticPr fontId="10" type="noConversion"/>
  </si>
  <si>
    <t>SITC KOBE</t>
    <phoneticPr fontId="10" type="noConversion"/>
  </si>
  <si>
    <t>1816S</t>
    <phoneticPr fontId="10" type="noConversion"/>
  </si>
  <si>
    <t>SITC TIANJIN</t>
    <phoneticPr fontId="10" type="noConversion"/>
  </si>
  <si>
    <t>SITC(CJV2)</t>
    <phoneticPr fontId="10" type="noConversion"/>
  </si>
  <si>
    <t>1822W</t>
    <phoneticPr fontId="10" type="noConversion"/>
  </si>
  <si>
    <t>SITC TOKYO</t>
    <phoneticPr fontId="10" type="noConversion"/>
  </si>
  <si>
    <t>VAN HARMONY</t>
    <phoneticPr fontId="10" type="noConversion"/>
  </si>
  <si>
    <t>PERTH BRIDGE</t>
    <phoneticPr fontId="10" type="noConversion"/>
  </si>
  <si>
    <t>SITC INCHON</t>
    <phoneticPr fontId="10" type="noConversion"/>
  </si>
  <si>
    <t>SITC(CKV)</t>
    <phoneticPr fontId="53" type="noConversion"/>
  </si>
  <si>
    <t>STARSHIP LEO</t>
    <phoneticPr fontId="10" type="noConversion"/>
  </si>
  <si>
    <t>SITC MACAO</t>
    <phoneticPr fontId="10" type="noConversion"/>
  </si>
  <si>
    <t>SITC JIANGSU</t>
    <phoneticPr fontId="10" type="noConversion"/>
  </si>
  <si>
    <t>SITC(CKV2)</t>
    <phoneticPr fontId="53" type="noConversion"/>
  </si>
  <si>
    <t>SITC BANGKOK</t>
    <phoneticPr fontId="10" type="noConversion"/>
  </si>
  <si>
    <t>HCM</t>
    <phoneticPr fontId="53" type="noConversion"/>
  </si>
  <si>
    <t>SITC KEELUNG</t>
    <phoneticPr fontId="10" type="noConversion"/>
  </si>
  <si>
    <t>SITC KAWASAKI</t>
    <phoneticPr fontId="10" type="noConversion"/>
  </si>
  <si>
    <t>SITC LIAONING</t>
    <phoneticPr fontId="10" type="noConversion"/>
  </si>
  <si>
    <t>SITC HANSHIN</t>
    <phoneticPr fontId="10" type="noConversion"/>
  </si>
  <si>
    <t>SITC(VTX1)</t>
    <phoneticPr fontId="10" type="noConversion"/>
  </si>
  <si>
    <t>SITC JAKARTA</t>
    <phoneticPr fontId="10" type="noConversion"/>
  </si>
  <si>
    <t>INSIGHT</t>
    <phoneticPr fontId="10" type="noConversion"/>
  </si>
  <si>
    <t>SITC GUANGXI</t>
    <phoneticPr fontId="10" type="noConversion"/>
  </si>
  <si>
    <t>SITC HEBEI</t>
    <phoneticPr fontId="10" type="noConversion"/>
  </si>
  <si>
    <t>SITC(VTX2)</t>
    <phoneticPr fontId="53" type="noConversion"/>
  </si>
  <si>
    <t>SITC GUANGDONG</t>
    <phoneticPr fontId="10" type="noConversion"/>
  </si>
  <si>
    <t>HCM</t>
    <phoneticPr fontId="10" type="noConversion"/>
  </si>
  <si>
    <t>297RKS</t>
    <phoneticPr fontId="10" type="noConversion"/>
  </si>
  <si>
    <t>JITRA BHUM</t>
    <phoneticPr fontId="10" type="noConversion"/>
  </si>
  <si>
    <t>279S</t>
    <phoneticPr fontId="10" type="noConversion"/>
  </si>
  <si>
    <t>ITHA BHUM</t>
    <phoneticPr fontId="10" type="noConversion"/>
  </si>
  <si>
    <t>214S</t>
    <phoneticPr fontId="10" type="noConversion"/>
  </si>
  <si>
    <t>KAMA BHUM</t>
    <phoneticPr fontId="10" type="noConversion"/>
  </si>
  <si>
    <t>RCL(RBC)</t>
    <phoneticPr fontId="53" type="noConversion"/>
  </si>
  <si>
    <t>291RKS</t>
    <phoneticPr fontId="10" type="noConversion"/>
  </si>
  <si>
    <t>LAEM CHABANG</t>
    <phoneticPr fontId="10" type="noConversion"/>
  </si>
  <si>
    <t>BKK(PAT)</t>
    <phoneticPr fontId="53" type="noConversion"/>
  </si>
  <si>
    <t>BKK</t>
    <phoneticPr fontId="53" type="noConversion"/>
  </si>
  <si>
    <t>BKK(PAT)</t>
    <phoneticPr fontId="10" type="noConversion"/>
  </si>
  <si>
    <t>SIHANOUVKILLE</t>
    <phoneticPr fontId="10" type="noConversion"/>
  </si>
  <si>
    <t>0BY0BS</t>
    <phoneticPr fontId="10" type="noConversion"/>
  </si>
  <si>
    <t>APL OAKLAND</t>
    <phoneticPr fontId="10" type="noConversion"/>
  </si>
  <si>
    <t>18001S</t>
    <phoneticPr fontId="10" type="noConversion"/>
  </si>
  <si>
    <t>YM OAKLAND</t>
    <phoneticPr fontId="10" type="noConversion"/>
  </si>
  <si>
    <t>0BY07S</t>
    <phoneticPr fontId="10" type="noConversion"/>
  </si>
  <si>
    <t>APL ATLANTA</t>
    <phoneticPr fontId="10" type="noConversion"/>
  </si>
  <si>
    <t>KMTC/HMM(KCM2)</t>
    <phoneticPr fontId="53" type="noConversion"/>
  </si>
  <si>
    <t>1805S</t>
  </si>
  <si>
    <t>KMTC JEBEL ALI</t>
    <phoneticPr fontId="10" type="noConversion"/>
  </si>
  <si>
    <t>PASIR GUDANG</t>
    <phoneticPr fontId="10" type="noConversion"/>
  </si>
  <si>
    <t>PASIR GUDANG</t>
  </si>
  <si>
    <t>1805S</t>
    <phoneticPr fontId="10" type="noConversion"/>
  </si>
  <si>
    <t>PORT ADELAIDE</t>
    <phoneticPr fontId="10" type="noConversion"/>
  </si>
  <si>
    <t>1806S</t>
    <phoneticPr fontId="10" type="noConversion"/>
  </si>
  <si>
    <t>TR ATHOS</t>
    <phoneticPr fontId="10" type="noConversion"/>
  </si>
  <si>
    <t>IRENES ROSE</t>
    <phoneticPr fontId="10" type="noConversion"/>
  </si>
  <si>
    <t>KMTC(CKI)</t>
    <phoneticPr fontId="53" type="noConversion"/>
  </si>
  <si>
    <t>JKT</t>
    <phoneticPr fontId="53" type="noConversion"/>
  </si>
  <si>
    <t>1803S</t>
    <phoneticPr fontId="10" type="noConversion"/>
  </si>
  <si>
    <t>KMTC SURABAYA</t>
    <phoneticPr fontId="10" type="noConversion"/>
  </si>
  <si>
    <t>18006S</t>
    <phoneticPr fontId="10" type="noConversion"/>
  </si>
  <si>
    <t>CAPE MAHON</t>
    <phoneticPr fontId="10" type="noConversion"/>
  </si>
  <si>
    <t>0035S</t>
    <phoneticPr fontId="10" type="noConversion"/>
  </si>
  <si>
    <t>LEDA TRADER</t>
    <phoneticPr fontId="10" type="noConversion"/>
  </si>
  <si>
    <t>KMTC(ANX)</t>
    <phoneticPr fontId="53" type="noConversion"/>
  </si>
  <si>
    <t>1801S</t>
    <phoneticPr fontId="10" type="noConversion"/>
  </si>
  <si>
    <t>KMTC PENANG</t>
    <phoneticPr fontId="10" type="noConversion"/>
  </si>
  <si>
    <t>JKT</t>
    <phoneticPr fontId="10" type="noConversion"/>
  </si>
  <si>
    <t>1807S</t>
    <phoneticPr fontId="10" type="noConversion"/>
  </si>
  <si>
    <t>KMTC SHENZHEN</t>
    <phoneticPr fontId="10" type="noConversion"/>
  </si>
  <si>
    <t>KMTC TIANJIN</t>
    <phoneticPr fontId="10" type="noConversion"/>
  </si>
  <si>
    <t>EXPRESS BLACK SEA</t>
    <phoneticPr fontId="10" type="noConversion"/>
  </si>
  <si>
    <t>KMTC(KMSK)</t>
    <phoneticPr fontId="53" type="noConversion"/>
  </si>
  <si>
    <t>KMTC QINGDAO</t>
    <phoneticPr fontId="10" type="noConversion"/>
  </si>
  <si>
    <t>KMTC HOCHIMINH</t>
    <phoneticPr fontId="10" type="noConversion"/>
  </si>
  <si>
    <t>DELOS WAVE</t>
    <phoneticPr fontId="10" type="noConversion"/>
  </si>
  <si>
    <t>18005S</t>
    <phoneticPr fontId="10" type="noConversion"/>
  </si>
  <si>
    <t>TS TAICHUNG</t>
    <phoneticPr fontId="10" type="noConversion"/>
  </si>
  <si>
    <t>KMTC(KCM)</t>
    <phoneticPr fontId="53" type="noConversion"/>
  </si>
  <si>
    <t>KMTC NINGBO</t>
    <phoneticPr fontId="10" type="noConversion"/>
  </si>
  <si>
    <t>PKG(W)</t>
  </si>
  <si>
    <t>SGP</t>
    <phoneticPr fontId="10" type="noConversion"/>
  </si>
  <si>
    <t>APL VANCOUVER</t>
    <phoneticPr fontId="10" type="noConversion"/>
  </si>
  <si>
    <t>RCL (RKI)</t>
    <phoneticPr fontId="53" type="noConversion"/>
  </si>
  <si>
    <t>DONG FANG FU</t>
    <phoneticPr fontId="10" type="noConversion"/>
  </si>
  <si>
    <t>HASCO(STW2)</t>
    <phoneticPr fontId="53" type="noConversion"/>
  </si>
  <si>
    <t>KEELUNG</t>
    <phoneticPr fontId="10" type="noConversion"/>
  </si>
  <si>
    <t>SITC NINGBO</t>
    <phoneticPr fontId="10" type="noConversion"/>
  </si>
  <si>
    <t>HASCO(STW1)</t>
    <phoneticPr fontId="53" type="noConversion"/>
  </si>
  <si>
    <t>KEELUNG/KAOHSIUNG/TAICHUNG</t>
  </si>
  <si>
    <t>HONGKONG</t>
    <phoneticPr fontId="10" type="noConversion"/>
  </si>
  <si>
    <t>SITC NAGOYA</t>
    <phoneticPr fontId="10" type="noConversion"/>
  </si>
  <si>
    <t>SITC OSAKA</t>
    <phoneticPr fontId="10" type="noConversion"/>
  </si>
  <si>
    <t>SITC YOKKAICHI</t>
    <phoneticPr fontId="10" type="noConversion"/>
  </si>
  <si>
    <t>SITC(CJV6)</t>
    <phoneticPr fontId="10" type="noConversion"/>
  </si>
  <si>
    <t>VENUS C</t>
    <phoneticPr fontId="10" type="noConversion"/>
  </si>
  <si>
    <t>JJ NAGOYA</t>
    <phoneticPr fontId="10" type="noConversion"/>
  </si>
  <si>
    <t>JJ</t>
    <phoneticPr fontId="53" type="noConversion"/>
  </si>
  <si>
    <t>HONGKONG</t>
  </si>
  <si>
    <t>HONGKONG &amp; TAIWAN</t>
  </si>
  <si>
    <t>PANCON SUCCESS</t>
    <phoneticPr fontId="10" type="noConversion"/>
  </si>
  <si>
    <t>PCS</t>
    <phoneticPr fontId="53" type="noConversion"/>
  </si>
  <si>
    <t>1822E</t>
    <phoneticPr fontId="10" type="noConversion"/>
  </si>
  <si>
    <t>INCHON</t>
    <phoneticPr fontId="10" type="noConversion"/>
  </si>
  <si>
    <t>8283E</t>
    <phoneticPr fontId="10" type="noConversion"/>
  </si>
  <si>
    <t>CSCL OSAKA</t>
    <phoneticPr fontId="10" type="noConversion"/>
  </si>
  <si>
    <t>8282E</t>
    <phoneticPr fontId="10" type="noConversion"/>
  </si>
  <si>
    <t>8281E</t>
    <phoneticPr fontId="10" type="noConversion"/>
  </si>
  <si>
    <t>8280E</t>
    <phoneticPr fontId="10" type="noConversion"/>
  </si>
  <si>
    <t>CSCL(CJM2)</t>
    <phoneticPr fontId="10" type="noConversion"/>
  </si>
  <si>
    <t>8279E</t>
    <phoneticPr fontId="10" type="noConversion"/>
  </si>
  <si>
    <t>XIN MING ZHOU</t>
    <phoneticPr fontId="10" type="noConversion"/>
  </si>
  <si>
    <t>EAS</t>
    <phoneticPr fontId="53" type="noConversion"/>
  </si>
  <si>
    <t>1823E</t>
    <phoneticPr fontId="10" type="noConversion"/>
  </si>
  <si>
    <t>1729E</t>
  </si>
  <si>
    <t>PEGASUS TERA</t>
    <phoneticPr fontId="10" type="noConversion"/>
  </si>
  <si>
    <t>1728E</t>
  </si>
  <si>
    <t>1727E</t>
  </si>
  <si>
    <t>1726E</t>
    <phoneticPr fontId="10" type="noConversion"/>
  </si>
  <si>
    <t>8145E</t>
  </si>
  <si>
    <t>CSCL YOKOHAMA</t>
    <phoneticPr fontId="10" type="noConversion"/>
  </si>
  <si>
    <t>8144E</t>
  </si>
  <si>
    <t>8143E</t>
  </si>
  <si>
    <t>CSCL(CJM1)</t>
    <phoneticPr fontId="53" type="noConversion"/>
  </si>
  <si>
    <t>8142E</t>
    <phoneticPr fontId="10" type="noConversion"/>
  </si>
  <si>
    <t>EASLINE SHANGHAI</t>
    <phoneticPr fontId="10" type="noConversion"/>
  </si>
  <si>
    <t>BUSAN</t>
    <phoneticPr fontId="10" type="noConversion"/>
  </si>
  <si>
    <t>120E</t>
    <phoneticPr fontId="10" type="noConversion"/>
  </si>
  <si>
    <t>VICTORIA TRADER</t>
    <phoneticPr fontId="10" type="noConversion"/>
  </si>
  <si>
    <t>119E</t>
    <phoneticPr fontId="10" type="noConversion"/>
  </si>
  <si>
    <t>118E</t>
    <phoneticPr fontId="10" type="noConversion"/>
  </si>
  <si>
    <t>117E</t>
    <phoneticPr fontId="10" type="noConversion"/>
  </si>
  <si>
    <t>PCS</t>
    <phoneticPr fontId="10" type="noConversion"/>
  </si>
  <si>
    <t>116E</t>
    <phoneticPr fontId="10" type="noConversion"/>
  </si>
  <si>
    <t>345E</t>
    <phoneticPr fontId="10" type="noConversion"/>
  </si>
  <si>
    <t>SINOTRANS HONG KONG</t>
    <phoneticPr fontId="10" type="noConversion"/>
  </si>
  <si>
    <t>344E</t>
    <phoneticPr fontId="10" type="noConversion"/>
  </si>
  <si>
    <t>343E</t>
    <phoneticPr fontId="10" type="noConversion"/>
  </si>
  <si>
    <t>342E</t>
    <phoneticPr fontId="10" type="noConversion"/>
  </si>
  <si>
    <t>341E</t>
    <phoneticPr fontId="10" type="noConversion"/>
  </si>
  <si>
    <t>PANCON VICTORY</t>
    <phoneticPr fontId="10" type="noConversion"/>
  </si>
  <si>
    <t>1821E</t>
  </si>
  <si>
    <t>1820E</t>
  </si>
  <si>
    <t>1819E</t>
    <phoneticPr fontId="10" type="noConversion"/>
  </si>
  <si>
    <t>1175E</t>
  </si>
  <si>
    <t>POS YOKOHAMA</t>
    <phoneticPr fontId="10" type="noConversion"/>
  </si>
  <si>
    <t>1174E</t>
  </si>
  <si>
    <t>1173E</t>
  </si>
  <si>
    <t>PAN OCEAN(BS9)</t>
    <phoneticPr fontId="53" type="noConversion"/>
  </si>
  <si>
    <t>1172E</t>
    <phoneticPr fontId="10" type="noConversion"/>
  </si>
  <si>
    <t>283E</t>
    <phoneticPr fontId="10" type="noConversion"/>
  </si>
  <si>
    <t>HALCYON</t>
    <phoneticPr fontId="10" type="noConversion"/>
  </si>
  <si>
    <t>206E</t>
    <phoneticPr fontId="10" type="noConversion"/>
  </si>
  <si>
    <t>MARCLOUD</t>
    <phoneticPr fontId="10" type="noConversion"/>
  </si>
  <si>
    <t>232E</t>
    <phoneticPr fontId="10" type="noConversion"/>
  </si>
  <si>
    <t>CSCL TOKYO</t>
    <phoneticPr fontId="10" type="noConversion"/>
  </si>
  <si>
    <t>SNL(SNG7)</t>
    <phoneticPr fontId="53" type="noConversion"/>
  </si>
  <si>
    <t>280E</t>
    <phoneticPr fontId="10" type="noConversion"/>
  </si>
  <si>
    <t>NAGOYA</t>
    <phoneticPr fontId="10" type="noConversion"/>
  </si>
  <si>
    <t>1826E</t>
    <phoneticPr fontId="10" type="noConversion"/>
  </si>
  <si>
    <t>SINOTRANS SHANGHAI</t>
    <phoneticPr fontId="10" type="noConversion"/>
  </si>
  <si>
    <t>1825E</t>
    <phoneticPr fontId="10" type="noConversion"/>
  </si>
  <si>
    <t>SINOTRANS QINGDAO</t>
    <phoneticPr fontId="10" type="noConversion"/>
  </si>
  <si>
    <t>1824E</t>
    <phoneticPr fontId="10" type="noConversion"/>
  </si>
  <si>
    <t>SNL(SNG5)</t>
    <phoneticPr fontId="10" type="noConversion"/>
  </si>
  <si>
    <t>066E</t>
    <phoneticPr fontId="10" type="noConversion"/>
  </si>
  <si>
    <t>LANTAU BEACH</t>
    <phoneticPr fontId="10" type="noConversion"/>
  </si>
  <si>
    <t>065E</t>
    <phoneticPr fontId="10" type="noConversion"/>
  </si>
  <si>
    <t>064E</t>
    <phoneticPr fontId="10" type="noConversion"/>
  </si>
  <si>
    <t>SNL(SNG2)</t>
    <phoneticPr fontId="53" type="noConversion"/>
  </si>
  <si>
    <t>063E</t>
    <phoneticPr fontId="10" type="noConversion"/>
  </si>
  <si>
    <t>OTANA BHUM</t>
    <phoneticPr fontId="10" type="noConversion"/>
  </si>
  <si>
    <t>SNL(SKT7)</t>
    <phoneticPr fontId="53" type="noConversion"/>
  </si>
  <si>
    <t>TOKYO</t>
    <phoneticPr fontId="10" type="noConversion"/>
  </si>
  <si>
    <t>071E</t>
    <phoneticPr fontId="10" type="noConversion"/>
  </si>
  <si>
    <t>KALAMAZOO</t>
    <phoneticPr fontId="10" type="noConversion"/>
  </si>
  <si>
    <t>070E</t>
    <phoneticPr fontId="10" type="noConversion"/>
  </si>
  <si>
    <t>069E</t>
    <phoneticPr fontId="10" type="noConversion"/>
  </si>
  <si>
    <t>068E</t>
    <phoneticPr fontId="10" type="noConversion"/>
  </si>
  <si>
    <t>SNL(SKT5)</t>
    <phoneticPr fontId="10" type="noConversion"/>
  </si>
  <si>
    <t>067E</t>
    <phoneticPr fontId="10" type="noConversion"/>
  </si>
  <si>
    <t>337E</t>
    <phoneticPr fontId="10" type="noConversion"/>
  </si>
  <si>
    <t>OPTIMA</t>
    <phoneticPr fontId="10" type="noConversion"/>
  </si>
  <si>
    <t>216E</t>
    <phoneticPr fontId="10" type="noConversion"/>
  </si>
  <si>
    <t>CSCL NAGOYA</t>
    <phoneticPr fontId="10" type="noConversion"/>
  </si>
  <si>
    <t>335E</t>
    <phoneticPr fontId="10" type="noConversion"/>
  </si>
  <si>
    <t>SNL(SKT2)</t>
    <phoneticPr fontId="53" type="noConversion"/>
  </si>
  <si>
    <t>214E</t>
    <phoneticPr fontId="10" type="noConversion"/>
  </si>
  <si>
    <t>SITC MANILA</t>
    <phoneticPr fontId="10" type="noConversion"/>
  </si>
  <si>
    <t>SINOTRANS NINGBO</t>
    <phoneticPr fontId="10" type="noConversion"/>
  </si>
  <si>
    <t>SNL(SKY1)</t>
    <phoneticPr fontId="10" type="noConversion"/>
  </si>
  <si>
    <t>MOJI</t>
    <phoneticPr fontId="10" type="noConversion"/>
  </si>
  <si>
    <t>231E</t>
    <phoneticPr fontId="10" type="noConversion"/>
  </si>
  <si>
    <t>282E</t>
    <phoneticPr fontId="10" type="noConversion"/>
  </si>
  <si>
    <t>204E</t>
    <phoneticPr fontId="10" type="noConversion"/>
  </si>
  <si>
    <t>SNL/COSCO(SKS7)</t>
    <phoneticPr fontId="53" type="noConversion"/>
  </si>
  <si>
    <t>229E</t>
    <phoneticPr fontId="10" type="noConversion"/>
  </si>
  <si>
    <t>OSAKA</t>
    <phoneticPr fontId="10" type="noConversion"/>
  </si>
  <si>
    <t>1827E</t>
    <phoneticPr fontId="10" type="noConversion"/>
  </si>
  <si>
    <t>LILA BHUM</t>
    <phoneticPr fontId="10" type="noConversion"/>
  </si>
  <si>
    <t>CCL</t>
    <phoneticPr fontId="10" type="noConversion"/>
  </si>
  <si>
    <t>217E</t>
    <phoneticPr fontId="10" type="noConversion"/>
  </si>
  <si>
    <t>336E</t>
    <phoneticPr fontId="10" type="noConversion"/>
  </si>
  <si>
    <t>215E</t>
    <phoneticPr fontId="10" type="noConversion"/>
  </si>
  <si>
    <t>SNL/COSCO(SKS2)</t>
    <phoneticPr fontId="53" type="noConversion"/>
  </si>
  <si>
    <t>334E</t>
    <phoneticPr fontId="10" type="noConversion"/>
  </si>
  <si>
    <t>YM WIDTH</t>
  </si>
  <si>
    <t>YM WREATH</t>
  </si>
  <si>
    <t>YM WISH</t>
  </si>
  <si>
    <t>YML/ONE(MD3)</t>
    <phoneticPr fontId="10" type="noConversion"/>
  </si>
  <si>
    <t>LUDWIGSHAFEN EXPRESS</t>
  </si>
  <si>
    <t>VIA TANGIER</t>
    <phoneticPr fontId="53" type="noConversion"/>
  </si>
  <si>
    <t>MILANMAERSK</t>
    <phoneticPr fontId="10" type="noConversion"/>
  </si>
  <si>
    <t>MONACOMAERSK</t>
    <phoneticPr fontId="10" type="noConversion"/>
  </si>
  <si>
    <t>MARYMAERSK</t>
    <phoneticPr fontId="10" type="noConversion"/>
  </si>
  <si>
    <t>MUNICHMAERSK</t>
    <phoneticPr fontId="10" type="noConversion"/>
  </si>
  <si>
    <t>MSK/SAF(AE5)</t>
    <phoneticPr fontId="10" type="noConversion"/>
  </si>
  <si>
    <t>821W</t>
    <phoneticPr fontId="10" type="noConversion"/>
  </si>
  <si>
    <t>821W</t>
    <phoneticPr fontId="10" type="noConversion"/>
  </si>
  <si>
    <t>MAYVIEW MAERSK</t>
    <phoneticPr fontId="10" type="noConversion"/>
  </si>
  <si>
    <t>CAS</t>
  </si>
  <si>
    <t>TANGIER</t>
    <phoneticPr fontId="10" type="noConversion"/>
  </si>
  <si>
    <t>VIA PIR</t>
    <phoneticPr fontId="53" type="noConversion"/>
  </si>
  <si>
    <t>0273-002W</t>
  </si>
  <si>
    <t>EVER GOLDEN</t>
    <phoneticPr fontId="10" type="noConversion"/>
  </si>
  <si>
    <t>050W</t>
  </si>
  <si>
    <t>CSCL MARS</t>
    <phoneticPr fontId="10" type="noConversion"/>
  </si>
  <si>
    <t>0271-001W</t>
  </si>
  <si>
    <t>EVER GOODS</t>
    <phoneticPr fontId="10" type="noConversion"/>
  </si>
  <si>
    <t>COSCO(AEU7)
EMC(NE7)
OOCL(LL3)
CMA(FAL7)</t>
    <phoneticPr fontId="10" type="noConversion"/>
  </si>
  <si>
    <t>006W</t>
    <phoneticPr fontId="10" type="noConversion"/>
  </si>
  <si>
    <t>COSCO SHIPPING HIMALAYAS</t>
    <phoneticPr fontId="10" type="noConversion"/>
  </si>
  <si>
    <t>KAV</t>
  </si>
  <si>
    <t>PIR</t>
    <phoneticPr fontId="10" type="noConversion"/>
  </si>
  <si>
    <t>VIA IST</t>
    <phoneticPr fontId="53" type="noConversion"/>
  </si>
  <si>
    <t>010W</t>
    <phoneticPr fontId="10" type="noConversion"/>
  </si>
  <si>
    <t>YM WIDTH</t>
    <phoneticPr fontId="10" type="noConversion"/>
  </si>
  <si>
    <t>006W</t>
    <phoneticPr fontId="10" type="noConversion"/>
  </si>
  <si>
    <t>YM WREATH</t>
    <phoneticPr fontId="10" type="noConversion"/>
  </si>
  <si>
    <t>018W</t>
    <phoneticPr fontId="10" type="noConversion"/>
  </si>
  <si>
    <t>YM WISH</t>
    <phoneticPr fontId="10" type="noConversion"/>
  </si>
  <si>
    <t>ONE/YML/HPL
(MD3)</t>
    <phoneticPr fontId="53" type="noConversion"/>
  </si>
  <si>
    <t>020W</t>
    <phoneticPr fontId="10" type="noConversion"/>
  </si>
  <si>
    <t>LUDWIGSHAFEN EXPRESS</t>
    <phoneticPr fontId="10" type="noConversion"/>
  </si>
  <si>
    <t>KAV</t>
    <phoneticPr fontId="10" type="noConversion"/>
  </si>
  <si>
    <t>IST</t>
    <phoneticPr fontId="10" type="noConversion"/>
  </si>
  <si>
    <t>0BX13W</t>
  </si>
  <si>
    <t>CMA CGM CONGO</t>
    <phoneticPr fontId="10" type="noConversion"/>
  </si>
  <si>
    <t>0BX11W</t>
  </si>
  <si>
    <t>CMA CGM URAL</t>
    <phoneticPr fontId="10" type="noConversion"/>
  </si>
  <si>
    <t>COSCO SHIPPING SEINE</t>
    <phoneticPr fontId="10" type="noConversion"/>
  </si>
  <si>
    <t>COSCO(AEM3)
EMC(BEX)
OOCL(EM1)
CMA(BEX)</t>
    <phoneticPr fontId="10" type="noConversion"/>
  </si>
  <si>
    <t>0BX0XW</t>
    <phoneticPr fontId="10" type="noConversion"/>
  </si>
  <si>
    <t>CMA CGM ARKANSAS</t>
    <phoneticPr fontId="10" type="noConversion"/>
  </si>
  <si>
    <t>DES</t>
    <phoneticPr fontId="10" type="noConversion"/>
  </si>
  <si>
    <t>ODESSA</t>
    <phoneticPr fontId="10" type="noConversion"/>
  </si>
  <si>
    <t>CND</t>
    <phoneticPr fontId="10" type="noConversion"/>
  </si>
  <si>
    <t>VIA PIR</t>
  </si>
  <si>
    <t>002W</t>
    <phoneticPr fontId="10" type="noConversion"/>
  </si>
  <si>
    <t>COSCO SHIPPING GEMINI</t>
    <phoneticPr fontId="10" type="noConversion"/>
  </si>
  <si>
    <t>003W</t>
    <phoneticPr fontId="10" type="noConversion"/>
  </si>
  <si>
    <t>COSCO SHIPPING ARIES</t>
    <phoneticPr fontId="10" type="noConversion"/>
  </si>
  <si>
    <t>001W</t>
    <phoneticPr fontId="10" type="noConversion"/>
  </si>
  <si>
    <t>COSCO SHIPPING UNIVERSE</t>
    <phoneticPr fontId="10" type="noConversion"/>
  </si>
  <si>
    <t>COSCO ITALY</t>
    <phoneticPr fontId="10" type="noConversion"/>
  </si>
  <si>
    <t>COSCO(AEU3)
EMC(NE3)
OOCL(LL2)
CMA(FAL2)</t>
    <phoneticPr fontId="10" type="noConversion"/>
  </si>
  <si>
    <t>COSCO SHIPPING VIRGO</t>
    <phoneticPr fontId="10" type="noConversion"/>
  </si>
  <si>
    <t>LIM</t>
  </si>
  <si>
    <t>BEIRUT</t>
    <phoneticPr fontId="10" type="noConversion"/>
  </si>
  <si>
    <t>TO BE ADVISED</t>
  </si>
  <si>
    <t>1329-172W</t>
    <phoneticPr fontId="10" type="noConversion"/>
  </si>
  <si>
    <t>COSCO(AEM5)
EMC(FEM)
OOCL(EM2)</t>
    <phoneticPr fontId="53" type="noConversion"/>
  </si>
  <si>
    <t>COSCO JAPAN</t>
    <phoneticPr fontId="10" type="noConversion"/>
  </si>
  <si>
    <t>ALEX(DEKHELA)</t>
    <phoneticPr fontId="10" type="noConversion"/>
  </si>
  <si>
    <t>0BE11W</t>
  </si>
  <si>
    <t>APL LATVIA</t>
  </si>
  <si>
    <t>007W</t>
    <phoneticPr fontId="10" type="noConversion"/>
  </si>
  <si>
    <t>0BE0XW</t>
  </si>
  <si>
    <t>CMA CGM CENDRILLON</t>
  </si>
  <si>
    <t>COSCO(AEM6)
EMC(BEX2)
OOCL(AAS)
CMA(PHEX)</t>
    <phoneticPr fontId="53" type="noConversion"/>
  </si>
  <si>
    <t>TBN</t>
    <phoneticPr fontId="10" type="noConversion"/>
  </si>
  <si>
    <t>KPR</t>
    <phoneticPr fontId="10" type="noConversion"/>
  </si>
  <si>
    <t>KOPER</t>
    <phoneticPr fontId="10" type="noConversion"/>
  </si>
  <si>
    <t>POTI</t>
    <phoneticPr fontId="10" type="noConversion"/>
  </si>
  <si>
    <t>MSC TRIESTE</t>
    <phoneticPr fontId="10" type="noConversion"/>
  </si>
  <si>
    <t>MSC AURORA</t>
    <phoneticPr fontId="10" type="noConversion"/>
  </si>
  <si>
    <t>MSC VALERIA</t>
    <phoneticPr fontId="10" type="noConversion"/>
  </si>
  <si>
    <t>MSC VALERIA</t>
    <phoneticPr fontId="10" type="noConversion"/>
  </si>
  <si>
    <t>MSK(AE15)</t>
    <phoneticPr fontId="10" type="noConversion"/>
  </si>
  <si>
    <t>822W</t>
    <phoneticPr fontId="10" type="noConversion"/>
  </si>
  <si>
    <t>822W</t>
    <phoneticPr fontId="10" type="noConversion"/>
  </si>
  <si>
    <t>DUMMY AE15</t>
    <phoneticPr fontId="10" type="noConversion"/>
  </si>
  <si>
    <t>AMB</t>
    <phoneticPr fontId="10" type="noConversion"/>
  </si>
  <si>
    <t xml:space="preserve">ISTANBUL(AMBARLI) </t>
    <phoneticPr fontId="10" type="noConversion"/>
  </si>
  <si>
    <t>ONE COMPETENCE</t>
    <phoneticPr fontId="10" type="noConversion"/>
  </si>
  <si>
    <t>FRANKFURT EXPRESS</t>
    <phoneticPr fontId="10" type="noConversion"/>
  </si>
  <si>
    <t>055W</t>
    <phoneticPr fontId="10" type="noConversion"/>
  </si>
  <si>
    <t>PRAGUE EXPRESS</t>
    <phoneticPr fontId="10" type="noConversion"/>
  </si>
  <si>
    <t>077W</t>
    <phoneticPr fontId="10" type="noConversion"/>
  </si>
  <si>
    <t>CHICAGO EXPRESS</t>
    <phoneticPr fontId="10" type="noConversion"/>
  </si>
  <si>
    <t>ONE/YML/HPL
(MD1)</t>
    <phoneticPr fontId="10" type="noConversion"/>
  </si>
  <si>
    <t>201W</t>
    <phoneticPr fontId="10" type="noConversion"/>
  </si>
  <si>
    <t>MOL CHARISMA</t>
    <phoneticPr fontId="10" type="noConversion"/>
  </si>
  <si>
    <t>BAR</t>
    <phoneticPr fontId="10" type="noConversion"/>
  </si>
  <si>
    <t>YM WARMTH</t>
    <phoneticPr fontId="10" type="noConversion"/>
  </si>
  <si>
    <t>MACKINAC BRIDGE</t>
    <phoneticPr fontId="10" type="noConversion"/>
  </si>
  <si>
    <t>NYK HAWK</t>
    <phoneticPr fontId="10" type="noConversion"/>
  </si>
  <si>
    <t>ONE/YML/HPL
(MD2)</t>
  </si>
  <si>
    <t>016W</t>
    <phoneticPr fontId="10" type="noConversion"/>
  </si>
  <si>
    <t>MUNCHEN BRIDGE</t>
    <phoneticPr fontId="10" type="noConversion"/>
  </si>
  <si>
    <t>GOA</t>
    <phoneticPr fontId="10" type="noConversion"/>
  </si>
  <si>
    <t xml:space="preserve">GENOVA </t>
  </si>
  <si>
    <t>LIS</t>
  </si>
  <si>
    <t>VIA HAMBURG</t>
    <phoneticPr fontId="10" type="noConversion"/>
  </si>
  <si>
    <t>AL DHAIL</t>
    <phoneticPr fontId="10" type="noConversion"/>
  </si>
  <si>
    <t>005W</t>
    <phoneticPr fontId="10" type="noConversion"/>
  </si>
  <si>
    <t>UMM QARN</t>
    <phoneticPr fontId="10" type="noConversion"/>
  </si>
  <si>
    <t>AFIF</t>
    <phoneticPr fontId="10" type="noConversion"/>
  </si>
  <si>
    <t>ONE/YML/HPL
(FE4)</t>
    <phoneticPr fontId="53" type="noConversion"/>
  </si>
  <si>
    <t>SAJIR</t>
    <phoneticPr fontId="10" type="noConversion"/>
  </si>
  <si>
    <t>HAM</t>
    <phoneticPr fontId="10" type="noConversion"/>
  </si>
  <si>
    <t>OSL</t>
  </si>
  <si>
    <t>HEL</t>
  </si>
  <si>
    <t>ROT</t>
    <phoneticPr fontId="10" type="noConversion"/>
  </si>
  <si>
    <t>VIA HAMBURG</t>
    <phoneticPr fontId="53" type="noConversion"/>
  </si>
  <si>
    <t>0FL11W</t>
    <phoneticPr fontId="10" type="noConversion"/>
  </si>
  <si>
    <t>CMA CGM BOUGAINVILLE</t>
    <phoneticPr fontId="10" type="noConversion"/>
  </si>
  <si>
    <t>0FL0ZW</t>
    <phoneticPr fontId="10" type="noConversion"/>
  </si>
  <si>
    <t>CMA CGM GEORG FORSTER</t>
    <phoneticPr fontId="10" type="noConversion"/>
  </si>
  <si>
    <t>0FL0XW</t>
    <phoneticPr fontId="10" type="noConversion"/>
  </si>
  <si>
    <t>CMA CGM JULES VERNE</t>
    <phoneticPr fontId="10" type="noConversion"/>
  </si>
  <si>
    <t>0FL0VW</t>
    <phoneticPr fontId="10" type="noConversion"/>
  </si>
  <si>
    <t>CMA CGM JEAN MERMOZ</t>
    <phoneticPr fontId="10" type="noConversion"/>
  </si>
  <si>
    <t>COSCO(AEU2)
EMC(FAL1)
OOCL(LL4)
CMA(FAL1)</t>
    <phoneticPr fontId="10" type="noConversion"/>
  </si>
  <si>
    <t>0FL0TW</t>
    <phoneticPr fontId="10" type="noConversion"/>
  </si>
  <si>
    <t>CMA CGM MAGELLAN</t>
    <phoneticPr fontId="10" type="noConversion"/>
  </si>
  <si>
    <t>RIGA/TALLINN</t>
    <phoneticPr fontId="10" type="noConversion"/>
  </si>
  <si>
    <t>VIA BREMERHAVEN</t>
    <phoneticPr fontId="53" type="noConversion"/>
  </si>
  <si>
    <t>BRE</t>
    <phoneticPr fontId="10" type="noConversion"/>
  </si>
  <si>
    <t>GOT</t>
    <phoneticPr fontId="10" type="noConversion"/>
  </si>
  <si>
    <t>NORDIC ROUTE</t>
    <phoneticPr fontId="53" type="noConversion"/>
  </si>
  <si>
    <t xml:space="preserve">ANTWERP </t>
    <phoneticPr fontId="10" type="noConversion"/>
  </si>
  <si>
    <t>0FM0VW</t>
    <phoneticPr fontId="10" type="noConversion"/>
  </si>
  <si>
    <t>CMA CGM CHRISTOPHE COLOMB</t>
    <phoneticPr fontId="10" type="noConversion"/>
  </si>
  <si>
    <t>0FM0TW</t>
    <phoneticPr fontId="10" type="noConversion"/>
  </si>
  <si>
    <t>APL LION CITY</t>
    <phoneticPr fontId="10" type="noConversion"/>
  </si>
  <si>
    <t>0FM0RW</t>
    <phoneticPr fontId="10" type="noConversion"/>
  </si>
  <si>
    <t>APL SINGAPURA</t>
    <phoneticPr fontId="10" type="noConversion"/>
  </si>
  <si>
    <t>0FM0PW</t>
    <phoneticPr fontId="10" type="noConversion"/>
  </si>
  <si>
    <t>APL RAFFLES</t>
    <phoneticPr fontId="10" type="noConversion"/>
  </si>
  <si>
    <t>COSCO(AEU6)
EMC(FAL3)
OOCL(LL5)
CMA(FAL3)</t>
    <phoneticPr fontId="10" type="noConversion"/>
  </si>
  <si>
    <t>0FM0NW</t>
    <phoneticPr fontId="10" type="noConversion"/>
  </si>
  <si>
    <t>CMA CGM LAPEROUSE</t>
    <phoneticPr fontId="10" type="noConversion"/>
  </si>
  <si>
    <t>LEH</t>
    <phoneticPr fontId="10" type="noConversion"/>
  </si>
  <si>
    <t>SOU</t>
    <phoneticPr fontId="10" type="noConversion"/>
  </si>
  <si>
    <t>OOCL INDONESIA</t>
    <phoneticPr fontId="10" type="noConversion"/>
  </si>
  <si>
    <t>028W</t>
    <phoneticPr fontId="10" type="noConversion"/>
  </si>
  <si>
    <t>CSCL GLOBE</t>
    <phoneticPr fontId="10" type="noConversion"/>
  </si>
  <si>
    <t>OOCL HONG KONG</t>
    <phoneticPr fontId="10" type="noConversion"/>
  </si>
  <si>
    <t>COSCO(AEU1)
EMC(NE1)
OOCL(LL1)
CMA(FAL5)</t>
    <phoneticPr fontId="53" type="noConversion"/>
  </si>
  <si>
    <t>026W</t>
    <phoneticPr fontId="10" type="noConversion"/>
  </si>
  <si>
    <t>CSCL INDIAN OCEAN</t>
    <phoneticPr fontId="10" type="noConversion"/>
  </si>
  <si>
    <t>FLX</t>
    <phoneticPr fontId="10" type="noConversion"/>
  </si>
  <si>
    <t>0989-023W</t>
    <phoneticPr fontId="10" type="noConversion"/>
  </si>
  <si>
    <t>THALASSA PISTIS</t>
    <phoneticPr fontId="10" type="noConversion"/>
  </si>
  <si>
    <t>0988-006W</t>
    <phoneticPr fontId="10" type="noConversion"/>
  </si>
  <si>
    <t>TOLEDO TRIUMPH</t>
    <phoneticPr fontId="10" type="noConversion"/>
  </si>
  <si>
    <t>0987-007W</t>
    <phoneticPr fontId="10" type="noConversion"/>
  </si>
  <si>
    <t>TAMPA TRIUMPH</t>
    <phoneticPr fontId="10" type="noConversion"/>
  </si>
  <si>
    <t>COSCO(AEU5)
EMC(CEM)
OOCL(LL6)
CMA(FAL6)</t>
    <phoneticPr fontId="53" type="noConversion"/>
  </si>
  <si>
    <t>0986-021W</t>
    <phoneticPr fontId="10" type="noConversion"/>
  </si>
  <si>
    <t>THALASSA MANA</t>
    <phoneticPr fontId="10" type="noConversion"/>
  </si>
  <si>
    <t>002W</t>
    <phoneticPr fontId="10" type="noConversion"/>
  </si>
  <si>
    <t>COSCO SHIPPING GEMINI</t>
    <phoneticPr fontId="10" type="noConversion"/>
  </si>
  <si>
    <t>003W</t>
    <phoneticPr fontId="10" type="noConversion"/>
  </si>
  <si>
    <t>COSCO SHIPPING ARIES</t>
    <phoneticPr fontId="10" type="noConversion"/>
  </si>
  <si>
    <t>001W</t>
    <phoneticPr fontId="10" type="noConversion"/>
  </si>
  <si>
    <t>COSCO SHIPPING UNIVERSE</t>
    <phoneticPr fontId="10" type="noConversion"/>
  </si>
  <si>
    <t>020W</t>
    <phoneticPr fontId="10" type="noConversion"/>
  </si>
  <si>
    <t>COSCO ITALY</t>
    <phoneticPr fontId="10" type="noConversion"/>
  </si>
  <si>
    <t>COSCO(AEU3)
EMC(NE3)
OOCL(LL2)
CMA(FAL2)</t>
    <phoneticPr fontId="10" type="noConversion"/>
  </si>
  <si>
    <t>COSCO SHIPPING VIRGO</t>
    <phoneticPr fontId="10" type="noConversion"/>
  </si>
  <si>
    <t>HAM</t>
    <phoneticPr fontId="10" type="noConversion"/>
  </si>
  <si>
    <t>006W</t>
    <phoneticPr fontId="10" type="noConversion"/>
  </si>
  <si>
    <t>AL DHAIL</t>
    <phoneticPr fontId="10" type="noConversion"/>
  </si>
  <si>
    <t>005W</t>
    <phoneticPr fontId="10" type="noConversion"/>
  </si>
  <si>
    <t>UMM QARN</t>
    <phoneticPr fontId="10" type="noConversion"/>
  </si>
  <si>
    <t>AFIF</t>
    <phoneticPr fontId="10" type="noConversion"/>
  </si>
  <si>
    <t>ONE/YML/HPL
(FE4)</t>
    <phoneticPr fontId="53" type="noConversion"/>
  </si>
  <si>
    <t>SAJIR</t>
    <phoneticPr fontId="10" type="noConversion"/>
  </si>
  <si>
    <t>PS: THE CARGO AND DOC WILL BE SENT TO OUR WAREHOUSE AND COMPANY BEFOR 11:00AM IN CUT OFF TIME</t>
  </si>
  <si>
    <t>Jun.</t>
    <phoneticPr fontId="53" type="noConversion"/>
  </si>
  <si>
    <t xml:space="preserve">          SALLING SCHEDULE-SHANGHAI     </t>
  </si>
  <si>
    <t>CAROLINA TRADER</t>
  </si>
  <si>
    <t>MCC NINGBO</t>
  </si>
  <si>
    <t>MCC CHITTAGONG</t>
  </si>
  <si>
    <t>MCC MEDAN</t>
  </si>
  <si>
    <t>MCC</t>
    <phoneticPr fontId="10" type="noConversion"/>
  </si>
  <si>
    <t>MCC NANJING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</si>
  <si>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开</t>
    </r>
    <phoneticPr fontId="10" type="noConversion"/>
  </si>
  <si>
    <t>Chittagong</t>
  </si>
  <si>
    <t>CFS CUT OFF</t>
  </si>
  <si>
    <t>Chittagong</t>
    <phoneticPr fontId="10" type="noConversion"/>
  </si>
  <si>
    <t xml:space="preserve"> </t>
    <phoneticPr fontId="10" type="noConversion"/>
  </si>
  <si>
    <t>XIN CHI WAN </t>
  </si>
  <si>
    <t> 135S</t>
  </si>
  <si>
    <t>COSCO FELIXSTOWE</t>
  </si>
  <si>
    <t> 104S</t>
  </si>
  <si>
    <t>OOCL DUBAI   </t>
  </si>
  <si>
    <t>XIN YAN TIAN  </t>
  </si>
  <si>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</si>
  <si>
    <t>MELBOURNE</t>
    <phoneticPr fontId="10" type="noConversion"/>
  </si>
  <si>
    <t>SYDNEY</t>
    <phoneticPr fontId="10" type="noConversion"/>
  </si>
  <si>
    <t>085E</t>
  </si>
  <si>
    <t>CONTI BASEL</t>
  </si>
  <si>
    <t>0PG19E1MA</t>
  </si>
  <si>
    <t>0PG17E1MA</t>
  </si>
  <si>
    <t>0PG15E1MA</t>
  </si>
  <si>
    <t>COSCO</t>
    <phoneticPr fontId="10" type="noConversion"/>
  </si>
  <si>
    <t>0PG13E1MA</t>
  </si>
  <si>
    <t>1J1K</t>
  </si>
  <si>
    <t>MIAMI (SK)</t>
    <phoneticPr fontId="10" type="noConversion"/>
  </si>
  <si>
    <t>028E</t>
  </si>
  <si>
    <t>MALIK AL ASHTAR</t>
  </si>
  <si>
    <t> 003E</t>
  </si>
  <si>
    <t>MILANO BRIDGE</t>
  </si>
  <si>
    <t> 002E</t>
  </si>
  <si>
    <t>NYK WREN</t>
  </si>
  <si>
    <t> 001E</t>
  </si>
  <si>
    <t>TO BE NOMINATED</t>
  </si>
  <si>
    <r>
      <t xml:space="preserve">Kline 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Arial"/>
        <family val="2"/>
      </rPr>
      <t>EC4)</t>
    </r>
    <phoneticPr fontId="10" type="noConversion"/>
  </si>
  <si>
    <t>二截一开</t>
  </si>
  <si>
    <t xml:space="preserve">CFS CUT OFF </t>
  </si>
  <si>
    <t>OOCL VANCOUVER  </t>
  </si>
  <si>
    <t>  050E</t>
  </si>
  <si>
    <t> 134E</t>
  </si>
  <si>
    <t>OOCL QINGDAO   </t>
  </si>
  <si>
    <t>IKARIA </t>
  </si>
  <si>
    <t>OOCL(PVCS)</t>
    <phoneticPr fontId="10" type="noConversion"/>
  </si>
  <si>
    <t>OOCL NEW YORK </t>
  </si>
  <si>
    <t xml:space="preserve">CHICAGO 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</si>
  <si>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0" type="noConversion"/>
  </si>
  <si>
    <t>SOFIA EXPRESS</t>
  </si>
  <si>
    <t>001E</t>
  </si>
  <si>
    <t> 080E</t>
  </si>
  <si>
    <t>KYOTO EXPRESS</t>
  </si>
  <si>
    <t>061E</t>
  </si>
  <si>
    <t>MOL CREATION</t>
  </si>
  <si>
    <t>ONE(PN2 / E)</t>
    <phoneticPr fontId="10" type="noConversion"/>
  </si>
  <si>
    <t>063E</t>
  </si>
  <si>
    <r>
      <t>4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4</t>
    </r>
    <r>
      <rPr>
        <sz val="10"/>
        <color theme="1"/>
        <rFont val="宋体"/>
        <family val="3"/>
        <charset val="134"/>
      </rPr>
      <t>开</t>
    </r>
    <phoneticPr fontId="10" type="noConversion"/>
  </si>
  <si>
    <t xml:space="preserve">CHICAGO </t>
    <phoneticPr fontId="10" type="noConversion"/>
  </si>
  <si>
    <t>0TX0HE1MA</t>
  </si>
  <si>
    <t>APL SENTOSA</t>
  </si>
  <si>
    <t>0TX0FE1MA</t>
  </si>
  <si>
    <t>CMA CGM A. LINCOLN</t>
  </si>
  <si>
    <t>0TX0DE1MA</t>
  </si>
  <si>
    <t>APL FULLERTON</t>
  </si>
  <si>
    <t>0TX0BE1MA</t>
  </si>
  <si>
    <t>CMA CGM T. JEFFERSON</t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</si>
  <si>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</t>
    </r>
    <phoneticPr fontId="10" type="noConversion"/>
  </si>
  <si>
    <t>0TX09E1MA</t>
  </si>
  <si>
    <t>APL ESPLANADE</t>
  </si>
  <si>
    <t>五截五开</t>
    <phoneticPr fontId="10" type="noConversion"/>
  </si>
  <si>
    <t>YM UNICORN</t>
  </si>
  <si>
    <t>CONTI CRYSTAL</t>
  </si>
  <si>
    <t>073E</t>
  </si>
  <si>
    <t>YM UNISON </t>
  </si>
  <si>
    <t>072E</t>
  </si>
  <si>
    <t>YM UTMOST </t>
  </si>
  <si>
    <t>ONE (PS4)</t>
    <phoneticPr fontId="10" type="noConversion"/>
  </si>
  <si>
    <t>YM UBERTY</t>
  </si>
  <si>
    <t xml:space="preserve">LOS ANGELES,CA </t>
    <phoneticPr fontId="10" type="noConversion"/>
  </si>
  <si>
    <t>1042-070E</t>
  </si>
  <si>
    <t>EVER STEADY</t>
  </si>
  <si>
    <t>1041-131E</t>
  </si>
  <si>
    <t>EVER ELITE</t>
  </si>
  <si>
    <t>1040-125E</t>
  </si>
  <si>
    <t xml:space="preserve">EMC(HTW) </t>
  </si>
  <si>
    <t>1039-131E</t>
  </si>
  <si>
    <t>EVER EXCEL</t>
  </si>
  <si>
    <t>一截天开</t>
  </si>
  <si>
    <t>0946-018E</t>
  </si>
  <si>
    <t>EVER LOVELY</t>
  </si>
  <si>
    <t>0945-027E</t>
  </si>
  <si>
    <t>EVER LEGION</t>
  </si>
  <si>
    <t>0944-033E</t>
  </si>
  <si>
    <t>APL</t>
    <phoneticPr fontId="10" type="noConversion"/>
  </si>
  <si>
    <t>0943-028E</t>
  </si>
  <si>
    <t>EVER LEARNED</t>
  </si>
  <si>
    <t>2J1K</t>
    <phoneticPr fontId="10" type="noConversion"/>
  </si>
  <si>
    <t xml:space="preserve">COLON FREE ZONE </t>
    <phoneticPr fontId="10" type="noConversion"/>
  </si>
  <si>
    <t>ONE</t>
    <phoneticPr fontId="10" type="noConversion"/>
  </si>
  <si>
    <r>
      <t>002E</t>
    </r>
    <r>
      <rPr>
        <sz val="9"/>
        <color rgb="FF44678C"/>
        <rFont val="Malgun Gothic"/>
        <family val="2"/>
        <charset val="129"/>
      </rPr>
      <t xml:space="preserve"> </t>
    </r>
  </si>
  <si>
    <t>MSC NATASHA</t>
  </si>
  <si>
    <r>
      <t>015E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</si>
  <si>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r>
      <t>020E</t>
    </r>
    <r>
      <rPr>
        <sz val="9"/>
        <color rgb="FF44678C"/>
        <rFont val="Malgun Gothic"/>
        <family val="2"/>
        <charset val="129"/>
      </rPr>
      <t xml:space="preserve"> </t>
    </r>
  </si>
  <si>
    <r>
      <t>739E</t>
    </r>
    <r>
      <rPr>
        <sz val="9"/>
        <color rgb="FF44678C"/>
        <rFont val="Malgun Gothic"/>
        <family val="2"/>
        <charset val="129"/>
      </rPr>
      <t xml:space="preserve"> </t>
    </r>
  </si>
  <si>
    <r>
      <t>002E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</si>
  <si>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3J2K</t>
    <phoneticPr fontId="10" type="noConversion"/>
  </si>
  <si>
    <t>SAN ANTONIO</t>
    <phoneticPr fontId="10" type="noConversion"/>
  </si>
  <si>
    <t>SAFMARINE NOMAZWE</t>
  </si>
  <si>
    <t>MAERSK LAUNCESTON</t>
  </si>
  <si>
    <t>HBS</t>
    <phoneticPr fontId="10" type="noConversion"/>
  </si>
  <si>
    <t>一截6开</t>
    <phoneticPr fontId="10" type="noConversion"/>
  </si>
  <si>
    <t xml:space="preserve">VALPARAISO </t>
    <phoneticPr fontId="10" type="noConversion"/>
  </si>
  <si>
    <r>
      <t>001E</t>
    </r>
    <r>
      <rPr>
        <sz val="9"/>
        <color rgb="FF44678C"/>
        <rFont val="Malgun Gothic"/>
        <family val="2"/>
        <charset val="129"/>
      </rPr>
      <t xml:space="preserve"> </t>
    </r>
  </si>
  <si>
    <t>HMM PROMISE</t>
  </si>
  <si>
    <r>
      <t>016E</t>
    </r>
    <r>
      <rPr>
        <sz val="9"/>
        <color rgb="FF44678C"/>
        <rFont val="Malgun Gothic"/>
        <family val="2"/>
        <charset val="129"/>
      </rPr>
      <t xml:space="preserve"> </t>
    </r>
  </si>
  <si>
    <r>
      <t>013E</t>
    </r>
    <r>
      <rPr>
        <sz val="9"/>
        <color rgb="FF44678C"/>
        <rFont val="Malgun Gothic"/>
        <family val="2"/>
        <charset val="129"/>
      </rPr>
      <t xml:space="preserve"> </t>
    </r>
  </si>
  <si>
    <r>
      <t>010E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</si>
  <si>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1J/7K</t>
  </si>
  <si>
    <r>
      <t>COSCO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 xml:space="preserve"> WSA2</t>
    </r>
    <r>
      <rPr>
        <sz val="10"/>
        <rFont val="宋体"/>
        <family val="3"/>
        <charset val="134"/>
      </rPr>
      <t>）</t>
    </r>
    <phoneticPr fontId="10" type="noConversion"/>
  </si>
  <si>
    <t>2J/1K</t>
  </si>
  <si>
    <t>GUAYAQUIL</t>
    <phoneticPr fontId="10" type="noConversion"/>
  </si>
  <si>
    <t>826S</t>
  </si>
  <si>
    <t>A.P. MOLLER</t>
  </si>
  <si>
    <t>825S</t>
  </si>
  <si>
    <t>MAERSK STEPNICA</t>
  </si>
  <si>
    <t>824S</t>
  </si>
  <si>
    <t>CLIFFORD MAERSK</t>
  </si>
  <si>
    <t>823S</t>
  </si>
  <si>
    <t>CAROLINE MAERSK</t>
  </si>
  <si>
    <t>822S</t>
  </si>
  <si>
    <t>CORNELIUS MAERSK</t>
  </si>
  <si>
    <t>3J/3K</t>
    <phoneticPr fontId="10" type="noConversion"/>
  </si>
  <si>
    <t>BUENAVENTURA</t>
    <phoneticPr fontId="10" type="noConversion"/>
  </si>
  <si>
    <t>ANTHEA Y </t>
  </si>
  <si>
    <t>VALOR </t>
  </si>
  <si>
    <t>COSCO SHIPPING VOLGA </t>
  </si>
  <si>
    <t>COSCO SHIPPING THAMES </t>
  </si>
  <si>
    <t>021W</t>
  </si>
  <si>
    <t>VALUE </t>
  </si>
  <si>
    <t>4J4K</t>
  </si>
  <si>
    <t>SAN FERNANDO</t>
  </si>
  <si>
    <t>CCNI ANGOL</t>
  </si>
  <si>
    <t>SYMI I </t>
  </si>
  <si>
    <t>3J1K</t>
  </si>
  <si>
    <t>BUENOS AIRES</t>
    <phoneticPr fontId="10" type="noConversion"/>
  </si>
  <si>
    <t>ONE(NX1)</t>
    <phoneticPr fontId="10" type="noConversion"/>
  </si>
  <si>
    <t>ONE(NX2)</t>
    <phoneticPr fontId="10" type="noConversion"/>
  </si>
  <si>
    <t xml:space="preserve">MONTEVIDEO  </t>
    <phoneticPr fontId="10" type="noConversion"/>
  </si>
  <si>
    <t>二截二开</t>
    <phoneticPr fontId="10" type="noConversion"/>
  </si>
  <si>
    <t xml:space="preserve">MANZANILIO (MEX) </t>
    <phoneticPr fontId="10" type="noConversion"/>
  </si>
  <si>
    <t>0GC0VW1MA </t>
  </si>
  <si>
    <t>APL BOSTON </t>
  </si>
  <si>
    <t>0GC0TW1MA </t>
  </si>
  <si>
    <t>OOCL NINGBO </t>
  </si>
  <si>
    <t>0GC0RW1MA </t>
  </si>
  <si>
    <t>APL VANCOUVER </t>
  </si>
  <si>
    <t>0GC0PW1MA </t>
  </si>
  <si>
    <t>OOCL HAMBURG </t>
  </si>
  <si>
    <t>CMA/APL</t>
    <phoneticPr fontId="10" type="noConversion"/>
  </si>
  <si>
    <t>0GC0NW1MA </t>
  </si>
  <si>
    <t>ZIM LOS ANGELES </t>
  </si>
  <si>
    <t>NEW DELHI(PATPARGANT)</t>
  </si>
  <si>
    <t>NEW DELHI(PIPAVAV)</t>
    <phoneticPr fontId="10" type="noConversion"/>
  </si>
  <si>
    <r>
      <t>047W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</si>
  <si>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r>
      <t>015W</t>
    </r>
    <r>
      <rPr>
        <sz val="9"/>
        <color rgb="FF44678C"/>
        <rFont val="Malgun Gothic"/>
        <family val="2"/>
      </rPr>
      <t xml:space="preserve"> </t>
    </r>
  </si>
  <si>
    <r>
      <t>052W</t>
    </r>
    <r>
      <rPr>
        <sz val="9"/>
        <color rgb="FF44678C"/>
        <rFont val="Malgun Gothic"/>
        <family val="2"/>
      </rPr>
      <t xml:space="preserve"> </t>
    </r>
  </si>
  <si>
    <r>
      <t>034W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</si>
  <si>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r>
      <t>053W</t>
    </r>
    <r>
      <rPr>
        <sz val="9"/>
        <color rgb="FF44678C"/>
        <rFont val="Malgun Gothic"/>
        <family val="2"/>
      </rPr>
      <t xml:space="preserve"> </t>
    </r>
  </si>
  <si>
    <t>HMM</t>
    <phoneticPr fontId="10" type="noConversion"/>
  </si>
  <si>
    <r>
      <t>046W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</si>
  <si>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1J6K</t>
    <phoneticPr fontId="10" type="noConversion"/>
  </si>
  <si>
    <t>WANHAI(CI2)</t>
  </si>
  <si>
    <t>W038</t>
  </si>
  <si>
    <t>WAN HAI 517</t>
  </si>
  <si>
    <t>W040</t>
  </si>
  <si>
    <t>W112</t>
  </si>
  <si>
    <t>W153</t>
  </si>
  <si>
    <t>JPO TAURUS</t>
  </si>
  <si>
    <t>1J6K</t>
  </si>
  <si>
    <t>WANHAI(CIX)</t>
  </si>
  <si>
    <t>W118</t>
  </si>
  <si>
    <t>W049</t>
  </si>
  <si>
    <t>WAN HAI 509</t>
  </si>
  <si>
    <t>W122</t>
  </si>
  <si>
    <t>WAN HAI 505</t>
  </si>
  <si>
    <t>W095</t>
  </si>
  <si>
    <t>CORINTHIAKOS</t>
  </si>
  <si>
    <t>OOCL</t>
    <phoneticPr fontId="10" type="noConversion"/>
  </si>
  <si>
    <t> 094W</t>
  </si>
  <si>
    <t>OOCL AMERICA  </t>
  </si>
  <si>
    <t>YM EMINENCE  </t>
  </si>
  <si>
    <t>OOCL SHANGHAI </t>
  </si>
  <si>
    <t>074W</t>
  </si>
  <si>
    <t>YM OAKLAND  </t>
  </si>
  <si>
    <t>4J3K</t>
    <phoneticPr fontId="10" type="noConversion"/>
  </si>
  <si>
    <t>KARACHI</t>
    <phoneticPr fontId="10" type="noConversion"/>
  </si>
  <si>
    <t>0050W</t>
  </si>
  <si>
    <t>Cosco Durban</t>
  </si>
  <si>
    <t>0159W</t>
  </si>
  <si>
    <t>Kota Lagu</t>
  </si>
  <si>
    <t>Athens Bridge</t>
  </si>
  <si>
    <t>0037W</t>
  </si>
  <si>
    <t>Cosco Colombo</t>
  </si>
  <si>
    <t>PIL/COSCO</t>
    <phoneticPr fontId="10" type="noConversion"/>
  </si>
  <si>
    <t>0153W</t>
  </si>
  <si>
    <t>Wan Hai 503</t>
  </si>
  <si>
    <r>
      <rPr>
        <sz val="10"/>
        <rFont val="Arial"/>
        <family val="2"/>
      </rPr>
      <t>3</t>
    </r>
    <r>
      <rPr>
        <sz val="10"/>
        <color indexed="10"/>
        <rFont val="Arial"/>
        <family val="2"/>
      </rPr>
      <t>J1K</t>
    </r>
  </si>
  <si>
    <t>COLOMBO</t>
    <phoneticPr fontId="10" type="noConversion"/>
  </si>
  <si>
    <t>1568-135W</t>
  </si>
  <si>
    <t>1566-124W</t>
  </si>
  <si>
    <t>EVER URANUS</t>
  </si>
  <si>
    <t>EMC</t>
    <phoneticPr fontId="10" type="noConversion"/>
  </si>
  <si>
    <t>1565-147W</t>
  </si>
  <si>
    <t>EVER URSULA</t>
  </si>
  <si>
    <r>
      <t>COSCO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MEX3)</t>
    </r>
    <phoneticPr fontId="10" type="noConversion"/>
  </si>
  <si>
    <t>0GF0NW1MA</t>
  </si>
  <si>
    <t>CMA CGM LIBRA</t>
  </si>
  <si>
    <t>0GF0LW1MA</t>
  </si>
  <si>
    <t>CMA CGM PEGASUS</t>
  </si>
  <si>
    <t>0GF0JW1MA</t>
  </si>
  <si>
    <t>CMA CGM RIGOLETTO</t>
  </si>
  <si>
    <t>0GF0HW1MA</t>
  </si>
  <si>
    <t>CMA CGM BUTTERFLY</t>
  </si>
  <si>
    <t>4J4K</t>
    <phoneticPr fontId="10" type="noConversion"/>
  </si>
  <si>
    <r>
      <t>JEBEL ALI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YT)</t>
    </r>
    <phoneticPr fontId="10" type="noConversion"/>
  </si>
  <si>
    <t>W033</t>
  </si>
  <si>
    <t>W029</t>
  </si>
  <si>
    <t>W048</t>
  </si>
  <si>
    <t>W036</t>
  </si>
  <si>
    <t>WANHAI(CMS)</t>
    <phoneticPr fontId="10" type="noConversion"/>
  </si>
  <si>
    <t>W027</t>
  </si>
  <si>
    <t>WAN HAI 613</t>
  </si>
  <si>
    <t>3J3K</t>
  </si>
  <si>
    <t> 030W</t>
  </si>
  <si>
    <t>OOCL BRUSSELS </t>
  </si>
  <si>
    <t>TO BE ADVISED   </t>
  </si>
  <si>
    <t> 055W</t>
  </si>
  <si>
    <t>CSCL JUPITER  </t>
  </si>
  <si>
    <t>OOCL (ME3)</t>
    <phoneticPr fontId="10" type="noConversion"/>
  </si>
  <si>
    <t>CSCL NEPTUNE  </t>
  </si>
  <si>
    <t>1J7K</t>
  </si>
  <si>
    <t>SINGAPORE</t>
    <phoneticPr fontId="10" type="noConversion"/>
  </si>
  <si>
    <t>WHL(JST)</t>
  </si>
  <si>
    <t>S009</t>
  </si>
  <si>
    <t>SUNRISE DRAGON</t>
  </si>
  <si>
    <t>S008</t>
  </si>
  <si>
    <t>SINOTRANS BANGKOK</t>
  </si>
  <si>
    <t>S006</t>
  </si>
  <si>
    <t>NORDMARGHERITA</t>
  </si>
  <si>
    <t>WAN HAI 175</t>
  </si>
  <si>
    <t>4J3K</t>
    <phoneticPr fontId="10" type="noConversion"/>
  </si>
  <si>
    <t xml:space="preserve">BANGKOK </t>
    <phoneticPr fontId="10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</si>
  <si>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</si>
  <si>
    <t xml:space="preserve"> </t>
    <phoneticPr fontId="83" type="noConversion"/>
  </si>
  <si>
    <t>18005S</t>
  </si>
  <si>
    <t>INGENUITY</t>
  </si>
  <si>
    <t>TS TOKYO</t>
  </si>
  <si>
    <t>TS KAOHSIUNG</t>
  </si>
  <si>
    <t>TS BANGKOK</t>
  </si>
  <si>
    <t>2J1K</t>
  </si>
  <si>
    <t>SOUTHEAST ASIAN AND JANPAN ROUTE</t>
  </si>
  <si>
    <t>EMC</t>
    <phoneticPr fontId="10" type="noConversion"/>
  </si>
  <si>
    <t xml:space="preserve"> </t>
    <phoneticPr fontId="10" type="noConversion"/>
  </si>
  <si>
    <t>0ME0VW1MA</t>
    <phoneticPr fontId="10" type="noConversion"/>
  </si>
  <si>
    <t>CMA CGM COLUMBA</t>
    <phoneticPr fontId="10" type="noConversion"/>
  </si>
  <si>
    <t xml:space="preserve">015W </t>
    <phoneticPr fontId="10" type="noConversion"/>
  </si>
  <si>
    <t xml:space="preserve">    OOCL EGYPT </t>
    <phoneticPr fontId="10" type="noConversion"/>
  </si>
  <si>
    <t xml:space="preserve">0ME0RW1MA </t>
    <phoneticPr fontId="10" type="noConversion"/>
  </si>
  <si>
    <t>CMA CGM CASSIOPEIA</t>
    <phoneticPr fontId="10" type="noConversion"/>
  </si>
  <si>
    <t xml:space="preserve">0ME0PW1MA </t>
    <phoneticPr fontId="10" type="noConversion"/>
  </si>
  <si>
    <t>APL GWANGYANG</t>
    <phoneticPr fontId="10" type="noConversion"/>
  </si>
  <si>
    <r>
      <t>ONE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MD1)</t>
    </r>
    <r>
      <rPr>
        <sz val="11"/>
        <color theme="1"/>
        <rFont val="宋体"/>
        <family val="2"/>
        <charset val="134"/>
        <scheme val="minor"/>
      </rPr>
      <t/>
    </r>
  </si>
  <si>
    <t>BERLIN EXPRESS </t>
  </si>
  <si>
    <t>PRAGUE EXPRESS </t>
  </si>
  <si>
    <r>
      <t>ONE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MD1)</t>
    </r>
    <phoneticPr fontId="10" type="noConversion"/>
  </si>
  <si>
    <t>052W</t>
  </si>
  <si>
    <t>FRANKFURT EXPRESS</t>
  </si>
  <si>
    <t>077W</t>
  </si>
  <si>
    <t>CHICAGO EXPRESS</t>
  </si>
  <si>
    <t>2J2K</t>
    <phoneticPr fontId="10" type="noConversion"/>
  </si>
  <si>
    <t>BARCELONA</t>
    <phoneticPr fontId="10" type="noConversion"/>
  </si>
  <si>
    <t>MSC TRIESTE</t>
  </si>
  <si>
    <t>MSC AURORA</t>
  </si>
  <si>
    <t>MSC VALERIA</t>
  </si>
  <si>
    <t>MAERSK HONG KONG</t>
  </si>
  <si>
    <t>1J1K</t>
    <phoneticPr fontId="10" type="noConversion"/>
  </si>
  <si>
    <t>Izmit Korfezi</t>
    <phoneticPr fontId="10" type="noConversion"/>
  </si>
  <si>
    <t xml:space="preserve">ISTANBUL(k) </t>
    <phoneticPr fontId="10" type="noConversion"/>
  </si>
  <si>
    <t>HPL/ONE(FE3)</t>
    <phoneticPr fontId="10" type="noConversion"/>
  </si>
  <si>
    <t>NYK FALCON</t>
  </si>
  <si>
    <t>YM WHOLESOME </t>
  </si>
  <si>
    <t>YM WITNESS</t>
  </si>
  <si>
    <t>YM WELLNESS </t>
  </si>
  <si>
    <t>YM WELLHEAD</t>
  </si>
  <si>
    <t>5J6K</t>
    <phoneticPr fontId="10" type="noConversion"/>
  </si>
  <si>
    <t>ROTTERDAM</t>
    <phoneticPr fontId="10" type="noConversion"/>
  </si>
  <si>
    <t>YM WARMTH </t>
  </si>
  <si>
    <t>MACKINAC BRIDGE</t>
  </si>
  <si>
    <t>NYK HAWK</t>
  </si>
  <si>
    <r>
      <t>HPL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MD2)</t>
    </r>
    <phoneticPr fontId="10" type="noConversion"/>
  </si>
  <si>
    <t>MUNCHEN BRIDGE</t>
  </si>
  <si>
    <t>4J4K</t>
    <phoneticPr fontId="10" type="noConversion"/>
  </si>
  <si>
    <t>LA SPEZIA</t>
    <phoneticPr fontId="10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</si>
  <si>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</si>
  <si>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</si>
  <si>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</si>
  <si>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</si>
  <si>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</si>
  <si>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</si>
  <si>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>0BE0ZW1MA</t>
  </si>
  <si>
    <t>0BE0XW1MA</t>
  </si>
  <si>
    <t>0BE0TW1MA</t>
  </si>
  <si>
    <t>PRESIDENT CLEVELAND</t>
  </si>
  <si>
    <t>267BEW</t>
  </si>
  <si>
    <t>5J5K</t>
  </si>
  <si>
    <t>0BX13W1MA </t>
  </si>
  <si>
    <t>CMA CGM CONGO </t>
  </si>
  <si>
    <t>0BX11W1MA </t>
  </si>
  <si>
    <t>CMA CGM URAL </t>
  </si>
  <si>
    <t>0BX0ZW1MA </t>
  </si>
  <si>
    <t>COSCO SHIPPING SEINE </t>
  </si>
  <si>
    <t>0BX0XW1MA </t>
  </si>
  <si>
    <t>CMA CGM ARKANSAS </t>
  </si>
  <si>
    <t>CMA</t>
    <phoneticPr fontId="10" type="noConversion"/>
  </si>
  <si>
    <t>0BX0VW1MA </t>
  </si>
  <si>
    <t>COSCO SHIPPING PANAMA </t>
  </si>
  <si>
    <t>3J3K</t>
    <phoneticPr fontId="10" type="noConversion"/>
  </si>
  <si>
    <t>CONSTANTSA</t>
    <phoneticPr fontId="10" type="noConversion"/>
  </si>
  <si>
    <t>MANCHESTER BRIDGE</t>
  </si>
  <si>
    <t>YM WARMTH</t>
  </si>
  <si>
    <t>YML(MD3)</t>
    <phoneticPr fontId="10" type="noConversion"/>
  </si>
  <si>
    <t>MILLAU BRIDGE</t>
  </si>
  <si>
    <t xml:space="preserve"> ETA </t>
  </si>
  <si>
    <t xml:space="preserve"> ETD </t>
  </si>
  <si>
    <t>5J5k</t>
    <phoneticPr fontId="10" type="noConversion"/>
  </si>
  <si>
    <t>LE HAVRE</t>
  </si>
  <si>
    <t>ASHDOD</t>
    <phoneticPr fontId="10" type="noConversion"/>
  </si>
  <si>
    <t>0FM0TW1MA</t>
  </si>
  <si>
    <t>0FM0RW1MA</t>
  </si>
  <si>
    <t>0FM0PW1MA</t>
  </si>
  <si>
    <t>EMC(FAL3)</t>
    <phoneticPr fontId="10" type="noConversion"/>
  </si>
  <si>
    <t>0FM0NW1MA</t>
  </si>
  <si>
    <t>CMA CGM LAPEROUSE</t>
  </si>
  <si>
    <t>3J2K</t>
    <phoneticPr fontId="10" type="noConversion"/>
  </si>
  <si>
    <t>LE HAVRE</t>
    <phoneticPr fontId="10" type="noConversion"/>
  </si>
  <si>
    <r>
      <t>HMM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EU5)</t>
    </r>
    <phoneticPr fontId="10" type="noConversion"/>
  </si>
  <si>
    <r>
      <t>826W</t>
    </r>
    <r>
      <rPr>
        <sz val="9"/>
        <color rgb="FF44678C"/>
        <rFont val="Malgun Gothic"/>
        <family val="2"/>
        <charset val="129"/>
      </rPr>
      <t xml:space="preserve"> </t>
    </r>
  </si>
  <si>
    <t>MADISON MAERSK</t>
  </si>
  <si>
    <r>
      <t>825W</t>
    </r>
    <r>
      <rPr>
        <sz val="9"/>
        <color rgb="FF44678C"/>
        <rFont val="Malgun Gothic"/>
        <family val="2"/>
        <charset val="129"/>
      </rPr>
      <t xml:space="preserve"> </t>
    </r>
  </si>
  <si>
    <t>MSC MIRJAM</t>
  </si>
  <si>
    <t>MSC OSCAR</t>
  </si>
  <si>
    <r>
      <t>823W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</si>
  <si>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MSC TINA</t>
  </si>
  <si>
    <r>
      <t>822W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</si>
  <si>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MSC RIFAYA</t>
  </si>
  <si>
    <t>EMC/PIL</t>
    <phoneticPr fontId="10" type="noConversion"/>
  </si>
  <si>
    <t>EVER GOODS</t>
  </si>
  <si>
    <t>0269-009W</t>
  </si>
  <si>
    <t>TAURUS</t>
  </si>
  <si>
    <t xml:space="preserve"> HAMBURG  </t>
  </si>
  <si>
    <t>HMM</t>
    <phoneticPr fontId="10" type="noConversion"/>
  </si>
  <si>
    <r>
      <t>102W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</si>
  <si>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SINO BRIDGE</t>
  </si>
  <si>
    <r>
      <t>087W</t>
    </r>
    <r>
      <rPr>
        <sz val="9"/>
        <color rgb="FF44678C"/>
        <rFont val="Malgun Gothic"/>
        <family val="2"/>
      </rPr>
      <t xml:space="preserve"> </t>
    </r>
  </si>
  <si>
    <t>065W</t>
  </si>
  <si>
    <t>HYUNDAI DYNASTY</t>
  </si>
  <si>
    <r>
      <t>086W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</si>
  <si>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HYUNDAI SUPREME</t>
  </si>
  <si>
    <r>
      <t>201W</t>
    </r>
    <r>
      <rPr>
        <sz val="9"/>
        <color rgb="FF44678C"/>
        <rFont val="Malgun Gothic"/>
        <family val="2"/>
      </rPr>
      <t xml:space="preserve"> </t>
    </r>
  </si>
  <si>
    <t>AENEAS</t>
  </si>
  <si>
    <t>1J7K</t>
    <phoneticPr fontId="10" type="noConversion"/>
  </si>
  <si>
    <r>
      <t>EMC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FAL1</t>
    </r>
    <r>
      <rPr>
        <sz val="10"/>
        <rFont val="宋体"/>
        <family val="3"/>
        <charset val="134"/>
      </rPr>
      <t>）</t>
    </r>
    <phoneticPr fontId="10" type="noConversion"/>
  </si>
  <si>
    <t>0FL0ZW1MA</t>
  </si>
  <si>
    <t>0FL0XW1MA</t>
  </si>
  <si>
    <t>0FL0VW1MA</t>
  </si>
  <si>
    <t>0FL0TW1MA</t>
  </si>
  <si>
    <t>APL CHANGI</t>
  </si>
  <si>
    <t>(CMA/COSCO/EMC/OOCL) / (HPL(UA)/YM/MOL/NYK/KLINE) / (MSK/MSC/HBS/HMM)</t>
    <phoneticPr fontId="10" type="noConversion"/>
  </si>
  <si>
    <t>June</t>
    <phoneticPr fontId="10" type="noConversion"/>
  </si>
  <si>
    <t xml:space="preserve">          Sailing schedule-Shenzhen   </t>
  </si>
  <si>
    <t>S</t>
  </si>
  <si>
    <t>1472E</t>
  </si>
  <si>
    <t>1471E</t>
  </si>
  <si>
    <t>1470E</t>
  </si>
  <si>
    <t>1469E</t>
  </si>
  <si>
    <t>1468E</t>
  </si>
  <si>
    <t>1467E</t>
  </si>
  <si>
    <t>1466E</t>
  </si>
  <si>
    <t>1465E</t>
  </si>
  <si>
    <t>1464E</t>
  </si>
  <si>
    <t>DATE</t>
  </si>
  <si>
    <t>CLOSING</t>
  </si>
  <si>
    <t>0190E</t>
  </si>
  <si>
    <t>0189E</t>
  </si>
  <si>
    <t>FORTUNE TRADER</t>
  </si>
  <si>
    <t>0188E</t>
  </si>
  <si>
    <t>0187E</t>
  </si>
  <si>
    <t>0186E</t>
  </si>
  <si>
    <t>0185E</t>
  </si>
  <si>
    <t xml:space="preserve">1829E </t>
  </si>
  <si>
    <t xml:space="preserve">1828E </t>
  </si>
  <si>
    <t xml:space="preserve">1827E </t>
  </si>
  <si>
    <t xml:space="preserve">1826E </t>
  </si>
  <si>
    <t xml:space="preserve">1825E </t>
  </si>
  <si>
    <t xml:space="preserve">KOREA  ROUTE </t>
  </si>
  <si>
    <t>PENDING</t>
  </si>
  <si>
    <t>036S</t>
  </si>
  <si>
    <t>COSCO ADEN</t>
  </si>
  <si>
    <t>COSCO AQABA</t>
  </si>
  <si>
    <t>JAKARTA</t>
  </si>
  <si>
    <t>064W</t>
  </si>
  <si>
    <t>PL GERMANY</t>
  </si>
  <si>
    <t>251W</t>
  </si>
  <si>
    <t>CMA CGM VERDI</t>
  </si>
  <si>
    <t>062W</t>
  </si>
  <si>
    <t>FELIXSTOWE BRIDGE</t>
  </si>
  <si>
    <t>TIANJIN BRIDGE</t>
  </si>
  <si>
    <t>084S</t>
  </si>
  <si>
    <t>YM SEA TTLE</t>
  </si>
  <si>
    <t>ITALL TRICA</t>
  </si>
  <si>
    <t>ITALL IBERA</t>
  </si>
  <si>
    <t xml:space="preserve"> 822W_x000D_</t>
  </si>
  <si>
    <t xml:space="preserve">LISBON </t>
  </si>
  <si>
    <t xml:space="preserve"> 821W_x000D_</t>
  </si>
  <si>
    <t xml:space="preserve">MOL GROWTH </t>
  </si>
  <si>
    <t xml:space="preserve"> 820W_x000D_</t>
  </si>
  <si>
    <t>CARL SCHULTE</t>
  </si>
  <si>
    <t xml:space="preserve"> 819W_x000D_</t>
  </si>
  <si>
    <t>818W_x000D_</t>
  </si>
  <si>
    <t xml:space="preserve">MOL GENESIS </t>
  </si>
  <si>
    <t>008W</t>
  </si>
  <si>
    <t xml:space="preserve">CAPE KORTIA </t>
  </si>
  <si>
    <t xml:space="preserve">OOCL BRUSSELS </t>
  </si>
  <si>
    <t>ATACAMA</t>
  </si>
  <si>
    <t>MAERSK SAVANNAH</t>
  </si>
  <si>
    <t xml:space="preserve">NORTHERN JUBILEE </t>
  </si>
  <si>
    <t>MAERSK SHIVLING</t>
  </si>
  <si>
    <t>MAERSK TAURUS</t>
  </si>
  <si>
    <t>235GHW</t>
  </si>
  <si>
    <t xml:space="preserve">CMA CGM TANCREDI </t>
  </si>
  <si>
    <t>233GHW</t>
  </si>
  <si>
    <t>CMA CGM FIDELIO</t>
  </si>
  <si>
    <t xml:space="preserve">MAERSK SALINA </t>
  </si>
  <si>
    <t>229GHW</t>
  </si>
  <si>
    <t xml:space="preserve">APL MINNESOTA </t>
  </si>
  <si>
    <t>待定</t>
  </si>
  <si>
    <t>W150</t>
  </si>
  <si>
    <t>WANHAI</t>
  </si>
  <si>
    <t>1813W</t>
  </si>
  <si>
    <t>FESCO VOYAGER</t>
  </si>
  <si>
    <t>BAOHANG</t>
  </si>
  <si>
    <t>1812W</t>
  </si>
  <si>
    <t>1811W</t>
  </si>
  <si>
    <t>1806S</t>
  </si>
  <si>
    <t>KMTC JEBEL ALI</t>
  </si>
  <si>
    <t>0BY0BS</t>
  </si>
  <si>
    <t>APL OAKLAND</t>
  </si>
  <si>
    <t>18006S</t>
  </si>
  <si>
    <t>SILVIA</t>
  </si>
  <si>
    <t>0BY07S</t>
  </si>
  <si>
    <t>APL ATLANTA</t>
  </si>
  <si>
    <t>PORT KELNG</t>
  </si>
  <si>
    <t xml:space="preserve">COLETTE </t>
  </si>
  <si>
    <t>009S</t>
  </si>
  <si>
    <t xml:space="preserve">TR PORTHOS </t>
  </si>
  <si>
    <t>032S</t>
  </si>
  <si>
    <t xml:space="preserve">PROTOSTAR N </t>
  </si>
  <si>
    <t xml:space="preserve">SATTHA BHUM </t>
  </si>
  <si>
    <t>HOCHIMINH</t>
  </si>
  <si>
    <t xml:space="preserve">ONE </t>
  </si>
  <si>
    <t>JEBEL ALI</t>
  </si>
  <si>
    <t>DUBAI/JEBEL ALI</t>
  </si>
  <si>
    <t>ONE</t>
  </si>
  <si>
    <t>SITC JAKARTA</t>
  </si>
  <si>
    <t>STARSHIP LEO</t>
  </si>
  <si>
    <t>SITC MACAO</t>
  </si>
  <si>
    <t>ASL</t>
  </si>
  <si>
    <t>821S</t>
  </si>
  <si>
    <t>SALLY MAERSK</t>
  </si>
  <si>
    <t xml:space="preserve">COLON </t>
  </si>
  <si>
    <t xml:space="preserve"> COSCO SHIPPING TAURUS</t>
  </si>
  <si>
    <t xml:space="preserve"> 002W</t>
  </si>
  <si>
    <t xml:space="preserve"> COSCO SHIPPING GEMINI</t>
  </si>
  <si>
    <t xml:space="preserve"> 050W</t>
  </si>
  <si>
    <t xml:space="preserve"> CSCL VENUS</t>
  </si>
  <si>
    <t>A</t>
  </si>
  <si>
    <t>005E</t>
  </si>
  <si>
    <t>LLOYD DON PASCUALE</t>
  </si>
  <si>
    <t>COSCO KOREA</t>
  </si>
  <si>
    <t>008E</t>
  </si>
  <si>
    <t xml:space="preserve"> ADRIAN SCHULTE</t>
  </si>
  <si>
    <t>080E</t>
  </si>
  <si>
    <t>COSCO INDONESIA</t>
  </si>
  <si>
    <t xml:space="preserve"> 825S </t>
  </si>
  <si>
    <t xml:space="preserve">MAERSK STEPNICA </t>
  </si>
  <si>
    <t xml:space="preserve"> 824S </t>
  </si>
  <si>
    <t xml:space="preserve"> 822S </t>
  </si>
  <si>
    <t xml:space="preserve"> 821S </t>
  </si>
  <si>
    <t xml:space="preserve">SALLY MAERSK </t>
  </si>
  <si>
    <t xml:space="preserve"> 827W_x000D_</t>
  </si>
  <si>
    <t xml:space="preserve">SANTOS EXPRESS </t>
  </si>
  <si>
    <t xml:space="preserve"> 826W_x000D_</t>
  </si>
  <si>
    <t xml:space="preserve"> 824W</t>
  </si>
  <si>
    <t>832W_x000D_</t>
  </si>
  <si>
    <t xml:space="preserve">SYMI I </t>
  </si>
  <si>
    <t>0051E</t>
  </si>
  <si>
    <t>YM MASCULINITY</t>
  </si>
  <si>
    <t>0059E</t>
  </si>
  <si>
    <t>YM MUTUALITY</t>
  </si>
  <si>
    <t>0055E</t>
  </si>
  <si>
    <t>YM MANDATE</t>
  </si>
  <si>
    <t>0034E</t>
  </si>
  <si>
    <t>YM MOBILITY</t>
  </si>
  <si>
    <t>HOUSTON</t>
  </si>
  <si>
    <t>DALLAS</t>
  </si>
  <si>
    <t>0ME11W</t>
  </si>
  <si>
    <t>CMA CGM GEMINI</t>
  </si>
  <si>
    <t>0ME0ZW</t>
  </si>
  <si>
    <t>0ME0XW</t>
  </si>
  <si>
    <t>0ME0VW</t>
  </si>
  <si>
    <t>012E</t>
  </si>
  <si>
    <t xml:space="preserve"> CSCL WINTER</t>
  </si>
  <si>
    <t>017E</t>
  </si>
  <si>
    <t xml:space="preserve">CSCL BOHAI SEA  </t>
  </si>
  <si>
    <t>COSCO/CMA</t>
  </si>
  <si>
    <t>016E</t>
  </si>
  <si>
    <t>0086E</t>
  </si>
  <si>
    <t>GRANVILLE BRIDGE</t>
  </si>
  <si>
    <t>0001E</t>
  </si>
  <si>
    <t>0026E</t>
  </si>
  <si>
    <t>GUANG DONG BRIDGE</t>
  </si>
  <si>
    <t>0090E</t>
  </si>
  <si>
    <t>GLEN CANYON BRIDGE</t>
  </si>
  <si>
    <t>0106E</t>
  </si>
  <si>
    <t>SEATTLE/TACOMA</t>
  </si>
  <si>
    <t>0073E</t>
  </si>
  <si>
    <t xml:space="preserve">HUMBER BRIDGE </t>
  </si>
  <si>
    <t>0053E</t>
  </si>
  <si>
    <t xml:space="preserve">HAMBURG BRIDGE </t>
  </si>
  <si>
    <t xml:space="preserve">HANNOVER BRIDGE </t>
  </si>
  <si>
    <t>0054E</t>
  </si>
  <si>
    <t>OAKLAND/SAN FRANCISCO</t>
  </si>
  <si>
    <t>CSCL WINTER</t>
  </si>
  <si>
    <t xml:space="preserve">CSCL SOUTH CHINA SEA </t>
  </si>
  <si>
    <t xml:space="preserve">CSCL SUMMER </t>
  </si>
  <si>
    <t>215E</t>
  </si>
  <si>
    <t xml:space="preserve">APL KOREA </t>
  </si>
  <si>
    <t>235E</t>
  </si>
  <si>
    <t xml:space="preserve">APL BELGIU </t>
  </si>
  <si>
    <t>827N</t>
  </si>
  <si>
    <t>GUSTAV MAERSK</t>
  </si>
  <si>
    <t>GUTHORM MAERSK</t>
  </si>
  <si>
    <t>MAERSK ANTARES</t>
  </si>
  <si>
    <t>GUNDE MAERSK</t>
  </si>
  <si>
    <t>GUDRUN MAERSK</t>
  </si>
  <si>
    <t>LONG BEACH</t>
  </si>
  <si>
    <t>SCBH1806E</t>
  </si>
  <si>
    <t>BOMAR HAMBURG</t>
  </si>
  <si>
    <t>SCBH1805E</t>
  </si>
  <si>
    <t>SCBH1804E</t>
  </si>
  <si>
    <t>SM LINE</t>
  </si>
  <si>
    <t>SCBH1803E</t>
  </si>
  <si>
    <t>CSCL SOUTH CHINA</t>
  </si>
  <si>
    <t xml:space="preserve">LOS ANGELES/LONG BEACH </t>
  </si>
  <si>
    <t xml:space="preserve">COSCO HARMONY </t>
  </si>
  <si>
    <t>0MB0FE</t>
  </si>
  <si>
    <t xml:space="preserve">CMA CGM J. ADAMS </t>
  </si>
  <si>
    <t>0MB0DE</t>
  </si>
  <si>
    <t>MA CGM T. ROOSEVELT</t>
  </si>
  <si>
    <t>0MB0BE</t>
  </si>
  <si>
    <t xml:space="preserve">CMA CGM J. MADISON </t>
  </si>
  <si>
    <t>NEW YORK</t>
  </si>
  <si>
    <t>YM UPWARD</t>
  </si>
  <si>
    <t>0027E</t>
  </si>
  <si>
    <t>0036E</t>
  </si>
  <si>
    <t xml:space="preserve">YM UNIFORMITY </t>
  </si>
  <si>
    <t>NORTH  AMERICAN ROUTE</t>
  </si>
  <si>
    <t>GENOVA</t>
  </si>
  <si>
    <t>GDANSK</t>
  </si>
  <si>
    <t>COSCO THAILAND 055W</t>
  </si>
  <si>
    <t xml:space="preserve">COSCO JAPAN </t>
  </si>
  <si>
    <t>CONSTANTA</t>
  </si>
  <si>
    <t>0342W</t>
  </si>
  <si>
    <t xml:space="preserve">TEXAS TRIUMPH </t>
  </si>
  <si>
    <t xml:space="preserve">COSCO SHIPPING ALPS </t>
  </si>
  <si>
    <t xml:space="preserve">COSCO SHIPPING DENALI </t>
  </si>
  <si>
    <t>0338W</t>
  </si>
  <si>
    <t>THESEUS</t>
  </si>
  <si>
    <t>ELLY MAERSK</t>
  </si>
  <si>
    <t>TALLIN</t>
  </si>
  <si>
    <t>0FM0XW</t>
  </si>
  <si>
    <t xml:space="preserve">APL VANDA </t>
  </si>
  <si>
    <t>0FM0VW</t>
  </si>
  <si>
    <t>0FM0TW</t>
  </si>
  <si>
    <t>0FM0RW</t>
  </si>
  <si>
    <t xml:space="preserve">APL SINGAPURA </t>
  </si>
  <si>
    <t>0FM0PW</t>
  </si>
  <si>
    <t>MATHILDE MAERSK</t>
  </si>
  <si>
    <t>MSC DITTE</t>
  </si>
  <si>
    <t>MSC MAYA</t>
  </si>
  <si>
    <t>MSC ZOE</t>
  </si>
  <si>
    <t>MSC MIRJA</t>
  </si>
  <si>
    <t xml:space="preserve"> FELIXSTOWE </t>
  </si>
  <si>
    <t xml:space="preserve">COSCO </t>
  </si>
  <si>
    <t>AARHUS</t>
  </si>
  <si>
    <t xml:space="preserve">          Sailing schedule-Qingdao  </t>
  </si>
  <si>
    <t>TUE 17 JUL</t>
    <phoneticPr fontId="10" type="noConversion"/>
  </si>
  <si>
    <t>TUE 3 JUL</t>
    <phoneticPr fontId="10" type="noConversion"/>
  </si>
  <si>
    <t>FRI 29 JUN</t>
    <phoneticPr fontId="10" type="noConversion"/>
  </si>
  <si>
    <t>082S</t>
    <phoneticPr fontId="10" type="noConversion"/>
  </si>
  <si>
    <t>OOCL ITALY</t>
    <phoneticPr fontId="10" type="noConversion"/>
  </si>
  <si>
    <t>TUE 10 JUL</t>
    <phoneticPr fontId="10" type="noConversion"/>
  </si>
  <si>
    <t>TUE 26 JUN</t>
    <phoneticPr fontId="10" type="noConversion"/>
  </si>
  <si>
    <t>FRI 22 JUN</t>
    <phoneticPr fontId="10" type="noConversion"/>
  </si>
  <si>
    <t>135S</t>
    <phoneticPr fontId="10" type="noConversion"/>
  </si>
  <si>
    <t>COSCO FELIXSTOWE</t>
    <phoneticPr fontId="10" type="noConversion"/>
  </si>
  <si>
    <t>FRI 15 JUN</t>
    <phoneticPr fontId="10" type="noConversion"/>
  </si>
  <si>
    <t>SKIP</t>
    <phoneticPr fontId="10" type="noConversion"/>
  </si>
  <si>
    <t>TUE 12 JUN</t>
    <phoneticPr fontId="10" type="noConversion"/>
  </si>
  <si>
    <t>FRI 8 JUN</t>
    <phoneticPr fontId="10" type="noConversion"/>
  </si>
  <si>
    <t>104S</t>
    <phoneticPr fontId="10" type="noConversion"/>
  </si>
  <si>
    <t>OOCL DUBAI</t>
    <phoneticPr fontId="10" type="noConversion"/>
  </si>
  <si>
    <t>THU 21 JUN</t>
    <phoneticPr fontId="10" type="noConversion"/>
  </si>
  <si>
    <t>THU 7 JUN</t>
    <phoneticPr fontId="10" type="noConversion"/>
  </si>
  <si>
    <t>FRI 1 JUN</t>
    <phoneticPr fontId="10" type="noConversion"/>
  </si>
  <si>
    <t>033S</t>
    <phoneticPr fontId="10" type="noConversion"/>
  </si>
  <si>
    <t>XIN YAN TIAN</t>
    <phoneticPr fontId="10" type="noConversion"/>
  </si>
  <si>
    <t xml:space="preserve">CNHKG </t>
  </si>
  <si>
    <t>MELBOURNE (A3S)</t>
  </si>
  <si>
    <t>MON 9 JUL</t>
    <phoneticPr fontId="10" type="noConversion"/>
  </si>
  <si>
    <t>FRI 6 JUL</t>
    <phoneticPr fontId="10" type="noConversion"/>
  </si>
  <si>
    <t>S199</t>
    <phoneticPr fontId="10" type="noConversion"/>
  </si>
  <si>
    <t>INTERASIA ADVANCE</t>
    <phoneticPr fontId="10" type="noConversion"/>
  </si>
  <si>
    <t>MON 2 JUL</t>
    <phoneticPr fontId="10" type="noConversion"/>
  </si>
  <si>
    <t>S112</t>
    <phoneticPr fontId="10" type="noConversion"/>
  </si>
  <si>
    <t>WAN HAI 272</t>
    <phoneticPr fontId="10" type="noConversion"/>
  </si>
  <si>
    <t>MON 25 JUN</t>
    <phoneticPr fontId="10" type="noConversion"/>
  </si>
  <si>
    <t>S116</t>
    <phoneticPr fontId="10" type="noConversion"/>
  </si>
  <si>
    <t>WAN HAI 271</t>
    <phoneticPr fontId="10" type="noConversion"/>
  </si>
  <si>
    <t>MON 18 JUN</t>
    <phoneticPr fontId="10" type="noConversion"/>
  </si>
  <si>
    <t>S198</t>
    <phoneticPr fontId="10" type="noConversion"/>
  </si>
  <si>
    <t>MON 11 JUN</t>
    <phoneticPr fontId="10" type="noConversion"/>
  </si>
  <si>
    <t>WHL</t>
    <phoneticPr fontId="10" type="noConversion"/>
  </si>
  <si>
    <t>S111</t>
    <phoneticPr fontId="10" type="noConversion"/>
  </si>
  <si>
    <t>HOCHIMIHN</t>
    <phoneticPr fontId="10" type="noConversion"/>
  </si>
  <si>
    <t>WED 20 JUN</t>
    <phoneticPr fontId="10" type="noConversion"/>
  </si>
  <si>
    <t>S006</t>
    <phoneticPr fontId="10" type="noConversion"/>
  </si>
  <si>
    <t>NORDMARGHERITA</t>
    <phoneticPr fontId="10" type="noConversion"/>
  </si>
  <si>
    <t>WED13 JUN</t>
    <phoneticPr fontId="10" type="noConversion"/>
  </si>
  <si>
    <t>S008</t>
    <phoneticPr fontId="10" type="noConversion"/>
  </si>
  <si>
    <t>WAN HAI 175</t>
    <phoneticPr fontId="10" type="noConversion"/>
  </si>
  <si>
    <t>WED 6 JUN</t>
    <phoneticPr fontId="10" type="noConversion"/>
  </si>
  <si>
    <t xml:space="preserve">SUNRISE DRAGON </t>
    <phoneticPr fontId="10" type="noConversion"/>
  </si>
  <si>
    <t>WED 8 AUG</t>
    <phoneticPr fontId="10" type="noConversion"/>
  </si>
  <si>
    <t>THU 28 JUN</t>
  </si>
  <si>
    <t xml:space="preserve">0PG1BE1MA </t>
    <phoneticPr fontId="10" type="noConversion"/>
  </si>
  <si>
    <t xml:space="preserve">CONTI BASEL </t>
    <phoneticPr fontId="10" type="noConversion"/>
  </si>
  <si>
    <t>WED 1 AUG</t>
    <phoneticPr fontId="10" type="noConversion"/>
  </si>
  <si>
    <t>TUE 26 JUN</t>
  </si>
  <si>
    <t xml:space="preserve">0PG19E1MA </t>
    <phoneticPr fontId="10" type="noConversion"/>
  </si>
  <si>
    <t xml:space="preserve">APL TURKEY </t>
    <phoneticPr fontId="10" type="noConversion"/>
  </si>
  <si>
    <t>WED 25 JUL</t>
    <phoneticPr fontId="10" type="noConversion"/>
  </si>
  <si>
    <t>TUE 19 JUN</t>
  </si>
  <si>
    <t>THU 14 JUN</t>
    <phoneticPr fontId="10" type="noConversion"/>
  </si>
  <si>
    <t xml:space="preserve">0PG17E1MA </t>
    <phoneticPr fontId="10" type="noConversion"/>
  </si>
  <si>
    <t xml:space="preserve">CMA CGM CENDRILLON </t>
    <phoneticPr fontId="10" type="noConversion"/>
  </si>
  <si>
    <t>WED 18 JUL</t>
    <phoneticPr fontId="10" type="noConversion"/>
  </si>
  <si>
    <t xml:space="preserve">0PG15E1MA </t>
    <phoneticPr fontId="10" type="noConversion"/>
  </si>
  <si>
    <t xml:space="preserve">CMA CGM MAUPASSANT </t>
    <phoneticPr fontId="10" type="noConversion"/>
  </si>
  <si>
    <t>CNSHEKOU</t>
  </si>
  <si>
    <t>MIAMI( Service PEX3)</t>
    <phoneticPr fontId="10" type="noConversion"/>
  </si>
  <si>
    <t>MON 6 AUG</t>
    <phoneticPr fontId="10" type="noConversion"/>
  </si>
  <si>
    <t>THU 5 JUL</t>
    <phoneticPr fontId="10" type="noConversion"/>
  </si>
  <si>
    <t>FRI 29 JUN</t>
  </si>
  <si>
    <t>0TU25S1MA</t>
    <phoneticPr fontId="10" type="noConversion"/>
  </si>
  <si>
    <t>APL MEXICO CITY</t>
    <phoneticPr fontId="10" type="noConversion"/>
  </si>
  <si>
    <t>MON 30 JUL</t>
  </si>
  <si>
    <t>FRI 22 JUN</t>
  </si>
  <si>
    <t>0TU21S1MA</t>
    <phoneticPr fontId="10" type="noConversion"/>
  </si>
  <si>
    <t>CMA CGM TAGE</t>
    <phoneticPr fontId="10" type="noConversion"/>
  </si>
  <si>
    <t>MON 23 JUL</t>
    <phoneticPr fontId="10" type="noConversion"/>
  </si>
  <si>
    <t>0TU1XS1MA</t>
    <phoneticPr fontId="10" type="noConversion"/>
  </si>
  <si>
    <t>CMA CGM MEDEA</t>
    <phoneticPr fontId="10" type="noConversion"/>
  </si>
  <si>
    <t>MON 16 JUL</t>
    <phoneticPr fontId="10" type="noConversion"/>
  </si>
  <si>
    <t>HPL</t>
    <phoneticPr fontId="10" type="noConversion"/>
  </si>
  <si>
    <t>0TU1TS1MA</t>
    <phoneticPr fontId="10" type="noConversion"/>
  </si>
  <si>
    <t xml:space="preserve"> CMA CGM CHENNAI</t>
    <phoneticPr fontId="10" type="noConversion"/>
  </si>
  <si>
    <t>NEW YORK(AWE5)</t>
    <phoneticPr fontId="10" type="noConversion"/>
  </si>
  <si>
    <t>SAT 21 JUL</t>
  </si>
  <si>
    <t>E011</t>
    <phoneticPr fontId="10" type="noConversion"/>
  </si>
  <si>
    <t>CMA CGM G. WASHINGTON</t>
    <phoneticPr fontId="10" type="noConversion"/>
  </si>
  <si>
    <t>SAT 14 JUL</t>
    <phoneticPr fontId="10" type="noConversion"/>
  </si>
  <si>
    <t>E012</t>
    <phoneticPr fontId="10" type="noConversion"/>
  </si>
  <si>
    <t>APL SENTOSA</t>
    <phoneticPr fontId="10" type="noConversion"/>
  </si>
  <si>
    <t>SAT 7 JUL</t>
    <phoneticPr fontId="10" type="noConversion"/>
  </si>
  <si>
    <t>CMA CGM A. LINCOLN</t>
    <phoneticPr fontId="10" type="noConversion"/>
  </si>
  <si>
    <t>SAT 30 JUN</t>
    <phoneticPr fontId="10" type="noConversion"/>
  </si>
  <si>
    <t>E010</t>
    <phoneticPr fontId="10" type="noConversion"/>
  </si>
  <si>
    <t xml:space="preserve">APL FULLERTON
</t>
    <phoneticPr fontId="10" type="noConversion"/>
  </si>
  <si>
    <t>LOS ANGELS(CP3)</t>
    <phoneticPr fontId="10" type="noConversion"/>
  </si>
  <si>
    <t>THU 2 AUG</t>
    <phoneticPr fontId="10" type="noConversion"/>
  </si>
  <si>
    <t xml:space="preserve">CEZANNE </t>
    <phoneticPr fontId="10" type="noConversion"/>
  </si>
  <si>
    <t>THU 26 JUL</t>
  </si>
  <si>
    <t>FI824A</t>
    <phoneticPr fontId="10" type="noConversion"/>
  </si>
  <si>
    <t xml:space="preserve">MSC ELMA </t>
    <phoneticPr fontId="10" type="noConversion"/>
  </si>
  <si>
    <t>THU 19 JUL</t>
    <phoneticPr fontId="10" type="noConversion"/>
  </si>
  <si>
    <t>FI823A</t>
    <phoneticPr fontId="10" type="noConversion"/>
  </si>
  <si>
    <t xml:space="preserve">MSC SARA ELENA </t>
    <phoneticPr fontId="10" type="noConversion"/>
  </si>
  <si>
    <t>THU 12 JUL</t>
    <phoneticPr fontId="10" type="noConversion"/>
  </si>
  <si>
    <t>FI822A</t>
    <phoneticPr fontId="10" type="noConversion"/>
  </si>
  <si>
    <t xml:space="preserve">MSC NAOMI </t>
    <phoneticPr fontId="10" type="noConversion"/>
  </si>
  <si>
    <t>MONTEVIDEO(CSW)</t>
    <phoneticPr fontId="10" type="noConversion"/>
  </si>
  <si>
    <t>SAT 4 AUG</t>
    <phoneticPr fontId="10" type="noConversion"/>
  </si>
  <si>
    <t>SUN 8 JUL</t>
    <phoneticPr fontId="10" type="noConversion"/>
  </si>
  <si>
    <t xml:space="preserve">LUNA MAERSK </t>
    <phoneticPr fontId="10" type="noConversion"/>
  </si>
  <si>
    <t>SAT 28 JUL</t>
  </si>
  <si>
    <t>SUN 1 JUL</t>
    <phoneticPr fontId="10" type="noConversion"/>
  </si>
  <si>
    <t>MAERSK ARAS</t>
    <phoneticPr fontId="10" type="noConversion"/>
  </si>
  <si>
    <t>SAT 21 JUL</t>
    <phoneticPr fontId="10" type="noConversion"/>
  </si>
  <si>
    <t>SUN 24 JUN</t>
    <phoneticPr fontId="10" type="noConversion"/>
  </si>
  <si>
    <t>KMARIN AZUR</t>
    <phoneticPr fontId="10" type="noConversion"/>
  </si>
  <si>
    <t>SUN 17 JUN</t>
    <phoneticPr fontId="10" type="noConversion"/>
  </si>
  <si>
    <t>HMS</t>
    <phoneticPr fontId="10" type="noConversion"/>
  </si>
  <si>
    <t>SANTA ISABEL</t>
    <phoneticPr fontId="10" type="noConversion"/>
  </si>
  <si>
    <t>CNHKG</t>
    <phoneticPr fontId="10" type="noConversion"/>
  </si>
  <si>
    <t>VALPARAISO（New ASPA Sling 1 Service ）</t>
    <phoneticPr fontId="10" type="noConversion"/>
  </si>
  <si>
    <t>A.P,MOLLER</t>
    <phoneticPr fontId="10" type="noConversion"/>
  </si>
  <si>
    <t>MAERSK STEPNICA</t>
    <phoneticPr fontId="10" type="noConversion"/>
  </si>
  <si>
    <t>CLIFFORD MAERSK</t>
    <phoneticPr fontId="10" type="noConversion"/>
  </si>
  <si>
    <t>TUE 5 JUN</t>
    <phoneticPr fontId="10" type="noConversion"/>
  </si>
  <si>
    <t>823S</t>
    <phoneticPr fontId="10" type="noConversion"/>
  </si>
  <si>
    <t>CAROLINE MAERSK</t>
    <phoneticPr fontId="10" type="noConversion"/>
  </si>
  <si>
    <t>MANZANILLO(ASPA Sling 2 Service)</t>
    <phoneticPr fontId="10" type="noConversion"/>
  </si>
  <si>
    <t>美洲</t>
    <phoneticPr fontId="10" type="noConversion"/>
  </si>
  <si>
    <t>824W</t>
    <phoneticPr fontId="10" type="noConversion"/>
  </si>
  <si>
    <t>MSC AURORA</t>
    <phoneticPr fontId="10" type="noConversion"/>
  </si>
  <si>
    <t>WED 13 JUN</t>
    <phoneticPr fontId="10" type="noConversion"/>
  </si>
  <si>
    <t>823W</t>
    <phoneticPr fontId="10" type="noConversion"/>
  </si>
  <si>
    <t>MSC ELISA</t>
    <phoneticPr fontId="10" type="noConversion"/>
  </si>
  <si>
    <t>MON 4 JUN</t>
    <phoneticPr fontId="10" type="noConversion"/>
  </si>
  <si>
    <t>WED 30 MAY</t>
    <phoneticPr fontId="10" type="noConversion"/>
  </si>
  <si>
    <t>MSK</t>
    <phoneticPr fontId="10" type="noConversion"/>
  </si>
  <si>
    <t>MSC EMANUELA</t>
    <phoneticPr fontId="10" type="noConversion"/>
  </si>
  <si>
    <t>CNSK</t>
    <phoneticPr fontId="10" type="noConversion"/>
  </si>
  <si>
    <t xml:space="preserve">ISTANBUL(KUMPORT)  </t>
    <phoneticPr fontId="10" type="noConversion"/>
  </si>
  <si>
    <t>SUN 29 JUL</t>
    <phoneticPr fontId="10" type="noConversion"/>
  </si>
  <si>
    <t>017W</t>
    <phoneticPr fontId="10" type="noConversion"/>
  </si>
  <si>
    <t>MANCHESTER BRIDGE</t>
    <phoneticPr fontId="10" type="noConversion"/>
  </si>
  <si>
    <t>SUN 22 JUL</t>
    <phoneticPr fontId="10" type="noConversion"/>
  </si>
  <si>
    <t>THU 28 JUN</t>
    <phoneticPr fontId="10" type="noConversion"/>
  </si>
  <si>
    <t>FRI 22 JUN</t>
    <phoneticPr fontId="10" type="noConversion"/>
  </si>
  <si>
    <t>SUN 15 JUL</t>
    <phoneticPr fontId="10" type="noConversion"/>
  </si>
  <si>
    <t>THU 21 JUN</t>
    <phoneticPr fontId="10" type="noConversion"/>
  </si>
  <si>
    <t>FRI 15 JUN</t>
    <phoneticPr fontId="10" type="noConversion"/>
  </si>
  <si>
    <t>SUN 8 JUL</t>
    <phoneticPr fontId="10" type="noConversion"/>
  </si>
  <si>
    <t>THU 14 JUN</t>
    <phoneticPr fontId="10" type="noConversion"/>
  </si>
  <si>
    <t>FRI 8 JUN</t>
    <phoneticPr fontId="10" type="noConversion"/>
  </si>
  <si>
    <t>SUN 1 JUL</t>
    <phoneticPr fontId="10" type="noConversion"/>
  </si>
  <si>
    <t>THU 7 JUN</t>
    <phoneticPr fontId="10" type="noConversion"/>
  </si>
  <si>
    <t>FRI 1 JUN</t>
    <phoneticPr fontId="10" type="noConversion"/>
  </si>
  <si>
    <t>YML</t>
    <phoneticPr fontId="10" type="noConversion"/>
  </si>
  <si>
    <t>CNSK</t>
    <phoneticPr fontId="10" type="noConversion"/>
  </si>
  <si>
    <t>GENOVA(MD2)</t>
    <phoneticPr fontId="10" type="noConversion"/>
  </si>
  <si>
    <t>WED 1 AUG</t>
    <phoneticPr fontId="10" type="noConversion"/>
  </si>
  <si>
    <t>FRI 6 JUL</t>
    <phoneticPr fontId="10" type="noConversion"/>
  </si>
  <si>
    <t>FRI 29 JUN</t>
    <phoneticPr fontId="10" type="noConversion"/>
  </si>
  <si>
    <t>MANCHESTER MAERSK</t>
    <phoneticPr fontId="10" type="noConversion"/>
  </si>
  <si>
    <t>WED 25 JUL</t>
    <phoneticPr fontId="10" type="noConversion"/>
  </si>
  <si>
    <t>MARSEILLE MAERSK</t>
    <phoneticPr fontId="10" type="noConversion"/>
  </si>
  <si>
    <t>WED 18 JUL</t>
    <phoneticPr fontId="10" type="noConversion"/>
  </si>
  <si>
    <t>WED 11 JUL</t>
    <phoneticPr fontId="10" type="noConversion"/>
  </si>
  <si>
    <t>823W</t>
    <phoneticPr fontId="10" type="noConversion"/>
  </si>
  <si>
    <t>MURCIA MAERSK</t>
    <phoneticPr fontId="10" type="noConversion"/>
  </si>
  <si>
    <t>WED 4 JUL</t>
    <phoneticPr fontId="10" type="noConversion"/>
  </si>
  <si>
    <t>MSC</t>
    <phoneticPr fontId="10" type="noConversion"/>
  </si>
  <si>
    <t>EVELYN MAERSK</t>
    <phoneticPr fontId="10" type="noConversion"/>
  </si>
  <si>
    <t>CNHKG</t>
    <phoneticPr fontId="10" type="noConversion"/>
  </si>
  <si>
    <t xml:space="preserve">FELIXSTOWE </t>
    <phoneticPr fontId="10" type="noConversion"/>
  </si>
  <si>
    <t>THU 26 JUL</t>
    <phoneticPr fontId="10" type="noConversion"/>
  </si>
  <si>
    <t>WED 27 JUN</t>
    <phoneticPr fontId="10" type="noConversion"/>
  </si>
  <si>
    <t>0FL0ZW1MA</t>
    <phoneticPr fontId="10" type="noConversion"/>
  </si>
  <si>
    <t xml:space="preserve"> CMA CGM GEORG FORSTER</t>
    <phoneticPr fontId="10" type="noConversion"/>
  </si>
  <si>
    <t>THU 19 JUL</t>
    <phoneticPr fontId="10" type="noConversion"/>
  </si>
  <si>
    <t>WED 20 JUN</t>
    <phoneticPr fontId="10" type="noConversion"/>
  </si>
  <si>
    <t xml:space="preserve"> 0FL0XW1MA</t>
    <phoneticPr fontId="10" type="noConversion"/>
  </si>
  <si>
    <t>THU 12 JUL</t>
    <phoneticPr fontId="10" type="noConversion"/>
  </si>
  <si>
    <t>WED 13 JUN</t>
    <phoneticPr fontId="10" type="noConversion"/>
  </si>
  <si>
    <t>0FL0VW1MA</t>
    <phoneticPr fontId="10" type="noConversion"/>
  </si>
  <si>
    <t>THU 5 JUL</t>
    <phoneticPr fontId="10" type="noConversion"/>
  </si>
  <si>
    <t>WED 6 JUN</t>
    <phoneticPr fontId="10" type="noConversion"/>
  </si>
  <si>
    <t>0FL0TW1MA</t>
    <phoneticPr fontId="10" type="noConversion"/>
  </si>
  <si>
    <t>CNYTN</t>
    <phoneticPr fontId="10" type="noConversion"/>
  </si>
  <si>
    <t>HAMBURG  (AEU 2)</t>
  </si>
  <si>
    <t xml:space="preserve">EUROPEAN ROUTE    </t>
  </si>
  <si>
    <t>欧地非</t>
    <phoneticPr fontId="10" type="noConversion"/>
  </si>
  <si>
    <t>MON 02 JUL</t>
    <phoneticPr fontId="10" type="noConversion"/>
  </si>
  <si>
    <t>253S</t>
    <phoneticPr fontId="10" type="noConversion"/>
  </si>
  <si>
    <t>OOCL PANAMA</t>
    <phoneticPr fontId="10" type="noConversion"/>
  </si>
  <si>
    <t>MON 25 JUN</t>
    <phoneticPr fontId="10" type="noConversion"/>
  </si>
  <si>
    <t>018S</t>
    <phoneticPr fontId="10" type="noConversion"/>
  </si>
  <si>
    <t>MOL EXPLORER</t>
    <phoneticPr fontId="10" type="noConversion"/>
  </si>
  <si>
    <t>THU 07 JUL</t>
    <phoneticPr fontId="10" type="noConversion"/>
  </si>
  <si>
    <t>MON 18 JUN</t>
    <phoneticPr fontId="10" type="noConversion"/>
  </si>
  <si>
    <t>FRI 15 JUN</t>
  </si>
  <si>
    <t>083S</t>
    <phoneticPr fontId="10" type="noConversion"/>
  </si>
  <si>
    <t>YM ELIXIR</t>
    <phoneticPr fontId="10" type="noConversion"/>
  </si>
  <si>
    <t>MON 11 JUN</t>
    <phoneticPr fontId="10" type="noConversion"/>
  </si>
  <si>
    <t>FRI 08 JUN</t>
    <phoneticPr fontId="10" type="noConversion"/>
  </si>
  <si>
    <t>209S</t>
    <phoneticPr fontId="10" type="noConversion"/>
  </si>
  <si>
    <t>MOL EMINENCE</t>
    <phoneticPr fontId="10" type="noConversion"/>
  </si>
  <si>
    <t>CHITTAGONG(KTX)</t>
    <phoneticPr fontId="10" type="noConversion"/>
  </si>
  <si>
    <t>WED 04 JUL</t>
    <phoneticPr fontId="10" type="noConversion"/>
  </si>
  <si>
    <t>WED 27 JUN</t>
  </si>
  <si>
    <t>THU 05 JUL</t>
    <phoneticPr fontId="10" type="noConversion"/>
  </si>
  <si>
    <t>OOCL</t>
    <phoneticPr fontId="10" type="noConversion"/>
  </si>
  <si>
    <t>KARACHI(CPX)</t>
    <phoneticPr fontId="10" type="noConversion"/>
  </si>
  <si>
    <t>159W</t>
    <phoneticPr fontId="10" type="noConversion"/>
  </si>
  <si>
    <t>KOTA LAGU</t>
    <phoneticPr fontId="10" type="noConversion"/>
  </si>
  <si>
    <t>076W</t>
    <phoneticPr fontId="10" type="noConversion"/>
  </si>
  <si>
    <t>ATHENS BRIDGE</t>
    <phoneticPr fontId="10" type="noConversion"/>
  </si>
  <si>
    <t>037W</t>
    <phoneticPr fontId="10" type="noConversion"/>
  </si>
  <si>
    <t>COSCO COLOMBO</t>
    <phoneticPr fontId="10" type="noConversion"/>
  </si>
  <si>
    <t>COSCO</t>
    <phoneticPr fontId="10" type="noConversion"/>
  </si>
  <si>
    <t>W153</t>
    <phoneticPr fontId="10" type="noConversion"/>
  </si>
  <si>
    <t>WAN HAI 503</t>
    <phoneticPr fontId="10" type="noConversion"/>
  </si>
  <si>
    <t>COLOMBO (PIX)</t>
    <phoneticPr fontId="10" type="noConversion"/>
  </si>
  <si>
    <t>WED 18 JUL</t>
  </si>
  <si>
    <t>E017</t>
    <phoneticPr fontId="10" type="noConversion"/>
  </si>
  <si>
    <t>BALTHASAR SCHULTE</t>
    <phoneticPr fontId="10" type="noConversion"/>
  </si>
  <si>
    <t>MON 25 JUN</t>
  </si>
  <si>
    <t>THU 21 JUN</t>
  </si>
  <si>
    <t>E040</t>
    <phoneticPr fontId="10" type="noConversion"/>
  </si>
  <si>
    <t>GENOVA</t>
    <phoneticPr fontId="10" type="noConversion"/>
  </si>
  <si>
    <t>E046</t>
    <phoneticPr fontId="10" type="noConversion"/>
  </si>
  <si>
    <t>NYK FURANO</t>
    <phoneticPr fontId="10" type="noConversion"/>
  </si>
  <si>
    <t>THU 07 JUN</t>
    <phoneticPr fontId="10" type="noConversion"/>
  </si>
  <si>
    <t>WHL</t>
    <phoneticPr fontId="10" type="noConversion"/>
  </si>
  <si>
    <t>E016</t>
    <phoneticPr fontId="10" type="noConversion"/>
  </si>
  <si>
    <t>CHENNAI (SC2)</t>
    <phoneticPr fontId="10" type="noConversion"/>
  </si>
  <si>
    <t>TUE 18 JUL</t>
    <phoneticPr fontId="10" type="noConversion"/>
  </si>
  <si>
    <t>THR 05 JUL</t>
    <phoneticPr fontId="10" type="noConversion"/>
  </si>
  <si>
    <t>E049</t>
    <phoneticPr fontId="10" type="noConversion"/>
  </si>
  <si>
    <t>WAN HAI 509</t>
    <phoneticPr fontId="10" type="noConversion"/>
  </si>
  <si>
    <t>TUE 11 JUN</t>
    <phoneticPr fontId="10" type="noConversion"/>
  </si>
  <si>
    <t>THR 28-JUN</t>
  </si>
  <si>
    <t>W123</t>
    <phoneticPr fontId="10" type="noConversion"/>
  </si>
  <si>
    <t>WAN HAI 505</t>
    <phoneticPr fontId="10" type="noConversion"/>
  </si>
  <si>
    <t>TUE 04 JUL</t>
    <phoneticPr fontId="10" type="noConversion"/>
  </si>
  <si>
    <t>THR 21-JUN</t>
  </si>
  <si>
    <t>E095</t>
    <phoneticPr fontId="10" type="noConversion"/>
  </si>
  <si>
    <t>CORINTHIAKOS</t>
    <phoneticPr fontId="10" type="noConversion"/>
  </si>
  <si>
    <t>TUE 27 JUN</t>
    <phoneticPr fontId="10" type="noConversion"/>
  </si>
  <si>
    <t>THR 14-JUN</t>
    <phoneticPr fontId="10" type="noConversion"/>
  </si>
  <si>
    <t>E117</t>
    <phoneticPr fontId="10" type="noConversion"/>
  </si>
  <si>
    <t>ITAL MILIONE</t>
    <phoneticPr fontId="10" type="noConversion"/>
  </si>
  <si>
    <t>NHAVA SHEVA(CIX)</t>
    <phoneticPr fontId="10" type="noConversion"/>
  </si>
  <si>
    <t>140W</t>
    <phoneticPr fontId="10" type="noConversion"/>
  </si>
  <si>
    <t>YM PINE</t>
    <phoneticPr fontId="10" type="noConversion"/>
  </si>
  <si>
    <t>139W</t>
    <phoneticPr fontId="10" type="noConversion"/>
  </si>
  <si>
    <t>YM COSMOS</t>
    <phoneticPr fontId="10" type="noConversion"/>
  </si>
  <si>
    <t>WAN HAI 613</t>
    <phoneticPr fontId="10" type="noConversion"/>
  </si>
  <si>
    <r>
      <t xml:space="preserve">DUBAI(JEBEL ALI)  </t>
    </r>
    <r>
      <rPr>
        <b/>
        <sz val="12"/>
        <rFont val="宋体"/>
        <family val="3"/>
        <charset val="134"/>
      </rPr>
      <t>（</t>
    </r>
    <r>
      <rPr>
        <b/>
        <sz val="12"/>
        <rFont val="Arial Narrow"/>
        <family val="2"/>
      </rPr>
      <t>CMS1)</t>
    </r>
    <phoneticPr fontId="10" type="noConversion"/>
  </si>
  <si>
    <t>中印红</t>
    <phoneticPr fontId="10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</si>
  <si>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</si>
  <si>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</si>
  <si>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</si>
  <si>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073E</t>
    <phoneticPr fontId="10" type="noConversion"/>
  </si>
  <si>
    <t>OSAKA EXPRESS</t>
    <phoneticPr fontId="10" type="noConversion"/>
  </si>
  <si>
    <t>061E</t>
    <phoneticPr fontId="10" type="noConversion"/>
  </si>
  <si>
    <t>BREMEN EXPRESS</t>
    <phoneticPr fontId="10" type="noConversion"/>
  </si>
  <si>
    <t>072E</t>
    <phoneticPr fontId="10" type="noConversion"/>
  </si>
  <si>
    <t>YM UNITY</t>
    <phoneticPr fontId="10" type="noConversion"/>
  </si>
  <si>
    <t>057E</t>
    <phoneticPr fontId="10" type="noConversion"/>
  </si>
  <si>
    <t>YM UTILITY</t>
    <phoneticPr fontId="10" type="noConversion"/>
  </si>
  <si>
    <t>060E</t>
    <phoneticPr fontId="10" type="noConversion"/>
  </si>
  <si>
    <t>TSINGTAO EXPRESS</t>
    <phoneticPr fontId="10" type="noConversion"/>
  </si>
  <si>
    <t>MONTEVIDEO</t>
    <phoneticPr fontId="10" type="noConversion"/>
  </si>
  <si>
    <t>CNXMN</t>
    <phoneticPr fontId="10" type="noConversion"/>
  </si>
  <si>
    <t>FA826A</t>
    <phoneticPr fontId="10" type="noConversion"/>
  </si>
  <si>
    <t>MSC NATASHA</t>
    <phoneticPr fontId="10" type="noConversion"/>
  </si>
  <si>
    <t>FA825A</t>
    <phoneticPr fontId="10" type="noConversion"/>
  </si>
  <si>
    <t>MSC CAPELLA</t>
    <phoneticPr fontId="10" type="noConversion"/>
  </si>
  <si>
    <t>824E</t>
    <phoneticPr fontId="10" type="noConversion"/>
  </si>
  <si>
    <t>MOL BRAVO</t>
    <phoneticPr fontId="10" type="noConversion"/>
  </si>
  <si>
    <t>FA823A</t>
    <phoneticPr fontId="10" type="noConversion"/>
  </si>
  <si>
    <t>MSC KATIE</t>
    <phoneticPr fontId="10" type="noConversion"/>
  </si>
  <si>
    <t>ONE(ALX2)</t>
    <phoneticPr fontId="10" type="noConversion"/>
  </si>
  <si>
    <t>FA822A</t>
    <phoneticPr fontId="10" type="noConversion"/>
  </si>
  <si>
    <t>MSC BENEDETTA</t>
    <phoneticPr fontId="10" type="noConversion"/>
  </si>
  <si>
    <t>MANZANILLO</t>
    <phoneticPr fontId="10" type="noConversion"/>
  </si>
  <si>
    <t>OPERATOR</t>
    <phoneticPr fontId="10" type="noConversion"/>
  </si>
  <si>
    <t>826W</t>
    <phoneticPr fontId="10" type="noConversion"/>
  </si>
  <si>
    <t>ESTELLE MAERSK</t>
    <phoneticPr fontId="10" type="noConversion"/>
  </si>
  <si>
    <t>MANCHESTER MAERSK</t>
    <phoneticPr fontId="10" type="noConversion"/>
  </si>
  <si>
    <t>MARSEILLE MAERSK</t>
    <phoneticPr fontId="10" type="noConversion"/>
  </si>
  <si>
    <t>MURCIA MAERSK</t>
    <phoneticPr fontId="10" type="noConversion"/>
  </si>
  <si>
    <t>HBS(ASPA SLING 1)</t>
    <phoneticPr fontId="10" type="noConversion"/>
  </si>
  <si>
    <t>EVELYN MAERSK</t>
    <phoneticPr fontId="10" type="noConversion"/>
  </si>
  <si>
    <t>VALPARAISO</t>
    <phoneticPr fontId="10" type="noConversion"/>
  </si>
  <si>
    <t>0097N</t>
    <phoneticPr fontId="10" type="noConversion"/>
  </si>
  <si>
    <t>HEUNG-A JANICE</t>
    <phoneticPr fontId="10" type="noConversion"/>
  </si>
  <si>
    <t>0089N</t>
    <phoneticPr fontId="10" type="noConversion"/>
  </si>
  <si>
    <t>HEUNG-A  XIAMEN</t>
    <phoneticPr fontId="10" type="noConversion"/>
  </si>
  <si>
    <t>0096N</t>
    <phoneticPr fontId="10" type="noConversion"/>
  </si>
  <si>
    <t>0088N</t>
    <phoneticPr fontId="10" type="noConversion"/>
  </si>
  <si>
    <t>HEUNG-A(SCS)</t>
    <phoneticPr fontId="10" type="noConversion"/>
  </si>
  <si>
    <t>0095N</t>
    <phoneticPr fontId="10" type="noConversion"/>
  </si>
  <si>
    <t>ETD</t>
    <phoneticPr fontId="10" type="noConversion"/>
  </si>
  <si>
    <t xml:space="preserve">CUT OFF </t>
    <phoneticPr fontId="10" type="noConversion"/>
  </si>
  <si>
    <t>BUSAN</t>
    <phoneticPr fontId="10" type="noConversion"/>
  </si>
  <si>
    <t>CNXMN</t>
    <phoneticPr fontId="10" type="noConversion"/>
  </si>
  <si>
    <t>VOYAGE</t>
    <phoneticPr fontId="10" type="noConversion"/>
  </si>
  <si>
    <t>VESSEL</t>
    <phoneticPr fontId="10" type="noConversion"/>
  </si>
  <si>
    <t>SOUTH KOREA</t>
    <phoneticPr fontId="10" type="noConversion"/>
  </si>
  <si>
    <t>456E</t>
    <phoneticPr fontId="10" type="noConversion"/>
  </si>
  <si>
    <t>GODSPEED V.456E</t>
  </si>
  <si>
    <t>454E</t>
    <phoneticPr fontId="10" type="noConversion"/>
  </si>
  <si>
    <t>GODSPEED V.454E</t>
  </si>
  <si>
    <t>452E</t>
    <phoneticPr fontId="10" type="noConversion"/>
  </si>
  <si>
    <t>GODSPEED V.452E</t>
  </si>
  <si>
    <t>450E</t>
    <phoneticPr fontId="10" type="noConversion"/>
  </si>
  <si>
    <t>GODSPEED V.450E</t>
    <phoneticPr fontId="10" type="noConversion"/>
  </si>
  <si>
    <t>YML(MD2)</t>
    <phoneticPr fontId="10" type="noConversion"/>
  </si>
  <si>
    <t>448E</t>
    <phoneticPr fontId="10" type="noConversion"/>
  </si>
  <si>
    <t>GODSPEED V.448E</t>
    <phoneticPr fontId="10" type="noConversion"/>
  </si>
  <si>
    <t>ETA</t>
    <phoneticPr fontId="10" type="noConversion"/>
  </si>
  <si>
    <t>GOA</t>
    <phoneticPr fontId="10" type="noConversion"/>
  </si>
  <si>
    <t>OPERATOR</t>
    <phoneticPr fontId="10" type="noConversion"/>
  </si>
  <si>
    <t xml:space="preserve">GENOVA </t>
    <phoneticPr fontId="10" type="noConversion"/>
  </si>
  <si>
    <t>OOCL INDONESIA</t>
    <phoneticPr fontId="10" type="noConversion"/>
  </si>
  <si>
    <t>COSCO SHIPPING DENALI</t>
    <phoneticPr fontId="10" type="noConversion"/>
  </si>
  <si>
    <t>OOCL HONG KONG</t>
    <phoneticPr fontId="10" type="noConversion"/>
  </si>
  <si>
    <t>CSCL INDIAN OCEAN</t>
    <phoneticPr fontId="10" type="noConversion"/>
  </si>
  <si>
    <t>OOCL(AEU1)</t>
    <phoneticPr fontId="10" type="noConversion"/>
  </si>
  <si>
    <t>OOCL UNITED KINGDOM</t>
    <phoneticPr fontId="10" type="noConversion"/>
  </si>
  <si>
    <t>FELIXSTOWE</t>
    <phoneticPr fontId="10" type="noConversion"/>
  </si>
  <si>
    <t>PS: THE CARGO AND DOC WIL BE SENT TO OUR WAREHOUSE AND COMPANY BEFORE 11:00AM IN CUT OFF TIME</t>
    <phoneticPr fontId="10" type="noConversion"/>
  </si>
  <si>
    <t>LOOKING FOR PLEASE USE CTRL+F</t>
    <phoneticPr fontId="10" type="noConversion"/>
  </si>
  <si>
    <t xml:space="preserve">          SALLING SCHEDULE-XIAMEN</t>
    <phoneticPr fontId="10" type="noConversion"/>
  </si>
  <si>
    <t>033E</t>
    <phoneticPr fontId="137" type="noConversion"/>
  </si>
  <si>
    <t>COSCO IZMIR</t>
    <phoneticPr fontId="137" type="noConversion"/>
  </si>
  <si>
    <t>052E</t>
    <phoneticPr fontId="137" type="noConversion"/>
  </si>
  <si>
    <t>COSCO WELLINGTON</t>
    <phoneticPr fontId="137" type="noConversion"/>
  </si>
  <si>
    <t>825E</t>
    <phoneticPr fontId="137" type="noConversion"/>
  </si>
  <si>
    <t>ZIM SAO PAOLO</t>
    <phoneticPr fontId="137" type="noConversion"/>
  </si>
  <si>
    <t>CNTSN</t>
    <phoneticPr fontId="10" type="noConversion"/>
  </si>
  <si>
    <t xml:space="preserve"> VANCOUVER/MONTREAL/TORONTO</t>
    <phoneticPr fontId="10" type="noConversion"/>
  </si>
  <si>
    <t xml:space="preserve">CANADA ROUTE </t>
    <phoneticPr fontId="10" type="noConversion"/>
  </si>
  <si>
    <t>051E</t>
    <phoneticPr fontId="137" type="noConversion"/>
  </si>
  <si>
    <t>YM MASCULINITY</t>
    <phoneticPr fontId="137" type="noConversion"/>
  </si>
  <si>
    <t>059E</t>
    <phoneticPr fontId="137" type="noConversion"/>
  </si>
  <si>
    <t>YM MUTUALITY</t>
    <phoneticPr fontId="137" type="noConversion"/>
  </si>
  <si>
    <t>055E</t>
    <phoneticPr fontId="137" type="noConversion"/>
  </si>
  <si>
    <t>YM MANDATE</t>
    <phoneticPr fontId="137" type="noConversion"/>
  </si>
  <si>
    <t>YML</t>
    <phoneticPr fontId="137" type="noConversion"/>
  </si>
  <si>
    <t>034E</t>
    <phoneticPr fontId="137" type="noConversion"/>
  </si>
  <si>
    <t>YM MOBILITY</t>
    <phoneticPr fontId="137" type="noConversion"/>
  </si>
  <si>
    <t>LOS ANGELES</t>
    <phoneticPr fontId="10" type="noConversion"/>
  </si>
  <si>
    <t xml:space="preserve">CHICAGO/LOS ANGELES </t>
    <phoneticPr fontId="10" type="noConversion"/>
  </si>
  <si>
    <t>652E</t>
  </si>
  <si>
    <t>QIYUNHE</t>
  </si>
  <si>
    <t>651E</t>
  </si>
  <si>
    <t>650E</t>
  </si>
  <si>
    <t>OOCL</t>
    <phoneticPr fontId="137" type="noConversion"/>
  </si>
  <si>
    <t>0649E</t>
    <phoneticPr fontId="137" type="noConversion"/>
  </si>
  <si>
    <t>826W</t>
    <phoneticPr fontId="137" type="noConversion"/>
  </si>
  <si>
    <t xml:space="preserve">MSC ISTANBUL </t>
    <phoneticPr fontId="137" type="noConversion"/>
  </si>
  <si>
    <t>825W</t>
    <phoneticPr fontId="137" type="noConversion"/>
  </si>
  <si>
    <t xml:space="preserve">MSC BARI  </t>
    <phoneticPr fontId="137" type="noConversion"/>
  </si>
  <si>
    <t>824W</t>
    <phoneticPr fontId="137" type="noConversion"/>
  </si>
  <si>
    <t xml:space="preserve">MSC RAVENNA </t>
    <phoneticPr fontId="137" type="noConversion"/>
  </si>
  <si>
    <t>823W</t>
    <phoneticPr fontId="137" type="noConversion"/>
  </si>
  <si>
    <t xml:space="preserve">MSC DEILA  </t>
    <phoneticPr fontId="137" type="noConversion"/>
  </si>
  <si>
    <t>HAM-SUD</t>
    <phoneticPr fontId="137" type="noConversion"/>
  </si>
  <si>
    <t>822W</t>
    <phoneticPr fontId="137" type="noConversion"/>
  </si>
  <si>
    <t xml:space="preserve">MSC TERESA  </t>
    <phoneticPr fontId="137" type="noConversion"/>
  </si>
  <si>
    <t>MONTEVIDEO</t>
    <phoneticPr fontId="10" type="noConversion"/>
  </si>
  <si>
    <t>CNTSN</t>
    <phoneticPr fontId="10" type="noConversion"/>
  </si>
  <si>
    <t>MONTEVIDEO</t>
    <phoneticPr fontId="137" type="noConversion"/>
  </si>
  <si>
    <t>826W</t>
    <phoneticPr fontId="137" type="noConversion"/>
  </si>
  <si>
    <t xml:space="preserve">MSC ISTANBUL </t>
    <phoneticPr fontId="137" type="noConversion"/>
  </si>
  <si>
    <t>825W</t>
    <phoneticPr fontId="137" type="noConversion"/>
  </si>
  <si>
    <t xml:space="preserve">MSC BARI  </t>
    <phoneticPr fontId="137" type="noConversion"/>
  </si>
  <si>
    <t>824W</t>
    <phoneticPr fontId="137" type="noConversion"/>
  </si>
  <si>
    <t xml:space="preserve">MSC RAVENNA </t>
    <phoneticPr fontId="137" type="noConversion"/>
  </si>
  <si>
    <t>823W</t>
    <phoneticPr fontId="137" type="noConversion"/>
  </si>
  <si>
    <t xml:space="preserve">MSC DEILA  </t>
    <phoneticPr fontId="137" type="noConversion"/>
  </si>
  <si>
    <t>HAM-SUD</t>
    <phoneticPr fontId="137" type="noConversion"/>
  </si>
  <si>
    <t>822W</t>
    <phoneticPr fontId="137" type="noConversion"/>
  </si>
  <si>
    <t xml:space="preserve">MSC TERESA  </t>
    <phoneticPr fontId="137" type="noConversion"/>
  </si>
  <si>
    <t>VALPARAISO</t>
    <phoneticPr fontId="10" type="noConversion"/>
  </si>
  <si>
    <t>VALPARAISO</t>
    <phoneticPr fontId="137" type="noConversion"/>
  </si>
  <si>
    <t>CENTRAL AND SOUTH AMERICAN ROUTE</t>
    <phoneticPr fontId="10" type="noConversion"/>
  </si>
  <si>
    <t>009S</t>
    <phoneticPr fontId="137" type="noConversion"/>
  </si>
  <si>
    <t>TR PORTHOS</t>
    <phoneticPr fontId="137" type="noConversion"/>
  </si>
  <si>
    <t>032S</t>
    <phoneticPr fontId="137" type="noConversion"/>
  </si>
  <si>
    <t>PROTOSTAR N</t>
    <phoneticPr fontId="137" type="noConversion"/>
  </si>
  <si>
    <t>096S</t>
    <phoneticPr fontId="137" type="noConversion"/>
  </si>
  <si>
    <t>SATTHA BHUM</t>
    <phoneticPr fontId="137" type="noConversion"/>
  </si>
  <si>
    <t>OOCL</t>
    <phoneticPr fontId="137" type="noConversion"/>
  </si>
  <si>
    <t>025S</t>
    <phoneticPr fontId="137" type="noConversion"/>
  </si>
  <si>
    <t>COLETTE</t>
    <phoneticPr fontId="137" type="noConversion"/>
  </si>
  <si>
    <t>SYD&amp;MEL</t>
    <phoneticPr fontId="10" type="noConversion"/>
  </si>
  <si>
    <t>VOYAGE</t>
    <phoneticPr fontId="10" type="noConversion"/>
  </si>
  <si>
    <t xml:space="preserve">SYDNEY &amp; MELBOURNE </t>
    <phoneticPr fontId="137" type="noConversion"/>
  </si>
  <si>
    <t xml:space="preserve">AUSTRALIA </t>
    <phoneticPr fontId="10" type="noConversion"/>
  </si>
  <si>
    <t>TR PROTHOS</t>
    <phoneticPr fontId="137" type="noConversion"/>
  </si>
  <si>
    <t>SATTHA  BHUM</t>
    <phoneticPr fontId="137" type="noConversion"/>
  </si>
  <si>
    <t>RCL</t>
    <phoneticPr fontId="137" type="noConversion"/>
  </si>
  <si>
    <t>HONGKONG</t>
    <phoneticPr fontId="10" type="noConversion"/>
  </si>
  <si>
    <t>1827E</t>
    <phoneticPr fontId="137" type="noConversion"/>
  </si>
  <si>
    <t>OCEAN DRAGON</t>
  </si>
  <si>
    <t>EAS</t>
    <phoneticPr fontId="137" type="noConversion"/>
  </si>
  <si>
    <t>1823E</t>
    <phoneticPr fontId="137" type="noConversion"/>
  </si>
  <si>
    <t>INCHON</t>
    <phoneticPr fontId="10" type="noConversion"/>
  </si>
  <si>
    <t>CNTSN</t>
    <phoneticPr fontId="10" type="noConversion"/>
  </si>
  <si>
    <t>1826E</t>
    <phoneticPr fontId="137" type="noConversion"/>
  </si>
  <si>
    <t>EASLINE DALIAN</t>
  </si>
  <si>
    <t>1825E</t>
    <phoneticPr fontId="137" type="noConversion"/>
  </si>
  <si>
    <t>1824E</t>
    <phoneticPr fontId="137" type="noConversion"/>
  </si>
  <si>
    <t>EAS</t>
    <phoneticPr fontId="137" type="noConversion"/>
  </si>
  <si>
    <t>BUSAN</t>
    <phoneticPr fontId="10" type="noConversion"/>
  </si>
  <si>
    <t>JAPAN &amp; SOUTH KOREA</t>
    <phoneticPr fontId="10" type="noConversion"/>
  </si>
  <si>
    <t>1804W</t>
    <phoneticPr fontId="137" type="noConversion"/>
  </si>
  <si>
    <t>LONG BEACH TRADER 1804W</t>
    <phoneticPr fontId="137" type="noConversion"/>
  </si>
  <si>
    <t>1803W</t>
    <phoneticPr fontId="137" type="noConversion"/>
  </si>
  <si>
    <t>SM VANCOUVER 1803W</t>
    <phoneticPr fontId="137" type="noConversion"/>
  </si>
  <si>
    <t>WIKING 1804W</t>
  </si>
  <si>
    <t>RCL</t>
    <phoneticPr fontId="137" type="noConversion"/>
  </si>
  <si>
    <t>0024W</t>
    <phoneticPr fontId="137" type="noConversion"/>
  </si>
  <si>
    <t>HAMBURG BAY 0024W</t>
    <phoneticPr fontId="137" type="noConversion"/>
  </si>
  <si>
    <t xml:space="preserve">DUBAI(JEBEL ALI) </t>
    <phoneticPr fontId="10" type="noConversion"/>
  </si>
  <si>
    <t>PAKISTAN &amp; MIDDLE EAST &amp; RED SEA ROUTE</t>
    <phoneticPr fontId="10" type="noConversion"/>
  </si>
  <si>
    <t>1818S</t>
    <phoneticPr fontId="137" type="noConversion"/>
  </si>
  <si>
    <t>EPONYMA</t>
    <phoneticPr fontId="137" type="noConversion"/>
  </si>
  <si>
    <t>REFLECTION</t>
    <phoneticPr fontId="137" type="noConversion"/>
  </si>
  <si>
    <t>1814S</t>
    <phoneticPr fontId="137" type="noConversion"/>
  </si>
  <si>
    <t>SITC YANTAI</t>
    <phoneticPr fontId="137" type="noConversion"/>
  </si>
  <si>
    <t>SITC WEIHAI</t>
    <phoneticPr fontId="137" type="noConversion"/>
  </si>
  <si>
    <t>SITC</t>
    <phoneticPr fontId="137" type="noConversion"/>
  </si>
  <si>
    <t>1816S</t>
    <phoneticPr fontId="137" type="noConversion"/>
  </si>
  <si>
    <t xml:space="preserve"> EPONYMA</t>
    <phoneticPr fontId="137" type="noConversion"/>
  </si>
  <si>
    <t>HAIPHONG</t>
    <phoneticPr fontId="10" type="noConversion"/>
  </si>
  <si>
    <t>CNTSN</t>
    <phoneticPr fontId="10" type="noConversion"/>
  </si>
  <si>
    <t>185S</t>
    <phoneticPr fontId="137" type="noConversion"/>
  </si>
  <si>
    <t xml:space="preserve">XIN YAN TAI </t>
    <phoneticPr fontId="137" type="noConversion"/>
  </si>
  <si>
    <t>220S</t>
    <phoneticPr fontId="137" type="noConversion"/>
  </si>
  <si>
    <t xml:space="preserve">XIN PU DONG </t>
    <phoneticPr fontId="137" type="noConversion"/>
  </si>
  <si>
    <t>032S</t>
    <phoneticPr fontId="137" type="noConversion"/>
  </si>
  <si>
    <t>COSCO IZMIR</t>
    <phoneticPr fontId="137" type="noConversion"/>
  </si>
  <si>
    <t>OOCL</t>
    <phoneticPr fontId="137" type="noConversion"/>
  </si>
  <si>
    <t>035S</t>
    <phoneticPr fontId="137" type="noConversion"/>
  </si>
  <si>
    <t xml:space="preserve">XIN TIAN JIN </t>
    <phoneticPr fontId="137" type="noConversion"/>
  </si>
  <si>
    <t>CHITTAGONG</t>
    <phoneticPr fontId="137" type="noConversion"/>
  </si>
  <si>
    <t>CHITTAGONG</t>
    <phoneticPr fontId="10" type="noConversion"/>
  </si>
  <si>
    <t>0006S</t>
    <phoneticPr fontId="137" type="noConversion"/>
  </si>
  <si>
    <t>NORTH BRIDGE</t>
    <phoneticPr fontId="137" type="noConversion"/>
  </si>
  <si>
    <t>1806S</t>
    <phoneticPr fontId="137" type="noConversion"/>
  </si>
  <si>
    <t>KMTC MANILA</t>
    <phoneticPr fontId="137" type="noConversion"/>
  </si>
  <si>
    <t>020S</t>
    <phoneticPr fontId="137" type="noConversion"/>
  </si>
  <si>
    <t>LOUISE</t>
    <phoneticPr fontId="137" type="noConversion"/>
  </si>
  <si>
    <t>KMTC</t>
    <phoneticPr fontId="137" type="noConversion"/>
  </si>
  <si>
    <t>085S</t>
    <phoneticPr fontId="137" type="noConversion"/>
  </si>
  <si>
    <t>HYUNDAI GLORY</t>
    <phoneticPr fontId="137" type="noConversion"/>
  </si>
  <si>
    <t>JAKARTA</t>
    <phoneticPr fontId="137" type="noConversion"/>
  </si>
  <si>
    <t>JAKARTA</t>
    <phoneticPr fontId="10" type="noConversion"/>
  </si>
  <si>
    <t>006S</t>
    <phoneticPr fontId="137" type="noConversion"/>
  </si>
  <si>
    <t>017S</t>
    <phoneticPr fontId="137" type="noConversion"/>
  </si>
  <si>
    <t>HMM</t>
    <phoneticPr fontId="137" type="noConversion"/>
  </si>
  <si>
    <t>098S</t>
    <phoneticPr fontId="137" type="noConversion"/>
  </si>
  <si>
    <t>SINGAPRE</t>
  </si>
  <si>
    <t>SINGAPORE</t>
    <phoneticPr fontId="10" type="noConversion"/>
  </si>
  <si>
    <t>009S</t>
    <phoneticPr fontId="137" type="noConversion"/>
  </si>
  <si>
    <t>TR PORTHOS</t>
    <phoneticPr fontId="137" type="noConversion"/>
  </si>
  <si>
    <t>PROTOSTAR N</t>
    <phoneticPr fontId="137" type="noConversion"/>
  </si>
  <si>
    <t>096S</t>
    <phoneticPr fontId="137" type="noConversion"/>
  </si>
  <si>
    <t>SASTTHA BHUM</t>
    <phoneticPr fontId="137" type="noConversion"/>
  </si>
  <si>
    <t>025S</t>
    <phoneticPr fontId="137" type="noConversion"/>
  </si>
  <si>
    <t>COLETTE</t>
    <phoneticPr fontId="137" type="noConversion"/>
  </si>
  <si>
    <t>BANGKOK</t>
    <phoneticPr fontId="10" type="noConversion"/>
  </si>
  <si>
    <t>VOYAGE</t>
    <phoneticPr fontId="10" type="noConversion"/>
  </si>
  <si>
    <t>SATTHA BHUM</t>
    <phoneticPr fontId="137" type="noConversion"/>
  </si>
  <si>
    <t>HOCHIMINH</t>
    <phoneticPr fontId="10" type="noConversion"/>
  </si>
  <si>
    <t>KARACHI</t>
    <phoneticPr fontId="10" type="noConversion"/>
  </si>
  <si>
    <t>ETA</t>
    <phoneticPr fontId="10" type="noConversion"/>
  </si>
  <si>
    <t>ETD</t>
    <phoneticPr fontId="10" type="noConversion"/>
  </si>
  <si>
    <t>COLOMBO</t>
    <phoneticPr fontId="10" type="noConversion"/>
  </si>
  <si>
    <t>CARRIER</t>
    <phoneticPr fontId="10" type="noConversion"/>
  </si>
  <si>
    <t xml:space="preserve">VESSEL </t>
    <phoneticPr fontId="10" type="noConversion"/>
  </si>
  <si>
    <t>NHAVA SHEVA</t>
    <phoneticPr fontId="10" type="noConversion"/>
  </si>
  <si>
    <t>CARRIER</t>
    <phoneticPr fontId="10" type="noConversion"/>
  </si>
  <si>
    <t>VOYAGE</t>
    <phoneticPr fontId="10" type="noConversion"/>
  </si>
  <si>
    <t>VESSEL</t>
    <phoneticPr fontId="10" type="noConversion"/>
  </si>
  <si>
    <t>002W</t>
    <phoneticPr fontId="137" type="noConversion"/>
  </si>
  <si>
    <t>COSCO SHIPPING GEMINI</t>
    <phoneticPr fontId="137" type="noConversion"/>
  </si>
  <si>
    <t>003W</t>
    <phoneticPr fontId="137" type="noConversion"/>
  </si>
  <si>
    <t>COSCO SHIPPING ARIES</t>
    <phoneticPr fontId="137" type="noConversion"/>
  </si>
  <si>
    <t>045W</t>
    <phoneticPr fontId="137" type="noConversion"/>
  </si>
  <si>
    <t>CSCL VENUS</t>
    <phoneticPr fontId="137" type="noConversion"/>
  </si>
  <si>
    <t>COSCO</t>
    <phoneticPr fontId="137" type="noConversion"/>
  </si>
  <si>
    <t>020W</t>
    <phoneticPr fontId="137" type="noConversion"/>
  </si>
  <si>
    <t>COSCO ITALY</t>
    <phoneticPr fontId="137" type="noConversion"/>
  </si>
  <si>
    <t>GENOVA</t>
    <phoneticPr fontId="10" type="noConversion"/>
  </si>
  <si>
    <t>VESSEL</t>
    <phoneticPr fontId="10" type="noConversion"/>
  </si>
  <si>
    <t>MEDITERRANEAN ROUTE</t>
    <phoneticPr fontId="137" type="noConversion"/>
  </si>
  <si>
    <t>OFLOGE</t>
    <phoneticPr fontId="137" type="noConversion"/>
  </si>
  <si>
    <t>CMA CGM BENJAMIN FRANKLIN OFL13W1MA</t>
    <phoneticPr fontId="137" type="noConversion"/>
  </si>
  <si>
    <t>OFL11W</t>
    <phoneticPr fontId="137" type="noConversion"/>
  </si>
  <si>
    <t>CMA CGM BOUGAINVILLE OFL11W1MA</t>
    <phoneticPr fontId="137" type="noConversion"/>
  </si>
  <si>
    <t>OFLOZW</t>
    <phoneticPr fontId="137" type="noConversion"/>
  </si>
  <si>
    <t>CMA CGM GEORG FORSTER OFLOZW1MA</t>
    <phoneticPr fontId="137" type="noConversion"/>
  </si>
  <si>
    <t>OFLOXW</t>
    <phoneticPr fontId="137" type="noConversion"/>
  </si>
  <si>
    <t>CMA CGM JULES VERNE OFL0XW1MA</t>
    <phoneticPr fontId="137" type="noConversion"/>
  </si>
  <si>
    <t>MSC</t>
    <phoneticPr fontId="137" type="noConversion"/>
  </si>
  <si>
    <t>OFL06W</t>
    <phoneticPr fontId="137" type="noConversion"/>
  </si>
  <si>
    <t>APL CHANGI OFL06E1MA</t>
    <phoneticPr fontId="137" type="noConversion"/>
  </si>
  <si>
    <t>FELIXSTOWE</t>
    <phoneticPr fontId="10" type="noConversion"/>
  </si>
  <si>
    <t xml:space="preserve">FELIXSTOWE </t>
    <phoneticPr fontId="10" type="noConversion"/>
  </si>
  <si>
    <t>002W</t>
    <phoneticPr fontId="137" type="noConversion"/>
  </si>
  <si>
    <t xml:space="preserve">HAMBURG </t>
    <phoneticPr fontId="10" type="noConversion"/>
  </si>
  <si>
    <t xml:space="preserve">EUROPEAN ROUTE  </t>
    <phoneticPr fontId="10" type="noConversion"/>
  </si>
  <si>
    <t>2018-6</t>
    <phoneticPr fontId="10" type="noConversion"/>
  </si>
  <si>
    <t xml:space="preserve">        SAILING SCHEDULE-TIANJIN</t>
    <phoneticPr fontId="10" type="noConversion"/>
  </si>
</sst>
</file>

<file path=xl/styles.xml><?xml version="1.0" encoding="utf-8"?>
<styleSheet xmlns="http://schemas.openxmlformats.org/spreadsheetml/2006/main">
  <numFmts count="36"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&quot;$&quot;#,##0;[Red]\-&quot;$&quot;#,##0"/>
    <numFmt numFmtId="197" formatCode="&quot;$&quot;#,##0.00;[Red]\-&quot;$&quot;#,##0.00"/>
    <numFmt numFmtId="198" formatCode="_ * #,##0_ ;_ * &quot;\&quot;&quot;\&quot;&quot;\&quot;&quot;\&quot;&quot;\&quot;&quot;\&quot;\-#,##0_ ;_ * &quot;-&quot;_ ;_ @_ "/>
    <numFmt numFmtId="199" formatCode="000&quot;W&quot;\ "/>
    <numFmt numFmtId="200" formatCode="[$-409]mmmmm;@"/>
    <numFmt numFmtId="201" formatCode="_([$€]* #,##0.0_);_([$€]* \(#,##0.0\);_([$€]* &quot;-&quot;??_);_(@_)"/>
    <numFmt numFmtId="202" formatCode="ddd\ dd\/mmm"/>
    <numFmt numFmtId="203" formatCode="dd\/mm"/>
    <numFmt numFmtId="204" formatCode="0_);[Red]\(0\)"/>
    <numFmt numFmtId="205" formatCode="000\S"/>
    <numFmt numFmtId="206" formatCode="mmm/yyyy"/>
    <numFmt numFmtId="207" formatCode="yyyy/m/d;@"/>
    <numFmt numFmtId="208" formatCode="&quot;True&quot;;&quot;True&quot;;&quot;False&quot;"/>
    <numFmt numFmtId="209" formatCode="d/m/yyyy"/>
    <numFmt numFmtId="210" formatCode="mm/dd"/>
  </numFmts>
  <fonts count="148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b/>
      <i/>
      <sz val="14"/>
      <color theme="1"/>
      <name val="Arial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sz val="9"/>
      <name val="宋体"/>
      <family val="3"/>
      <charset val="134"/>
      <scheme val="minor"/>
    </font>
    <font>
      <b/>
      <sz val="11"/>
      <name val="Calibri"/>
      <family val="2"/>
    </font>
    <font>
      <sz val="12"/>
      <name val="楷体_GB2312"/>
      <charset val="134"/>
    </font>
    <font>
      <b/>
      <sz val="12"/>
      <name val="Times New Roman"/>
      <family val="1"/>
    </font>
    <font>
      <u/>
      <sz val="11"/>
      <color theme="10"/>
      <name val="宋体"/>
      <family val="3"/>
      <charset val="134"/>
    </font>
    <font>
      <u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color indexed="18"/>
      <name val="Courier New"/>
      <family val="3"/>
    </font>
    <font>
      <sz val="10"/>
      <name val="宋体"/>
      <family val="2"/>
      <scheme val="minor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0"/>
      <name val="Calibri"/>
      <family val="2"/>
    </font>
    <font>
      <u/>
      <sz val="11"/>
      <name val="Arial Narrow"/>
      <family val="2"/>
    </font>
    <font>
      <sz val="7"/>
      <name val="Arial"/>
      <family val="2"/>
    </font>
    <font>
      <sz val="9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2"/>
      <name val="Calibri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9"/>
      <color rgb="FF44678C"/>
      <name val="Malgun Gothic"/>
      <family val="2"/>
      <charset val="129"/>
    </font>
    <font>
      <sz val="9"/>
      <color rgb="FF444444"/>
      <name val="Malgun Gothic"/>
      <family val="2"/>
      <charset val="129"/>
    </font>
    <font>
      <sz val="12"/>
      <color indexed="10"/>
      <name val="宋体"/>
      <family val="3"/>
      <charset val="134"/>
    </font>
    <font>
      <b/>
      <sz val="12"/>
      <name val="Arial Narrow"/>
      <family val="2"/>
    </font>
    <font>
      <sz val="9"/>
      <color rgb="FF44678C"/>
      <name val="Malgun Gothic"/>
      <family val="2"/>
    </font>
    <font>
      <sz val="9"/>
      <color rgb="FF444444"/>
      <name val="Malgun Gothic"/>
      <family val="2"/>
    </font>
    <font>
      <sz val="10"/>
      <name val="Verdana"/>
      <family val="2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Albertus Medium"/>
      <family val="1"/>
    </font>
    <font>
      <sz val="12"/>
      <color theme="1"/>
      <name val="Albertus Medium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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name val="宋体"/>
      <family val="3"/>
      <charset val="134"/>
    </font>
    <font>
      <b/>
      <sz val="9"/>
      <name val="Tahoma"/>
      <family val="2"/>
    </font>
    <font>
      <sz val="9"/>
      <name val="Tahoma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Arial"/>
      <family val="2"/>
    </font>
    <font>
      <u/>
      <sz val="12"/>
      <color indexed="12"/>
      <name val="宋体"/>
      <family val="3"/>
      <charset val="134"/>
    </font>
    <font>
      <sz val="12"/>
      <name val="Calibri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9"/>
      <name val="宋体"/>
      <family val="2"/>
      <charset val="134"/>
      <scheme val="minor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1"/>
      <color theme="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10"/>
      <name val="Arial Unicode MS"/>
      <family val="2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rgb="FFFFFFFF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  <fill>
      <patternFill patternType="solid">
        <fgColor indexed="1"/>
        <bgColor indexed="64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309">
    <xf numFmtId="0" fontId="0" fillId="0" borderId="0"/>
    <xf numFmtId="177" fontId="23" fillId="0" borderId="0"/>
    <xf numFmtId="177" fontId="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6" fontId="23" fillId="0" borderId="0"/>
    <xf numFmtId="180" fontId="23" fillId="0" borderId="0"/>
    <xf numFmtId="177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23" fillId="0" borderId="0"/>
    <xf numFmtId="177" fontId="14" fillId="0" borderId="0" applyFont="0" applyFill="0" applyBorder="0" applyAlignment="0" applyProtection="0"/>
    <xf numFmtId="177" fontId="12" fillId="0" borderId="0"/>
    <xf numFmtId="176" fontId="12" fillId="0" borderId="0"/>
    <xf numFmtId="180" fontId="1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22" fillId="0" borderId="0"/>
    <xf numFmtId="176" fontId="22" fillId="0" borderId="0"/>
    <xf numFmtId="180" fontId="2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1" fillId="0" borderId="0">
      <alignment vertical="top"/>
    </xf>
    <xf numFmtId="176" fontId="11" fillId="0" borderId="0">
      <alignment vertical="top"/>
    </xf>
    <xf numFmtId="180" fontId="11" fillId="0" borderId="0">
      <alignment vertical="top"/>
    </xf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7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77" fontId="7" fillId="0" borderId="0"/>
    <xf numFmtId="176" fontId="7" fillId="0" borderId="0"/>
    <xf numFmtId="180" fontId="7" fillId="0" borderId="0"/>
    <xf numFmtId="180" fontId="7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22" fillId="0" borderId="0"/>
    <xf numFmtId="176" fontId="22" fillId="0" borderId="0"/>
    <xf numFmtId="180" fontId="2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7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7" fontId="21" fillId="0" borderId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19" fillId="9" borderId="0" applyNumberFormat="0" applyBorder="0" applyAlignment="0" applyProtection="0"/>
    <xf numFmtId="177" fontId="19" fillId="9" borderId="0" applyNumberFormat="0" applyBorder="0" applyAlignment="0" applyProtection="0"/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1" fillId="9" borderId="0" applyNumberFormat="0" applyBorder="0" applyAlignment="0" applyProtection="0"/>
    <xf numFmtId="177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19" fillId="2" borderId="0" applyNumberFormat="0" applyBorder="0" applyAlignment="0" applyProtection="0"/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4" borderId="0" applyNumberFormat="0" applyBorder="0" applyAlignment="0" applyProtection="0"/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6" borderId="0" applyNumberFormat="0" applyBorder="0" applyAlignment="0" applyProtection="0"/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9" borderId="0" applyNumberFormat="0" applyBorder="0" applyAlignment="0" applyProtection="0"/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9" fillId="3" borderId="0" applyNumberFormat="0" applyBorder="0" applyAlignment="0" applyProtection="0"/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25" fillId="2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2" borderId="0" applyNumberFormat="0" applyBorder="0" applyAlignment="0" applyProtection="0">
      <alignment vertical="center"/>
    </xf>
    <xf numFmtId="180" fontId="25" fillId="2" borderId="0" applyNumberFormat="0" applyBorder="0" applyAlignment="0" applyProtection="0">
      <alignment vertical="center"/>
    </xf>
    <xf numFmtId="177" fontId="25" fillId="4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4" borderId="0" applyNumberFormat="0" applyBorder="0" applyAlignment="0" applyProtection="0">
      <alignment vertical="center"/>
    </xf>
    <xf numFmtId="180" fontId="25" fillId="4" borderId="0" applyNumberFormat="0" applyBorder="0" applyAlignment="0" applyProtection="0">
      <alignment vertical="center"/>
    </xf>
    <xf numFmtId="177" fontId="25" fillId="6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5" fillId="6" borderId="0" applyNumberFormat="0" applyBorder="0" applyAlignment="0" applyProtection="0">
      <alignment vertical="center"/>
    </xf>
    <xf numFmtId="180" fontId="25" fillId="6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177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1" fillId="5" borderId="0" applyNumberFormat="0" applyBorder="0" applyAlignment="0" applyProtection="0"/>
    <xf numFmtId="177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19" fillId="11" borderId="0" applyNumberFormat="0" applyBorder="0" applyAlignment="0" applyProtection="0"/>
    <xf numFmtId="177" fontId="19" fillId="11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1" fillId="11" borderId="0" applyNumberFormat="0" applyBorder="0" applyAlignment="0" applyProtection="0"/>
    <xf numFmtId="177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5" borderId="0" applyNumberFormat="0" applyBorder="0" applyAlignment="0" applyProtection="0"/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9" fillId="12" borderId="0" applyNumberFormat="0" applyBorder="0" applyAlignment="0" applyProtection="0"/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4" borderId="0" applyNumberFormat="0" applyBorder="0" applyAlignment="0" applyProtection="0"/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177" fontId="25" fillId="12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5" fillId="12" borderId="0" applyNumberFormat="0" applyBorder="0" applyAlignment="0" applyProtection="0">
      <alignment vertical="center"/>
    </xf>
    <xf numFmtId="180" fontId="25" fillId="12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8" fillId="0" borderId="1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2" applyNumberFormat="0" applyFont="0" applyFill="0" applyAlignment="0" applyProtection="0"/>
    <xf numFmtId="0" fontId="12" fillId="0" borderId="2" applyNumberFormat="0" applyFont="0" applyFill="0" applyAlignment="0" applyProtection="0"/>
    <xf numFmtId="0" fontId="12" fillId="0" borderId="2" applyNumberFormat="0" applyFon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2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7" fillId="0" borderId="0"/>
    <xf numFmtId="0" fontId="42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7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2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195" fontId="21" fillId="0" borderId="0" applyFont="0" applyFill="0" applyBorder="0" applyAlignment="0" applyProtection="0"/>
    <xf numFmtId="38" fontId="44" fillId="10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0" fontId="44" fillId="7" borderId="7" applyNumberFormat="0" applyBorder="0" applyAlignment="0" applyProtection="0"/>
    <xf numFmtId="196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198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9" fontId="21" fillId="0" borderId="20" applyNumberFormat="0" applyBorder="0"/>
    <xf numFmtId="9" fontId="21" fillId="0" borderId="0" applyFont="0" applyFill="0" applyBorder="0" applyAlignment="0" applyProtection="0"/>
    <xf numFmtId="194" fontId="7" fillId="0" borderId="0" applyFont="0" applyFill="0" applyBorder="0" applyAlignment="0" applyProtection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83" fontId="43" fillId="0" borderId="0">
      <alignment vertical="center"/>
    </xf>
    <xf numFmtId="183" fontId="7" fillId="0" borderId="0"/>
    <xf numFmtId="183" fontId="12" fillId="0" borderId="0"/>
    <xf numFmtId="183" fontId="50" fillId="0" borderId="0"/>
    <xf numFmtId="183" fontId="12" fillId="0" borderId="0"/>
    <xf numFmtId="192" fontId="12" fillId="0" borderId="0">
      <alignment vertical="center"/>
    </xf>
    <xf numFmtId="183" fontId="12" fillId="0" borderId="0"/>
    <xf numFmtId="183" fontId="12" fillId="0" borderId="0"/>
    <xf numFmtId="183" fontId="57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183" fontId="12" fillId="0" borderId="0"/>
    <xf numFmtId="0" fontId="12" fillId="0" borderId="0">
      <alignment vertical="center"/>
    </xf>
    <xf numFmtId="0" fontId="12" fillId="0" borderId="0">
      <alignment vertical="center"/>
    </xf>
    <xf numFmtId="183" fontId="12" fillId="0" borderId="0">
      <alignment vertical="center"/>
    </xf>
    <xf numFmtId="183" fontId="12" fillId="0" borderId="0">
      <alignment vertical="center"/>
    </xf>
    <xf numFmtId="201" fontId="6" fillId="0" borderId="0">
      <alignment vertical="center"/>
    </xf>
    <xf numFmtId="201" fontId="7" fillId="0" borderId="0">
      <alignment vertical="center"/>
    </xf>
    <xf numFmtId="201" fontId="12" fillId="0" borderId="0">
      <alignment vertical="center"/>
    </xf>
    <xf numFmtId="201" fontId="9" fillId="0" borderId="0">
      <alignment vertical="center"/>
    </xf>
    <xf numFmtId="201" fontId="7" fillId="0" borderId="0">
      <alignment vertical="center"/>
    </xf>
    <xf numFmtId="201" fontId="12" fillId="0" borderId="0"/>
    <xf numFmtId="201" fontId="8" fillId="0" borderId="0">
      <alignment vertical="center"/>
    </xf>
    <xf numFmtId="201" fontId="12" fillId="0" borderId="0"/>
    <xf numFmtId="201" fontId="12" fillId="0" borderId="0"/>
    <xf numFmtId="201" fontId="50" fillId="0" borderId="0">
      <alignment vertical="center"/>
    </xf>
    <xf numFmtId="201" fontId="12" fillId="0" borderId="0"/>
    <xf numFmtId="201" fontId="50" fillId="0" borderId="0"/>
    <xf numFmtId="201" fontId="16" fillId="0" borderId="0"/>
    <xf numFmtId="201" fontId="6" fillId="2" borderId="0" applyNumberFormat="0" applyBorder="0" applyAlignment="0" applyProtection="0">
      <alignment vertical="center"/>
    </xf>
    <xf numFmtId="201" fontId="6" fillId="2" borderId="0" applyNumberFormat="0" applyBorder="0" applyAlignment="0" applyProtection="0">
      <alignment vertical="center"/>
    </xf>
    <xf numFmtId="201" fontId="6" fillId="4" borderId="0" applyNumberFormat="0" applyBorder="0" applyAlignment="0" applyProtection="0">
      <alignment vertical="center"/>
    </xf>
    <xf numFmtId="201" fontId="6" fillId="4" borderId="0" applyNumberFormat="0" applyBorder="0" applyAlignment="0" applyProtection="0">
      <alignment vertical="center"/>
    </xf>
    <xf numFmtId="201" fontId="6" fillId="6" borderId="0" applyNumberFormat="0" applyBorder="0" applyAlignment="0" applyProtection="0">
      <alignment vertical="center"/>
    </xf>
    <xf numFmtId="201" fontId="6" fillId="6" borderId="0" applyNumberFormat="0" applyBorder="0" applyAlignment="0" applyProtection="0">
      <alignment vertical="center"/>
    </xf>
    <xf numFmtId="201" fontId="6" fillId="8" borderId="0" applyNumberFormat="0" applyBorder="0" applyAlignment="0" applyProtection="0">
      <alignment vertical="center"/>
    </xf>
    <xf numFmtId="201" fontId="6" fillId="8" borderId="0" applyNumberFormat="0" applyBorder="0" applyAlignment="0" applyProtection="0">
      <alignment vertical="center"/>
    </xf>
    <xf numFmtId="201" fontId="6" fillId="9" borderId="0" applyNumberFormat="0" applyBorder="0" applyAlignment="0" applyProtection="0">
      <alignment vertical="center"/>
    </xf>
    <xf numFmtId="201" fontId="6" fillId="9" borderId="0" applyNumberFormat="0" applyBorder="0" applyAlignment="0" applyProtection="0">
      <alignment vertical="center"/>
    </xf>
    <xf numFmtId="201" fontId="6" fillId="3" borderId="0" applyNumberFormat="0" applyBorder="0" applyAlignment="0" applyProtection="0">
      <alignment vertical="center"/>
    </xf>
    <xf numFmtId="201" fontId="6" fillId="3" borderId="0" applyNumberFormat="0" applyBorder="0" applyAlignment="0" applyProtection="0">
      <alignment vertical="center"/>
    </xf>
    <xf numFmtId="201" fontId="6" fillId="11" borderId="0" applyNumberFormat="0" applyBorder="0" applyAlignment="0" applyProtection="0">
      <alignment vertical="center"/>
    </xf>
    <xf numFmtId="201" fontId="6" fillId="11" borderId="0" applyNumberFormat="0" applyBorder="0" applyAlignment="0" applyProtection="0">
      <alignment vertical="center"/>
    </xf>
    <xf numFmtId="201" fontId="6" fillId="5" borderId="0" applyNumberFormat="0" applyBorder="0" applyAlignment="0" applyProtection="0">
      <alignment vertical="center"/>
    </xf>
    <xf numFmtId="201" fontId="6" fillId="5" borderId="0" applyNumberFormat="0" applyBorder="0" applyAlignment="0" applyProtection="0">
      <alignment vertical="center"/>
    </xf>
    <xf numFmtId="201" fontId="6" fillId="12" borderId="0" applyNumberFormat="0" applyBorder="0" applyAlignment="0" applyProtection="0">
      <alignment vertical="center"/>
    </xf>
    <xf numFmtId="201" fontId="6" fillId="12" borderId="0" applyNumberFormat="0" applyBorder="0" applyAlignment="0" applyProtection="0">
      <alignment vertical="center"/>
    </xf>
    <xf numFmtId="201" fontId="6" fillId="8" borderId="0" applyNumberFormat="0" applyBorder="0" applyAlignment="0" applyProtection="0">
      <alignment vertical="center"/>
    </xf>
    <xf numFmtId="201" fontId="6" fillId="8" borderId="0" applyNumberFormat="0" applyBorder="0" applyAlignment="0" applyProtection="0">
      <alignment vertical="center"/>
    </xf>
    <xf numFmtId="201" fontId="6" fillId="11" borderId="0" applyNumberFormat="0" applyBorder="0" applyAlignment="0" applyProtection="0">
      <alignment vertical="center"/>
    </xf>
    <xf numFmtId="201" fontId="6" fillId="11" borderId="0" applyNumberFormat="0" applyBorder="0" applyAlignment="0" applyProtection="0">
      <alignment vertical="center"/>
    </xf>
    <xf numFmtId="201" fontId="6" fillId="14" borderId="0" applyNumberFormat="0" applyBorder="0" applyAlignment="0" applyProtection="0">
      <alignment vertical="center"/>
    </xf>
    <xf numFmtId="201" fontId="6" fillId="14" borderId="0" applyNumberFormat="0" applyBorder="0" applyAlignment="0" applyProtection="0">
      <alignment vertical="center"/>
    </xf>
    <xf numFmtId="201" fontId="87" fillId="20" borderId="0" applyNumberFormat="0" applyBorder="0" applyAlignment="0" applyProtection="0">
      <alignment vertical="center"/>
    </xf>
    <xf numFmtId="201" fontId="87" fillId="20" borderId="0" applyNumberFormat="0" applyBorder="0" applyAlignment="0" applyProtection="0">
      <alignment vertical="center"/>
    </xf>
    <xf numFmtId="201" fontId="87" fillId="5" borderId="0" applyNumberFormat="0" applyBorder="0" applyAlignment="0" applyProtection="0">
      <alignment vertical="center"/>
    </xf>
    <xf numFmtId="201" fontId="87" fillId="5" borderId="0" applyNumberFormat="0" applyBorder="0" applyAlignment="0" applyProtection="0">
      <alignment vertical="center"/>
    </xf>
    <xf numFmtId="201" fontId="87" fillId="12" borderId="0" applyNumberFormat="0" applyBorder="0" applyAlignment="0" applyProtection="0">
      <alignment vertical="center"/>
    </xf>
    <xf numFmtId="201" fontId="87" fillId="12" borderId="0" applyNumberFormat="0" applyBorder="0" applyAlignment="0" applyProtection="0">
      <alignment vertical="center"/>
    </xf>
    <xf numFmtId="201" fontId="87" fillId="21" borderId="0" applyNumberFormat="0" applyBorder="0" applyAlignment="0" applyProtection="0">
      <alignment vertical="center"/>
    </xf>
    <xf numFmtId="201" fontId="87" fillId="21" borderId="0" applyNumberFormat="0" applyBorder="0" applyAlignment="0" applyProtection="0">
      <alignment vertical="center"/>
    </xf>
    <xf numFmtId="201" fontId="87" fillId="22" borderId="0" applyNumberFormat="0" applyBorder="0" applyAlignment="0" applyProtection="0">
      <alignment vertical="center"/>
    </xf>
    <xf numFmtId="201" fontId="87" fillId="22" borderId="0" applyNumberFormat="0" applyBorder="0" applyAlignment="0" applyProtection="0">
      <alignment vertical="center"/>
    </xf>
    <xf numFmtId="201" fontId="87" fillId="23" borderId="0" applyNumberFormat="0" applyBorder="0" applyAlignment="0" applyProtection="0">
      <alignment vertical="center"/>
    </xf>
    <xf numFmtId="201" fontId="87" fillId="23" borderId="0" applyNumberFormat="0" applyBorder="0" applyAlignment="0" applyProtection="0">
      <alignment vertical="center"/>
    </xf>
    <xf numFmtId="201" fontId="88" fillId="0" borderId="29" applyNumberFormat="0" applyFill="0" applyAlignment="0" applyProtection="0">
      <alignment vertical="center"/>
    </xf>
    <xf numFmtId="201" fontId="89" fillId="0" borderId="30" applyNumberFormat="0" applyFill="0" applyAlignment="0" applyProtection="0">
      <alignment vertical="center"/>
    </xf>
    <xf numFmtId="201" fontId="90" fillId="0" borderId="31" applyNumberFormat="0" applyFill="0" applyAlignment="0" applyProtection="0">
      <alignment vertical="center"/>
    </xf>
    <xf numFmtId="201" fontId="90" fillId="0" borderId="31" applyNumberFormat="0" applyFill="0" applyAlignment="0" applyProtection="0">
      <alignment vertical="center"/>
    </xf>
    <xf numFmtId="201" fontId="90" fillId="0" borderId="0" applyNumberFormat="0" applyFill="0" applyBorder="0" applyAlignment="0" applyProtection="0">
      <alignment vertical="center"/>
    </xf>
    <xf numFmtId="201" fontId="90" fillId="0" borderId="0" applyNumberFormat="0" applyFill="0" applyBorder="0" applyAlignment="0" applyProtection="0">
      <alignment vertical="center"/>
    </xf>
    <xf numFmtId="201" fontId="91" fillId="0" borderId="0" applyNumberFormat="0" applyFill="0" applyBorder="0" applyAlignment="0" applyProtection="0">
      <alignment vertical="center"/>
    </xf>
    <xf numFmtId="201" fontId="91" fillId="0" borderId="0" applyNumberFormat="0" applyFill="0" applyBorder="0" applyAlignment="0" applyProtection="0">
      <alignment vertical="center"/>
    </xf>
    <xf numFmtId="201" fontId="92" fillId="4" borderId="0" applyNumberFormat="0" applyBorder="0" applyAlignment="0" applyProtection="0">
      <alignment vertical="center"/>
    </xf>
    <xf numFmtId="201" fontId="92" fillId="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92" fillId="24" borderId="0" applyNumberFormat="0" applyBorder="0" applyAlignment="0" applyProtection="0">
      <alignment vertical="center"/>
    </xf>
    <xf numFmtId="201" fontId="7" fillId="0" borderId="0">
      <alignment vertical="center"/>
    </xf>
    <xf numFmtId="201" fontId="7" fillId="0" borderId="0">
      <alignment vertical="center"/>
    </xf>
    <xf numFmtId="201" fontId="8" fillId="0" borderId="0">
      <alignment vertical="center"/>
    </xf>
    <xf numFmtId="201" fontId="12" fillId="0" borderId="0">
      <alignment vertical="center"/>
    </xf>
    <xf numFmtId="201" fontId="8" fillId="0" borderId="0">
      <alignment vertical="center"/>
    </xf>
    <xf numFmtId="201" fontId="93" fillId="6" borderId="0" applyNumberFormat="0" applyBorder="0" applyAlignment="0" applyProtection="0">
      <alignment vertical="center"/>
    </xf>
    <xf numFmtId="201" fontId="93" fillId="6" borderId="0" applyNumberFormat="0" applyBorder="0" applyAlignment="0" applyProtection="0">
      <alignment vertical="center"/>
    </xf>
    <xf numFmtId="201" fontId="93" fillId="25" borderId="0" applyNumberFormat="0" applyBorder="0" applyAlignment="0" applyProtection="0">
      <alignment vertical="center"/>
    </xf>
    <xf numFmtId="201" fontId="93" fillId="25" borderId="0" applyNumberFormat="0" applyBorder="0" applyAlignment="0" applyProtection="0">
      <alignment vertical="center"/>
    </xf>
    <xf numFmtId="201" fontId="93" fillId="25" borderId="0" applyNumberFormat="0" applyBorder="0" applyAlignment="0" applyProtection="0">
      <alignment vertical="center"/>
    </xf>
    <xf numFmtId="201" fontId="93" fillId="25" borderId="0" applyNumberFormat="0" applyBorder="0" applyAlignment="0" applyProtection="0">
      <alignment vertical="center"/>
    </xf>
    <xf numFmtId="201" fontId="93" fillId="25" borderId="0" applyNumberFormat="0" applyBorder="0" applyAlignment="0" applyProtection="0">
      <alignment vertical="center"/>
    </xf>
    <xf numFmtId="201" fontId="93" fillId="25" borderId="0" applyNumberFormat="0" applyBorder="0" applyAlignment="0" applyProtection="0">
      <alignment vertical="center"/>
    </xf>
    <xf numFmtId="201" fontId="93" fillId="25" borderId="0" applyNumberFormat="0" applyBorder="0" applyAlignment="0" applyProtection="0">
      <alignment vertical="center"/>
    </xf>
    <xf numFmtId="201" fontId="93" fillId="25" borderId="0" applyNumberFormat="0" applyBorder="0" applyAlignment="0" applyProtection="0">
      <alignment vertical="center"/>
    </xf>
    <xf numFmtId="201" fontId="93" fillId="25" borderId="0" applyNumberFormat="0" applyBorder="0" applyAlignment="0" applyProtection="0">
      <alignment vertical="center"/>
    </xf>
    <xf numFmtId="201" fontId="93" fillId="25" borderId="0" applyNumberFormat="0" applyBorder="0" applyAlignment="0" applyProtection="0">
      <alignment vertical="center"/>
    </xf>
    <xf numFmtId="201" fontId="93" fillId="25" borderId="0" applyNumberFormat="0" applyBorder="0" applyAlignment="0" applyProtection="0">
      <alignment vertical="center"/>
    </xf>
    <xf numFmtId="201" fontId="93" fillId="25" borderId="0" applyNumberFormat="0" applyBorder="0" applyAlignment="0" applyProtection="0">
      <alignment vertical="center"/>
    </xf>
    <xf numFmtId="201" fontId="93" fillId="25" borderId="0" applyNumberFormat="0" applyBorder="0" applyAlignment="0" applyProtection="0">
      <alignment vertical="center"/>
    </xf>
    <xf numFmtId="201" fontId="93" fillId="25" borderId="0" applyNumberFormat="0" applyBorder="0" applyAlignment="0" applyProtection="0">
      <alignment vertical="center"/>
    </xf>
    <xf numFmtId="201" fontId="93" fillId="25" borderId="0" applyNumberFormat="0" applyBorder="0" applyAlignment="0" applyProtection="0">
      <alignment vertical="center"/>
    </xf>
    <xf numFmtId="201" fontId="93" fillId="25" borderId="0" applyNumberFormat="0" applyBorder="0" applyAlignment="0" applyProtection="0">
      <alignment vertical="center"/>
    </xf>
    <xf numFmtId="201" fontId="93" fillId="25" borderId="0" applyNumberFormat="0" applyBorder="0" applyAlignment="0" applyProtection="0">
      <alignment vertical="center"/>
    </xf>
    <xf numFmtId="201" fontId="93" fillId="25" borderId="0" applyNumberFormat="0" applyBorder="0" applyAlignment="0" applyProtection="0">
      <alignment vertical="center"/>
    </xf>
    <xf numFmtId="201" fontId="93" fillId="25" borderId="0" applyNumberFormat="0" applyBorder="0" applyAlignment="0" applyProtection="0">
      <alignment vertical="center"/>
    </xf>
    <xf numFmtId="201" fontId="93" fillId="25" borderId="0" applyNumberFormat="0" applyBorder="0" applyAlignment="0" applyProtection="0">
      <alignment vertical="center"/>
    </xf>
    <xf numFmtId="201" fontId="93" fillId="25" borderId="0" applyNumberFormat="0" applyBorder="0" applyAlignment="0" applyProtection="0">
      <alignment vertical="center"/>
    </xf>
    <xf numFmtId="201" fontId="93" fillId="25" borderId="0" applyNumberFormat="0" applyBorder="0" applyAlignment="0" applyProtection="0">
      <alignment vertical="center"/>
    </xf>
    <xf numFmtId="201" fontId="93" fillId="25" borderId="0" applyNumberFormat="0" applyBorder="0" applyAlignment="0" applyProtection="0">
      <alignment vertical="center"/>
    </xf>
    <xf numFmtId="201" fontId="93" fillId="25" borderId="0" applyNumberFormat="0" applyBorder="0" applyAlignment="0" applyProtection="0">
      <alignment vertical="center"/>
    </xf>
    <xf numFmtId="201" fontId="94" fillId="24" borderId="0" applyNumberFormat="0" applyBorder="0" applyAlignment="0" applyProtection="0">
      <alignment vertical="center"/>
    </xf>
    <xf numFmtId="201" fontId="95" fillId="0" borderId="32" applyNumberFormat="0" applyFill="0" applyAlignment="0" applyProtection="0">
      <alignment vertical="center"/>
    </xf>
    <xf numFmtId="201" fontId="96" fillId="10" borderId="21" applyNumberFormat="0" applyAlignment="0" applyProtection="0">
      <alignment vertical="center"/>
    </xf>
    <xf numFmtId="201" fontId="96" fillId="10" borderId="21" applyNumberFormat="0" applyAlignment="0" applyProtection="0">
      <alignment vertical="center"/>
    </xf>
    <xf numFmtId="201" fontId="97" fillId="26" borderId="21" applyNumberFormat="0" applyAlignment="0" applyProtection="0">
      <alignment vertical="center"/>
    </xf>
    <xf numFmtId="201" fontId="97" fillId="26" borderId="21" applyNumberFormat="0" applyAlignment="0" applyProtection="0">
      <alignment vertical="center"/>
    </xf>
    <xf numFmtId="201" fontId="97" fillId="26" borderId="21" applyNumberFormat="0" applyAlignment="0" applyProtection="0">
      <alignment vertical="center"/>
    </xf>
    <xf numFmtId="201" fontId="98" fillId="27" borderId="33" applyNumberFormat="0" applyAlignment="0" applyProtection="0">
      <alignment vertical="center"/>
    </xf>
    <xf numFmtId="201" fontId="98" fillId="27" borderId="33" applyNumberFormat="0" applyAlignment="0" applyProtection="0">
      <alignment vertical="center"/>
    </xf>
    <xf numFmtId="201" fontId="99" fillId="0" borderId="0" applyNumberFormat="0" applyFill="0" applyBorder="0" applyAlignment="0" applyProtection="0">
      <alignment vertical="center"/>
    </xf>
    <xf numFmtId="201" fontId="99" fillId="0" borderId="0" applyNumberFormat="0" applyFill="0" applyBorder="0" applyAlignment="0" applyProtection="0">
      <alignment vertical="center"/>
    </xf>
    <xf numFmtId="201" fontId="100" fillId="0" borderId="0" applyNumberFormat="0" applyFill="0" applyBorder="0" applyAlignment="0" applyProtection="0">
      <alignment vertical="center"/>
    </xf>
    <xf numFmtId="201" fontId="100" fillId="0" borderId="0" applyNumberFormat="0" applyFill="0" applyBorder="0" applyAlignment="0" applyProtection="0">
      <alignment vertical="center"/>
    </xf>
    <xf numFmtId="201" fontId="101" fillId="0" borderId="0" applyNumberFormat="0" applyFill="0" applyBorder="0" applyAlignment="0" applyProtection="0">
      <alignment vertical="center"/>
    </xf>
    <xf numFmtId="201" fontId="102" fillId="0" borderId="34" applyNumberFormat="0" applyFill="0" applyAlignment="0" applyProtection="0">
      <alignment vertical="center"/>
    </xf>
    <xf numFmtId="201" fontId="102" fillId="0" borderId="34" applyNumberFormat="0" applyFill="0" applyAlignment="0" applyProtection="0">
      <alignment vertical="center"/>
    </xf>
    <xf numFmtId="201" fontId="87" fillId="28" borderId="0" applyNumberFormat="0" applyBorder="0" applyAlignment="0" applyProtection="0">
      <alignment vertical="center"/>
    </xf>
    <xf numFmtId="201" fontId="87" fillId="28" borderId="0" applyNumberFormat="0" applyBorder="0" applyAlignment="0" applyProtection="0">
      <alignment vertical="center"/>
    </xf>
    <xf numFmtId="201" fontId="87" fillId="29" borderId="0" applyNumberFormat="0" applyBorder="0" applyAlignment="0" applyProtection="0">
      <alignment vertical="center"/>
    </xf>
    <xf numFmtId="201" fontId="87" fillId="29" borderId="0" applyNumberFormat="0" applyBorder="0" applyAlignment="0" applyProtection="0">
      <alignment vertical="center"/>
    </xf>
    <xf numFmtId="201" fontId="87" fillId="30" borderId="0" applyNumberFormat="0" applyBorder="0" applyAlignment="0" applyProtection="0">
      <alignment vertical="center"/>
    </xf>
    <xf numFmtId="201" fontId="87" fillId="30" borderId="0" applyNumberFormat="0" applyBorder="0" applyAlignment="0" applyProtection="0">
      <alignment vertical="center"/>
    </xf>
    <xf numFmtId="201" fontId="87" fillId="21" borderId="0" applyNumberFormat="0" applyBorder="0" applyAlignment="0" applyProtection="0">
      <alignment vertical="center"/>
    </xf>
    <xf numFmtId="201" fontId="87" fillId="21" borderId="0" applyNumberFormat="0" applyBorder="0" applyAlignment="0" applyProtection="0">
      <alignment vertical="center"/>
    </xf>
    <xf numFmtId="201" fontId="87" fillId="22" borderId="0" applyNumberFormat="0" applyBorder="0" applyAlignment="0" applyProtection="0">
      <alignment vertical="center"/>
    </xf>
    <xf numFmtId="201" fontId="87" fillId="22" borderId="0" applyNumberFormat="0" applyBorder="0" applyAlignment="0" applyProtection="0">
      <alignment vertical="center"/>
    </xf>
    <xf numFmtId="201" fontId="87" fillId="31" borderId="0" applyNumberFormat="0" applyBorder="0" applyAlignment="0" applyProtection="0">
      <alignment vertical="center"/>
    </xf>
    <xf numFmtId="201" fontId="87" fillId="31" borderId="0" applyNumberFormat="0" applyBorder="0" applyAlignment="0" applyProtection="0">
      <alignment vertical="center"/>
    </xf>
    <xf numFmtId="201" fontId="103" fillId="13" borderId="0" applyNumberFormat="0" applyBorder="0" applyAlignment="0" applyProtection="0">
      <alignment vertical="center"/>
    </xf>
    <xf numFmtId="201" fontId="103" fillId="13" borderId="0" applyNumberFormat="0" applyBorder="0" applyAlignment="0" applyProtection="0">
      <alignment vertical="center"/>
    </xf>
    <xf numFmtId="201" fontId="104" fillId="10" borderId="35" applyNumberFormat="0" applyAlignment="0" applyProtection="0">
      <alignment vertical="center"/>
    </xf>
    <xf numFmtId="201" fontId="104" fillId="10" borderId="35" applyNumberFormat="0" applyAlignment="0" applyProtection="0">
      <alignment vertical="center"/>
    </xf>
    <xf numFmtId="201" fontId="105" fillId="3" borderId="21" applyNumberFormat="0" applyAlignment="0" applyProtection="0">
      <alignment vertical="center"/>
    </xf>
    <xf numFmtId="201" fontId="105" fillId="3" borderId="21" applyNumberFormat="0" applyAlignment="0" applyProtection="0">
      <alignment vertical="center"/>
    </xf>
    <xf numFmtId="201" fontId="106" fillId="26" borderId="35" applyNumberFormat="0" applyAlignment="0" applyProtection="0">
      <alignment vertical="center"/>
    </xf>
    <xf numFmtId="201" fontId="106" fillId="26" borderId="35" applyNumberFormat="0" applyAlignment="0" applyProtection="0">
      <alignment vertical="center"/>
    </xf>
    <xf numFmtId="201" fontId="106" fillId="26" borderId="35" applyNumberFormat="0" applyAlignment="0" applyProtection="0">
      <alignment vertical="center"/>
    </xf>
    <xf numFmtId="201" fontId="107" fillId="32" borderId="21" applyNumberFormat="0" applyAlignment="0" applyProtection="0">
      <alignment vertical="center"/>
    </xf>
    <xf numFmtId="201" fontId="107" fillId="32" borderId="21" applyNumberFormat="0" applyAlignment="0" applyProtection="0">
      <alignment vertical="center"/>
    </xf>
    <xf numFmtId="201" fontId="107" fillId="32" borderId="21" applyNumberFormat="0" applyAlignment="0" applyProtection="0">
      <alignment vertical="center"/>
    </xf>
    <xf numFmtId="201" fontId="108" fillId="0" borderId="0" applyNumberFormat="0" applyFill="0" applyBorder="0" applyAlignment="0" applyProtection="0">
      <alignment vertical="center"/>
    </xf>
    <xf numFmtId="201" fontId="12" fillId="7" borderId="36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0" fillId="0" borderId="0"/>
    <xf numFmtId="0" fontId="12" fillId="0" borderId="0"/>
    <xf numFmtId="0" fontId="7" fillId="0" borderId="0"/>
    <xf numFmtId="0" fontId="128" fillId="16" borderId="0">
      <alignment horizontal="center" vertical="center"/>
    </xf>
    <xf numFmtId="0" fontId="129" fillId="16" borderId="0">
      <alignment horizontal="left" vertical="center"/>
    </xf>
    <xf numFmtId="0" fontId="7" fillId="0" borderId="0"/>
    <xf numFmtId="0" fontId="131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7" borderId="36" applyNumberFormat="0" applyFont="0" applyAlignment="0" applyProtection="0">
      <alignment vertical="center"/>
    </xf>
    <xf numFmtId="0" fontId="12" fillId="7" borderId="36" applyNumberFormat="0" applyFont="0" applyAlignment="0" applyProtection="0">
      <alignment vertical="center"/>
    </xf>
    <xf numFmtId="0" fontId="12" fillId="7" borderId="36" applyNumberFormat="0" applyFont="0" applyAlignment="0" applyProtection="0">
      <alignment vertical="center"/>
    </xf>
    <xf numFmtId="0" fontId="12" fillId="7" borderId="36" applyNumberFormat="0" applyFont="0" applyAlignment="0" applyProtection="0">
      <alignment vertical="center"/>
    </xf>
    <xf numFmtId="0" fontId="12" fillId="7" borderId="36" applyNumberFormat="0" applyFont="0" applyAlignment="0" applyProtection="0">
      <alignment vertical="center"/>
    </xf>
    <xf numFmtId="0" fontId="12" fillId="7" borderId="36" applyNumberFormat="0" applyFont="0" applyAlignment="0" applyProtection="0">
      <alignment vertical="center"/>
    </xf>
    <xf numFmtId="0" fontId="12" fillId="7" borderId="36" applyNumberFormat="0" applyFont="0" applyAlignment="0" applyProtection="0">
      <alignment vertical="center"/>
    </xf>
    <xf numFmtId="0" fontId="12" fillId="7" borderId="36" applyNumberFormat="0" applyFont="0" applyAlignment="0" applyProtection="0">
      <alignment vertical="center"/>
    </xf>
    <xf numFmtId="0" fontId="12" fillId="7" borderId="36" applyNumberFormat="0" applyFont="0" applyAlignment="0" applyProtection="0">
      <alignment vertical="center"/>
    </xf>
    <xf numFmtId="0" fontId="12" fillId="7" borderId="36" applyNumberFormat="0" applyFont="0" applyAlignment="0" applyProtection="0">
      <alignment vertical="center"/>
    </xf>
    <xf numFmtId="0" fontId="12" fillId="7" borderId="36" applyNumberFormat="0" applyFont="0" applyAlignment="0" applyProtection="0">
      <alignment vertical="center"/>
    </xf>
    <xf numFmtId="0" fontId="12" fillId="7" borderId="36" applyNumberFormat="0" applyFont="0" applyAlignment="0" applyProtection="0">
      <alignment vertical="center"/>
    </xf>
    <xf numFmtId="0" fontId="12" fillId="7" borderId="36" applyNumberFormat="0" applyFont="0" applyAlignment="0" applyProtection="0">
      <alignment vertical="center"/>
    </xf>
    <xf numFmtId="183" fontId="2" fillId="0" borderId="0">
      <alignment vertical="center"/>
    </xf>
    <xf numFmtId="183" fontId="12" fillId="0" borderId="0">
      <alignment vertical="center"/>
    </xf>
    <xf numFmtId="0" fontId="42" fillId="0" borderId="0"/>
    <xf numFmtId="180" fontId="12" fillId="0" borderId="0"/>
    <xf numFmtId="180" fontId="7" fillId="0" borderId="0"/>
    <xf numFmtId="180" fontId="12" fillId="0" borderId="0"/>
    <xf numFmtId="180" fontId="1" fillId="0" borderId="0">
      <alignment vertical="center"/>
    </xf>
    <xf numFmtId="185" fontId="1" fillId="0" borderId="0">
      <alignment vertical="center"/>
    </xf>
    <xf numFmtId="180" fontId="7" fillId="0" borderId="0"/>
    <xf numFmtId="185" fontId="12" fillId="0" borderId="0"/>
    <xf numFmtId="180" fontId="12" fillId="0" borderId="0"/>
    <xf numFmtId="180" fontId="50" fillId="0" borderId="0"/>
    <xf numFmtId="180" fontId="131" fillId="0" borderId="0" applyNumberFormat="0" applyFill="0" applyBorder="0" applyAlignment="0" applyProtection="0">
      <alignment vertical="top"/>
      <protection locked="0"/>
    </xf>
  </cellStyleXfs>
  <cellXfs count="1177">
    <xf numFmtId="0" fontId="0" fillId="0" borderId="0" xfId="0"/>
    <xf numFmtId="0" fontId="36" fillId="0" borderId="0" xfId="12932" applyFont="1" applyBorder="1" applyAlignment="1">
      <alignment horizontal="center" vertical="center"/>
    </xf>
    <xf numFmtId="181" fontId="37" fillId="0" borderId="0" xfId="0" applyNumberFormat="1" applyFont="1" applyAlignment="1">
      <alignment horizontal="center" vertical="center"/>
    </xf>
    <xf numFmtId="49" fontId="38" fillId="0" borderId="0" xfId="6447" applyNumberFormat="1" applyFont="1" applyFill="1" applyBorder="1" applyAlignment="1">
      <alignment horizontal="center" vertical="center" shrinkToFit="1"/>
    </xf>
    <xf numFmtId="0" fontId="38" fillId="0" borderId="0" xfId="6447" applyFont="1" applyFill="1" applyBorder="1" applyAlignment="1">
      <alignment horizontal="center" vertical="center" shrinkToFit="1"/>
    </xf>
    <xf numFmtId="0" fontId="38" fillId="0" borderId="0" xfId="0" applyFont="1" applyBorder="1" applyAlignment="1">
      <alignment horizontal="center" vertical="center"/>
    </xf>
    <xf numFmtId="0" fontId="38" fillId="16" borderId="0" xfId="0" applyFont="1" applyFill="1" applyBorder="1" applyAlignment="1">
      <alignment vertical="center"/>
    </xf>
    <xf numFmtId="0" fontId="38" fillId="16" borderId="0" xfId="12933" applyFont="1" applyFill="1" applyBorder="1" applyAlignment="1"/>
    <xf numFmtId="0" fontId="38" fillId="16" borderId="0" xfId="12933" applyFont="1" applyFill="1" applyAlignment="1"/>
    <xf numFmtId="0" fontId="38" fillId="0" borderId="0" xfId="0" applyFont="1" applyBorder="1" applyAlignment="1">
      <alignment horizontal="center"/>
    </xf>
    <xf numFmtId="0" fontId="38" fillId="0" borderId="0" xfId="12933" applyFont="1" applyFill="1" applyBorder="1" applyAlignment="1">
      <alignment horizontal="center" wrapText="1"/>
    </xf>
    <xf numFmtId="182" fontId="38" fillId="16" borderId="0" xfId="12933" applyNumberFormat="1" applyFont="1" applyFill="1" applyBorder="1" applyAlignment="1">
      <alignment horizontal="center" vertical="center"/>
    </xf>
    <xf numFmtId="182" fontId="38" fillId="16" borderId="0" xfId="12933" applyNumberFormat="1" applyFont="1" applyFill="1" applyBorder="1" applyAlignment="1">
      <alignment horizontal="center"/>
    </xf>
    <xf numFmtId="0" fontId="38" fillId="16" borderId="0" xfId="12933" applyFont="1" applyFill="1" applyBorder="1" applyAlignment="1">
      <alignment horizontal="center"/>
    </xf>
    <xf numFmtId="0" fontId="38" fillId="0" borderId="0" xfId="0" applyFont="1" applyBorder="1" applyAlignment="1">
      <alignment horizontal="center" vertical="center" wrapText="1"/>
    </xf>
    <xf numFmtId="0" fontId="38" fillId="16" borderId="0" xfId="12933" applyFont="1" applyFill="1" applyBorder="1" applyAlignment="1">
      <alignment horizontal="center" wrapText="1"/>
    </xf>
    <xf numFmtId="182" fontId="38" fillId="16" borderId="0" xfId="0" applyNumberFormat="1" applyFont="1" applyFill="1" applyBorder="1" applyAlignment="1">
      <alignment horizontal="center" vertical="center" wrapText="1"/>
    </xf>
    <xf numFmtId="184" fontId="38" fillId="16" borderId="0" xfId="6447" applyNumberFormat="1" applyFont="1" applyFill="1" applyBorder="1" applyAlignment="1">
      <alignment horizontal="center" vertical="center" shrinkToFit="1"/>
    </xf>
    <xf numFmtId="49" fontId="38" fillId="16" borderId="0" xfId="6447" applyNumberFormat="1" applyFont="1" applyFill="1" applyBorder="1" applyAlignment="1">
      <alignment horizontal="center" vertical="center" shrinkToFit="1"/>
    </xf>
    <xf numFmtId="0" fontId="38" fillId="16" borderId="0" xfId="6447" applyFont="1" applyFill="1" applyBorder="1" applyAlignment="1">
      <alignment horizontal="center" vertical="center" shrinkToFit="1"/>
    </xf>
    <xf numFmtId="0" fontId="38" fillId="16" borderId="0" xfId="0" applyFont="1" applyFill="1" applyBorder="1" applyAlignment="1">
      <alignment horizontal="center" vertical="center"/>
    </xf>
    <xf numFmtId="184" fontId="38" fillId="0" borderId="0" xfId="6447" applyNumberFormat="1" applyFont="1" applyFill="1" applyBorder="1" applyAlignment="1">
      <alignment horizontal="center" vertical="center" shrinkToFit="1"/>
    </xf>
    <xf numFmtId="0" fontId="38" fillId="16" borderId="0" xfId="0" applyFont="1" applyFill="1" applyBorder="1" applyAlignment="1">
      <alignment horizontal="center" vertical="center" wrapText="1"/>
    </xf>
    <xf numFmtId="0" fontId="38" fillId="16" borderId="0" xfId="0" applyFont="1" applyFill="1" applyBorder="1" applyAlignment="1">
      <alignment horizontal="center"/>
    </xf>
    <xf numFmtId="182" fontId="39" fillId="16" borderId="0" xfId="0" applyNumberFormat="1" applyFont="1" applyFill="1" applyBorder="1" applyAlignment="1">
      <alignment horizontal="center" vertical="center"/>
    </xf>
    <xf numFmtId="182" fontId="38" fillId="0" borderId="0" xfId="12933" applyNumberFormat="1" applyFont="1" applyFill="1" applyBorder="1" applyAlignment="1">
      <alignment horizontal="center"/>
    </xf>
    <xf numFmtId="0" fontId="38" fillId="16" borderId="0" xfId="12933" applyFont="1" applyFill="1" applyBorder="1" applyAlignment="1">
      <alignment horizontal="center" vertical="center"/>
    </xf>
    <xf numFmtId="0" fontId="38" fillId="16" borderId="0" xfId="12932" applyNumberFormat="1" applyFont="1" applyFill="1" applyBorder="1" applyAlignment="1">
      <alignment horizontal="center" vertical="center"/>
    </xf>
    <xf numFmtId="16" fontId="38" fillId="16" borderId="0" xfId="0" applyNumberFormat="1" applyFont="1" applyFill="1" applyBorder="1" applyAlignment="1">
      <alignment horizontal="center" vertical="center"/>
    </xf>
    <xf numFmtId="0" fontId="38" fillId="0" borderId="0" xfId="12933" applyFont="1" applyFill="1" applyBorder="1" applyAlignment="1">
      <alignment horizontal="center"/>
    </xf>
    <xf numFmtId="182" fontId="38" fillId="0" borderId="0" xfId="12933" applyNumberFormat="1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vertical="center"/>
    </xf>
    <xf numFmtId="0" fontId="38" fillId="15" borderId="0" xfId="6447" applyFont="1" applyFill="1" applyBorder="1" applyAlignment="1">
      <alignment horizontal="center" vertical="center"/>
    </xf>
    <xf numFmtId="0" fontId="38" fillId="16" borderId="0" xfId="12933" applyFont="1" applyFill="1" applyBorder="1" applyAlignment="1">
      <alignment horizontal="center" vertical="center" wrapText="1"/>
    </xf>
    <xf numFmtId="0" fontId="38" fillId="16" borderId="0" xfId="0" applyFont="1" applyFill="1" applyAlignment="1">
      <alignment horizontal="center"/>
    </xf>
    <xf numFmtId="0" fontId="38" fillId="15" borderId="0" xfId="0" applyFont="1" applyFill="1" applyBorder="1" applyAlignment="1">
      <alignment vertical="center"/>
    </xf>
    <xf numFmtId="0" fontId="38" fillId="15" borderId="0" xfId="0" applyFont="1" applyFill="1" applyBorder="1" applyAlignment="1">
      <alignment horizontal="center" vertical="center"/>
    </xf>
    <xf numFmtId="0" fontId="38" fillId="16" borderId="0" xfId="0" applyFont="1" applyFill="1"/>
    <xf numFmtId="190" fontId="38" fillId="0" borderId="0" xfId="0" applyNumberFormat="1" applyFont="1" applyBorder="1" applyAlignment="1">
      <alignment horizontal="center"/>
    </xf>
    <xf numFmtId="0" fontId="38" fillId="0" borderId="0" xfId="12932" applyFont="1" applyBorder="1" applyAlignment="1">
      <alignment horizontal="center" vertical="center" wrapText="1"/>
    </xf>
    <xf numFmtId="0" fontId="38" fillId="0" borderId="0" xfId="6447" applyFont="1" applyFill="1" applyBorder="1" applyAlignment="1">
      <alignment horizontal="center" vertical="center"/>
    </xf>
    <xf numFmtId="0" fontId="38" fillId="16" borderId="0" xfId="12932" applyFont="1" applyFill="1" applyBorder="1" applyAlignment="1">
      <alignment horizontal="center" vertical="center" wrapText="1"/>
    </xf>
    <xf numFmtId="0" fontId="38" fillId="16" borderId="0" xfId="6447" applyFont="1" applyFill="1" applyBorder="1" applyAlignment="1">
      <alignment horizontal="center" vertical="center"/>
    </xf>
    <xf numFmtId="58" fontId="38" fillId="16" borderId="0" xfId="12932" applyNumberFormat="1" applyFont="1" applyFill="1" applyBorder="1" applyAlignment="1">
      <alignment horizontal="center" vertical="center" wrapText="1"/>
    </xf>
    <xf numFmtId="0" fontId="36" fillId="15" borderId="0" xfId="6447" applyFont="1" applyFill="1" applyBorder="1" applyAlignment="1">
      <alignment horizontal="center" vertical="center"/>
    </xf>
    <xf numFmtId="191" fontId="38" fillId="16" borderId="0" xfId="12933" applyNumberFormat="1" applyFont="1" applyFill="1" applyBorder="1" applyAlignment="1">
      <alignment horizontal="center" vertical="center"/>
    </xf>
    <xf numFmtId="0" fontId="36" fillId="16" borderId="0" xfId="6447" applyFont="1" applyFill="1" applyBorder="1" applyAlignment="1">
      <alignment horizontal="center" vertical="center" shrinkToFit="1"/>
    </xf>
    <xf numFmtId="58" fontId="38" fillId="16" borderId="0" xfId="12937" applyNumberFormat="1" applyFont="1" applyFill="1" applyBorder="1" applyAlignment="1">
      <alignment horizontal="center" vertical="center" wrapText="1"/>
    </xf>
    <xf numFmtId="192" fontId="38" fillId="16" borderId="0" xfId="12933" applyNumberFormat="1" applyFont="1" applyFill="1" applyBorder="1" applyAlignment="1">
      <alignment horizontal="center" vertical="center"/>
    </xf>
    <xf numFmtId="0" fontId="38" fillId="17" borderId="0" xfId="12933" applyFont="1" applyFill="1" applyBorder="1" applyAlignment="1">
      <alignment horizontal="center" vertical="center"/>
    </xf>
    <xf numFmtId="0" fontId="38" fillId="16" borderId="0" xfId="12938" applyFont="1" applyFill="1" applyAlignment="1">
      <alignment horizontal="center" vertical="center"/>
    </xf>
    <xf numFmtId="0" fontId="38" fillId="16" borderId="0" xfId="12938" applyFont="1" applyFill="1" applyBorder="1" applyAlignment="1">
      <alignment horizontal="center"/>
    </xf>
    <xf numFmtId="58" fontId="38" fillId="16" borderId="0" xfId="12938" applyNumberFormat="1" applyFont="1" applyFill="1" applyBorder="1" applyAlignment="1">
      <alignment horizontal="center" vertical="center" wrapText="1"/>
    </xf>
    <xf numFmtId="0" fontId="36" fillId="16" borderId="0" xfId="0" applyFont="1" applyFill="1" applyAlignment="1"/>
    <xf numFmtId="0" fontId="36" fillId="16" borderId="0" xfId="0" applyFont="1" applyFill="1" applyBorder="1" applyAlignment="1"/>
    <xf numFmtId="0" fontId="36" fillId="0" borderId="0" xfId="0" applyFont="1"/>
    <xf numFmtId="0" fontId="40" fillId="16" borderId="0" xfId="12933" applyFont="1" applyFill="1" applyBorder="1" applyAlignment="1"/>
    <xf numFmtId="0" fontId="38" fillId="0" borderId="0" xfId="0" applyFont="1"/>
    <xf numFmtId="182" fontId="38" fillId="16" borderId="0" xfId="12933" applyNumberFormat="1" applyFont="1" applyFill="1" applyBorder="1" applyAlignment="1">
      <alignment horizontal="center" wrapText="1"/>
    </xf>
    <xf numFmtId="183" fontId="38" fillId="16" borderId="0" xfId="6447" applyNumberFormat="1" applyFont="1" applyFill="1" applyBorder="1" applyAlignment="1">
      <alignment horizontal="center" vertical="center" shrinkToFit="1"/>
    </xf>
    <xf numFmtId="183" fontId="38" fillId="16" borderId="0" xfId="12933" applyNumberFormat="1" applyFont="1" applyFill="1" applyBorder="1" applyAlignment="1">
      <alignment horizontal="center"/>
    </xf>
    <xf numFmtId="0" fontId="38" fillId="16" borderId="0" xfId="12935" applyFont="1" applyFill="1" applyBorder="1" applyAlignment="1">
      <alignment horizontal="center"/>
    </xf>
    <xf numFmtId="49" fontId="38" fillId="16" borderId="0" xfId="12933" applyNumberFormat="1" applyFont="1" applyFill="1" applyBorder="1" applyAlignment="1">
      <alignment horizontal="center" vertical="center"/>
    </xf>
    <xf numFmtId="0" fontId="38" fillId="16" borderId="10" xfId="12933" applyFont="1" applyFill="1" applyBorder="1" applyAlignment="1">
      <alignment horizontal="center" vertical="center"/>
    </xf>
    <xf numFmtId="17" fontId="38" fillId="16" borderId="0" xfId="6447" applyNumberFormat="1" applyFont="1" applyFill="1" applyBorder="1" applyAlignment="1">
      <alignment horizontal="center" vertical="center" shrinkToFit="1"/>
    </xf>
    <xf numFmtId="0" fontId="38" fillId="16" borderId="0" xfId="6447" applyFont="1" applyFill="1" applyBorder="1" applyAlignment="1">
      <alignment horizontal="center"/>
    </xf>
    <xf numFmtId="191" fontId="38" fillId="0" borderId="0" xfId="12933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8" fillId="0" borderId="0" xfId="12933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16" fontId="38" fillId="16" borderId="0" xfId="12933" applyNumberFormat="1" applyFont="1" applyFill="1" applyBorder="1" applyAlignment="1">
      <alignment horizontal="center"/>
    </xf>
    <xf numFmtId="0" fontId="38" fillId="16" borderId="0" xfId="12936" applyFont="1" applyFill="1" applyBorder="1" applyAlignment="1">
      <alignment horizontal="center" wrapText="1"/>
    </xf>
    <xf numFmtId="58" fontId="38" fillId="16" borderId="0" xfId="12936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8" fillId="16" borderId="7" xfId="0" applyFont="1" applyFill="1" applyBorder="1" applyAlignment="1">
      <alignment horizontal="center" vertical="center"/>
    </xf>
    <xf numFmtId="0" fontId="38" fillId="0" borderId="7" xfId="12933" applyFont="1" applyFill="1" applyBorder="1" applyAlignment="1">
      <alignment horizontal="center" vertical="center"/>
    </xf>
    <xf numFmtId="182" fontId="38" fillId="0" borderId="7" xfId="12933" applyNumberFormat="1" applyFont="1" applyFill="1" applyBorder="1" applyAlignment="1">
      <alignment horizontal="center"/>
    </xf>
    <xf numFmtId="0" fontId="38" fillId="0" borderId="7" xfId="12933" applyFont="1" applyFill="1" applyBorder="1" applyAlignment="1">
      <alignment horizontal="center"/>
    </xf>
    <xf numFmtId="0" fontId="36" fillId="16" borderId="0" xfId="6447" applyFont="1" applyFill="1" applyBorder="1" applyAlignment="1">
      <alignment vertical="center" shrinkToFit="1"/>
    </xf>
    <xf numFmtId="0" fontId="36" fillId="15" borderId="0" xfId="6447" applyFont="1" applyFill="1" applyBorder="1" applyAlignment="1">
      <alignment vertical="center"/>
    </xf>
    <xf numFmtId="0" fontId="38" fillId="16" borderId="0" xfId="6447" applyFont="1" applyFill="1" applyBorder="1" applyAlignment="1">
      <alignment vertical="center" shrinkToFit="1"/>
    </xf>
    <xf numFmtId="0" fontId="38" fillId="0" borderId="6" xfId="12933" applyFont="1" applyFill="1" applyBorder="1" applyAlignment="1">
      <alignment horizontal="center" vertical="center"/>
    </xf>
    <xf numFmtId="0" fontId="38" fillId="0" borderId="8" xfId="12933" applyFont="1" applyFill="1" applyBorder="1" applyAlignment="1">
      <alignment horizontal="center" vertical="center"/>
    </xf>
    <xf numFmtId="0" fontId="38" fillId="0" borderId="0" xfId="6447" applyFont="1" applyFill="1" applyBorder="1" applyAlignment="1">
      <alignment vertical="center" shrinkToFit="1"/>
    </xf>
    <xf numFmtId="0" fontId="38" fillId="0" borderId="0" xfId="0" applyFont="1" applyAlignment="1">
      <alignment vertical="center"/>
    </xf>
    <xf numFmtId="0" fontId="38" fillId="0" borderId="15" xfId="0" applyFont="1" applyBorder="1" applyAlignment="1">
      <alignment vertical="center"/>
    </xf>
    <xf numFmtId="0" fontId="38" fillId="0" borderId="0" xfId="0" applyFont="1" applyAlignment="1"/>
    <xf numFmtId="0" fontId="38" fillId="16" borderId="7" xfId="12933" applyFont="1" applyFill="1" applyBorder="1" applyAlignment="1">
      <alignment horizontal="center" vertical="center"/>
    </xf>
    <xf numFmtId="0" fontId="38" fillId="16" borderId="8" xfId="12933" applyFont="1" applyFill="1" applyBorder="1" applyAlignment="1">
      <alignment horizontal="center" vertical="center"/>
    </xf>
    <xf numFmtId="0" fontId="38" fillId="0" borderId="8" xfId="0" applyFont="1" applyBorder="1" applyAlignment="1">
      <alignment horizontal="center" vertical="center" wrapText="1"/>
    </xf>
    <xf numFmtId="176" fontId="46" fillId="0" borderId="7" xfId="0" applyNumberFormat="1" applyFont="1" applyFill="1" applyBorder="1" applyAlignment="1">
      <alignment horizontal="center" vertical="center" wrapText="1"/>
    </xf>
    <xf numFmtId="182" fontId="38" fillId="16" borderId="7" xfId="0" applyNumberFormat="1" applyFont="1" applyFill="1" applyBorder="1" applyAlignment="1">
      <alignment horizontal="center" vertical="center" wrapText="1"/>
    </xf>
    <xf numFmtId="182" fontId="38" fillId="16" borderId="7" xfId="12933" applyNumberFormat="1" applyFont="1" applyFill="1" applyBorder="1" applyAlignment="1">
      <alignment horizontal="center"/>
    </xf>
    <xf numFmtId="0" fontId="38" fillId="0" borderId="7" xfId="0" applyFont="1" applyBorder="1" applyAlignment="1">
      <alignment horizontal="center"/>
    </xf>
    <xf numFmtId="182" fontId="38" fillId="16" borderId="7" xfId="12933" applyNumberFormat="1" applyFont="1" applyFill="1" applyBorder="1" applyAlignment="1">
      <alignment horizont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182" fontId="38" fillId="16" borderId="7" xfId="12933" applyNumberFormat="1" applyFont="1" applyFill="1" applyBorder="1" applyAlignment="1">
      <alignment horizontal="center" vertical="center"/>
    </xf>
    <xf numFmtId="183" fontId="38" fillId="0" borderId="7" xfId="0" applyNumberFormat="1" applyFont="1" applyBorder="1" applyAlignment="1">
      <alignment horizontal="center" vertical="center"/>
    </xf>
    <xf numFmtId="183" fontId="38" fillId="0" borderId="7" xfId="0" applyNumberFormat="1" applyFont="1" applyBorder="1" applyAlignment="1">
      <alignment horizontal="center"/>
    </xf>
    <xf numFmtId="183" fontId="38" fillId="0" borderId="8" xfId="0" applyNumberFormat="1" applyFont="1" applyBorder="1" applyAlignment="1">
      <alignment horizontal="center" vertical="center" wrapText="1"/>
    </xf>
    <xf numFmtId="183" fontId="38" fillId="0" borderId="12" xfId="0" applyNumberFormat="1" applyFont="1" applyBorder="1" applyAlignment="1">
      <alignment horizontal="center" vertical="center" wrapText="1"/>
    </xf>
    <xf numFmtId="0" fontId="38" fillId="16" borderId="6" xfId="12933" applyFont="1" applyFill="1" applyBorder="1" applyAlignment="1">
      <alignment horizontal="center" vertical="center"/>
    </xf>
    <xf numFmtId="0" fontId="38" fillId="16" borderId="13" xfId="12933" applyFont="1" applyFill="1" applyBorder="1" applyAlignment="1">
      <alignment horizontal="center" vertical="center"/>
    </xf>
    <xf numFmtId="0" fontId="38" fillId="0" borderId="12" xfId="0" applyFont="1" applyBorder="1" applyAlignment="1">
      <alignment horizontal="center" vertical="center" wrapText="1"/>
    </xf>
    <xf numFmtId="0" fontId="38" fillId="16" borderId="14" xfId="12933" applyFont="1" applyFill="1" applyBorder="1" applyAlignment="1">
      <alignment horizontal="center" vertical="center"/>
    </xf>
    <xf numFmtId="183" fontId="38" fillId="16" borderId="7" xfId="0" applyNumberFormat="1" applyFont="1" applyFill="1" applyBorder="1" applyAlignment="1">
      <alignment horizontal="center" vertical="center"/>
    </xf>
    <xf numFmtId="184" fontId="38" fillId="16" borderId="7" xfId="6447" applyNumberFormat="1" applyFont="1" applyFill="1" applyBorder="1" applyAlignment="1">
      <alignment horizontal="center" vertical="center" shrinkToFit="1"/>
    </xf>
    <xf numFmtId="0" fontId="38" fillId="16" borderId="7" xfId="12934" applyFont="1" applyFill="1" applyBorder="1" applyAlignment="1">
      <alignment horizontal="center" vertical="center"/>
    </xf>
    <xf numFmtId="0" fontId="38" fillId="16" borderId="7" xfId="0" applyFont="1" applyFill="1" applyBorder="1" applyAlignment="1">
      <alignment horizontal="center"/>
    </xf>
    <xf numFmtId="182" fontId="39" fillId="16" borderId="7" xfId="0" applyNumberFormat="1" applyFont="1" applyFill="1" applyBorder="1" applyAlignment="1">
      <alignment horizontal="center" vertical="center"/>
    </xf>
    <xf numFmtId="0" fontId="39" fillId="16" borderId="7" xfId="12934" applyFont="1" applyFill="1" applyBorder="1" applyAlignment="1">
      <alignment horizontal="center" vertical="center"/>
    </xf>
    <xf numFmtId="185" fontId="39" fillId="16" borderId="7" xfId="0" applyNumberFormat="1" applyFont="1" applyFill="1" applyBorder="1" applyAlignment="1">
      <alignment horizontal="center"/>
    </xf>
    <xf numFmtId="182" fontId="38" fillId="16" borderId="13" xfId="12933" applyNumberFormat="1" applyFont="1" applyFill="1" applyBorder="1" applyAlignment="1">
      <alignment horizontal="center"/>
    </xf>
    <xf numFmtId="0" fontId="39" fillId="16" borderId="7" xfId="0" applyFont="1" applyFill="1" applyBorder="1" applyAlignment="1">
      <alignment horizontal="center" vertical="center"/>
    </xf>
    <xf numFmtId="0" fontId="39" fillId="16" borderId="7" xfId="0" applyFont="1" applyFill="1" applyBorder="1" applyAlignment="1">
      <alignment horizontal="center"/>
    </xf>
    <xf numFmtId="0" fontId="38" fillId="16" borderId="7" xfId="12933" applyFont="1" applyFill="1" applyBorder="1" applyAlignment="1">
      <alignment horizontal="center"/>
    </xf>
    <xf numFmtId="49" fontId="38" fillId="16" borderId="7" xfId="6447" applyNumberFormat="1" applyFont="1" applyFill="1" applyBorder="1" applyAlignment="1">
      <alignment horizontal="center" vertical="center" shrinkToFit="1"/>
    </xf>
    <xf numFmtId="0" fontId="46" fillId="0" borderId="7" xfId="0" applyNumberFormat="1" applyFont="1" applyFill="1" applyBorder="1" applyAlignment="1">
      <alignment horizontal="center" vertical="center"/>
    </xf>
    <xf numFmtId="184" fontId="38" fillId="16" borderId="16" xfId="6447" applyNumberFormat="1" applyFont="1" applyFill="1" applyBorder="1" applyAlignment="1">
      <alignment horizontal="center" vertical="center" shrinkToFit="1"/>
    </xf>
    <xf numFmtId="49" fontId="38" fillId="16" borderId="11" xfId="6447" applyNumberFormat="1" applyFont="1" applyFill="1" applyBorder="1" applyAlignment="1">
      <alignment horizontal="center" vertical="center" shrinkToFit="1"/>
    </xf>
    <xf numFmtId="183" fontId="38" fillId="16" borderId="7" xfId="12933" applyNumberFormat="1" applyFont="1" applyFill="1" applyBorder="1" applyAlignment="1">
      <alignment horizontal="center"/>
    </xf>
    <xf numFmtId="183" fontId="38" fillId="16" borderId="16" xfId="6447" applyNumberFormat="1" applyFont="1" applyFill="1" applyBorder="1" applyAlignment="1">
      <alignment horizontal="center" vertical="center" shrinkToFit="1"/>
    </xf>
    <xf numFmtId="183" fontId="38" fillId="16" borderId="7" xfId="0" applyNumberFormat="1" applyFont="1" applyFill="1" applyBorder="1" applyAlignment="1">
      <alignment horizontal="center"/>
    </xf>
    <xf numFmtId="16" fontId="38" fillId="16" borderId="7" xfId="12933" applyNumberFormat="1" applyFont="1" applyFill="1" applyBorder="1" applyAlignment="1">
      <alignment horizontal="center"/>
    </xf>
    <xf numFmtId="0" fontId="38" fillId="0" borderId="13" xfId="12933" applyFont="1" applyFill="1" applyBorder="1" applyAlignment="1">
      <alignment horizontal="center" vertical="center"/>
    </xf>
    <xf numFmtId="186" fontId="38" fillId="0" borderId="7" xfId="0" applyNumberFormat="1" applyFont="1" applyBorder="1" applyAlignment="1">
      <alignment horizontal="center" vertical="center" wrapText="1"/>
    </xf>
    <xf numFmtId="182" fontId="38" fillId="0" borderId="13" xfId="12933" applyNumberFormat="1" applyFont="1" applyFill="1" applyBorder="1" applyAlignment="1">
      <alignment horizontal="center"/>
    </xf>
    <xf numFmtId="187" fontId="38" fillId="0" borderId="7" xfId="0" applyNumberFormat="1" applyFont="1" applyBorder="1" applyAlignment="1">
      <alignment horizontal="center"/>
    </xf>
    <xf numFmtId="176" fontId="38" fillId="0" borderId="8" xfId="0" applyNumberFormat="1" applyFont="1" applyBorder="1" applyAlignment="1">
      <alignment horizontal="center" vertical="center" wrapText="1"/>
    </xf>
    <xf numFmtId="176" fontId="38" fillId="0" borderId="12" xfId="0" applyNumberFormat="1" applyFont="1" applyBorder="1" applyAlignment="1">
      <alignment horizontal="center" vertical="center" wrapText="1"/>
    </xf>
    <xf numFmtId="0" fontId="38" fillId="16" borderId="16" xfId="12933" applyFont="1" applyFill="1" applyBorder="1" applyAlignment="1">
      <alignment horizontal="center" vertical="center"/>
    </xf>
    <xf numFmtId="188" fontId="38" fillId="16" borderId="7" xfId="12933" applyNumberFormat="1" applyFont="1" applyFill="1" applyBorder="1" applyAlignment="1">
      <alignment horizontal="center"/>
    </xf>
    <xf numFmtId="49" fontId="38" fillId="16" borderId="7" xfId="12933" applyNumberFormat="1" applyFont="1" applyFill="1" applyBorder="1" applyAlignment="1">
      <alignment horizontal="center"/>
    </xf>
    <xf numFmtId="49" fontId="38" fillId="16" borderId="7" xfId="12933" applyNumberFormat="1" applyFont="1" applyFill="1" applyBorder="1" applyAlignment="1">
      <alignment horizontal="center" vertical="center"/>
    </xf>
    <xf numFmtId="0" fontId="38" fillId="16" borderId="17" xfId="12933" applyFont="1" applyFill="1" applyBorder="1" applyAlignment="1">
      <alignment horizontal="center" vertical="center"/>
    </xf>
    <xf numFmtId="189" fontId="38" fillId="16" borderId="7" xfId="12933" applyNumberFormat="1" applyFont="1" applyFill="1" applyBorder="1" applyAlignment="1">
      <alignment horizontal="center" vertical="center"/>
    </xf>
    <xf numFmtId="189" fontId="38" fillId="16" borderId="17" xfId="12933" applyNumberFormat="1" applyFont="1" applyFill="1" applyBorder="1" applyAlignment="1">
      <alignment horizontal="center" vertical="center"/>
    </xf>
    <xf numFmtId="0" fontId="38" fillId="16" borderId="7" xfId="12933" applyNumberFormat="1" applyFont="1" applyFill="1" applyBorder="1" applyAlignment="1">
      <alignment horizontal="center"/>
    </xf>
    <xf numFmtId="186" fontId="38" fillId="0" borderId="7" xfId="0" applyNumberFormat="1" applyFont="1" applyBorder="1" applyAlignment="1">
      <alignment horizontal="center"/>
    </xf>
    <xf numFmtId="0" fontId="38" fillId="16" borderId="6" xfId="12933" applyFont="1" applyFill="1" applyBorder="1" applyAlignment="1">
      <alignment horizontal="center" wrapText="1"/>
    </xf>
    <xf numFmtId="190" fontId="38" fillId="0" borderId="7" xfId="0" applyNumberFormat="1" applyFont="1" applyBorder="1" applyAlignment="1">
      <alignment horizontal="center"/>
    </xf>
    <xf numFmtId="0" fontId="38" fillId="16" borderId="9" xfId="12933" applyFont="1" applyFill="1" applyBorder="1" applyAlignment="1">
      <alignment horizontal="center" wrapText="1"/>
    </xf>
    <xf numFmtId="0" fontId="38" fillId="16" borderId="8" xfId="12933" applyFont="1" applyFill="1" applyBorder="1" applyAlignment="1">
      <alignment horizontal="center" wrapText="1"/>
    </xf>
    <xf numFmtId="0" fontId="38" fillId="0" borderId="8" xfId="0" applyFont="1" applyBorder="1" applyAlignment="1">
      <alignment horizontal="center" vertical="center"/>
    </xf>
    <xf numFmtId="0" fontId="38" fillId="0" borderId="8" xfId="12935" applyFont="1" applyFill="1" applyBorder="1" applyAlignment="1">
      <alignment horizontal="center"/>
    </xf>
    <xf numFmtId="183" fontId="38" fillId="0" borderId="7" xfId="12933" applyNumberFormat="1" applyFont="1" applyFill="1" applyBorder="1" applyAlignment="1">
      <alignment horizontal="center"/>
    </xf>
    <xf numFmtId="0" fontId="38" fillId="16" borderId="7" xfId="12933" applyFont="1" applyFill="1" applyBorder="1" applyAlignment="1">
      <alignment horizontal="center" wrapText="1"/>
    </xf>
    <xf numFmtId="49" fontId="38" fillId="0" borderId="6" xfId="12933" applyNumberFormat="1" applyFont="1" applyFill="1" applyBorder="1" applyAlignment="1">
      <alignment horizontal="center" wrapText="1"/>
    </xf>
    <xf numFmtId="0" fontId="38" fillId="0" borderId="9" xfId="12933" applyFont="1" applyFill="1" applyBorder="1" applyAlignment="1">
      <alignment horizontal="center" wrapText="1"/>
    </xf>
    <xf numFmtId="0" fontId="38" fillId="0" borderId="8" xfId="12933" applyFont="1" applyFill="1" applyBorder="1" applyAlignment="1">
      <alignment horizontal="center" wrapText="1"/>
    </xf>
    <xf numFmtId="0" fontId="38" fillId="0" borderId="7" xfId="0" applyFont="1" applyFill="1" applyBorder="1" applyAlignment="1">
      <alignment horizontal="center" vertical="center"/>
    </xf>
    <xf numFmtId="0" fontId="38" fillId="17" borderId="7" xfId="12933" applyFont="1" applyFill="1" applyBorder="1" applyAlignment="1">
      <alignment horizontal="center" vertical="center"/>
    </xf>
    <xf numFmtId="0" fontId="38" fillId="17" borderId="16" xfId="12933" applyFont="1" applyFill="1" applyBorder="1" applyAlignment="1">
      <alignment horizontal="center" vertical="center"/>
    </xf>
    <xf numFmtId="0" fontId="38" fillId="17" borderId="6" xfId="12933" applyFont="1" applyFill="1" applyBorder="1" applyAlignment="1">
      <alignment vertical="center"/>
    </xf>
    <xf numFmtId="182" fontId="38" fillId="17" borderId="7" xfId="12933" applyNumberFormat="1" applyFont="1" applyFill="1" applyBorder="1" applyAlignment="1">
      <alignment horizontal="center"/>
    </xf>
    <xf numFmtId="182" fontId="38" fillId="17" borderId="7" xfId="12933" applyNumberFormat="1" applyFont="1" applyFill="1" applyBorder="1" applyAlignment="1">
      <alignment horizontal="center" vertical="center"/>
    </xf>
    <xf numFmtId="0" fontId="38" fillId="16" borderId="6" xfId="12933" applyFont="1" applyFill="1" applyBorder="1" applyAlignment="1">
      <alignment vertical="center"/>
    </xf>
    <xf numFmtId="49" fontId="38" fillId="16" borderId="8" xfId="12933" applyNumberFormat="1" applyFont="1" applyFill="1" applyBorder="1" applyAlignment="1">
      <alignment horizontal="center" vertical="center"/>
    </xf>
    <xf numFmtId="0" fontId="47" fillId="16" borderId="21" xfId="0" applyFont="1" applyFill="1" applyBorder="1" applyAlignment="1">
      <alignment horizontal="center" vertical="center"/>
    </xf>
    <xf numFmtId="0" fontId="47" fillId="18" borderId="22" xfId="0" applyFont="1" applyFill="1" applyBorder="1" applyAlignment="1">
      <alignment horizontal="center" vertical="center"/>
    </xf>
    <xf numFmtId="0" fontId="47" fillId="19" borderId="21" xfId="0" applyFont="1" applyFill="1" applyBorder="1" applyAlignment="1">
      <alignment horizontal="center" vertical="center"/>
    </xf>
    <xf numFmtId="0" fontId="47" fillId="16" borderId="23" xfId="0" applyFont="1" applyFill="1" applyBorder="1" applyAlignment="1">
      <alignment horizontal="center" vertical="center"/>
    </xf>
    <xf numFmtId="190" fontId="46" fillId="16" borderId="7" xfId="12313" applyNumberFormat="1" applyFont="1" applyFill="1" applyBorder="1" applyAlignment="1">
      <alignment horizontal="center" vertical="center"/>
    </xf>
    <xf numFmtId="183" fontId="46" fillId="16" borderId="7" xfId="12313" applyNumberFormat="1" applyFont="1" applyFill="1" applyBorder="1" applyAlignment="1">
      <alignment horizontal="center" vertical="center"/>
    </xf>
    <xf numFmtId="15" fontId="38" fillId="16" borderId="7" xfId="12933" applyNumberFormat="1" applyFont="1" applyFill="1" applyBorder="1" applyAlignment="1">
      <alignment horizontal="center"/>
    </xf>
    <xf numFmtId="15" fontId="38" fillId="0" borderId="7" xfId="0" applyNumberFormat="1" applyFont="1" applyBorder="1" applyAlignment="1">
      <alignment horizontal="center"/>
    </xf>
    <xf numFmtId="0" fontId="38" fillId="16" borderId="7" xfId="0" applyFont="1" applyFill="1" applyBorder="1" applyAlignment="1">
      <alignment horizontal="center" vertical="center" wrapText="1"/>
    </xf>
    <xf numFmtId="0" fontId="31" fillId="17" borderId="7" xfId="0" applyFont="1" applyFill="1" applyBorder="1" applyAlignment="1">
      <alignment horizontal="center" vertical="center" wrapText="1"/>
    </xf>
    <xf numFmtId="0" fontId="38" fillId="16" borderId="7" xfId="6447" applyFont="1" applyFill="1" applyBorder="1" applyAlignment="1">
      <alignment horizontal="center" vertical="center" shrinkToFit="1"/>
    </xf>
    <xf numFmtId="183" fontId="46" fillId="0" borderId="7" xfId="0" applyNumberFormat="1" applyFont="1" applyFill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6" fillId="16" borderId="8" xfId="12933" applyFont="1" applyFill="1" applyBorder="1" applyAlignment="1">
      <alignment horizontal="center" vertical="center"/>
    </xf>
    <xf numFmtId="0" fontId="38" fillId="16" borderId="18" xfId="12933" applyFont="1" applyFill="1" applyBorder="1" applyAlignment="1">
      <alignment horizontal="center" vertical="center"/>
    </xf>
    <xf numFmtId="0" fontId="36" fillId="16" borderId="12" xfId="12933" applyFont="1" applyFill="1" applyBorder="1" applyAlignment="1">
      <alignment horizontal="center" vertical="center"/>
    </xf>
    <xf numFmtId="0" fontId="38" fillId="16" borderId="9" xfId="12933" applyFont="1" applyFill="1" applyBorder="1" applyAlignment="1">
      <alignment horizontal="center" vertical="center"/>
    </xf>
    <xf numFmtId="0" fontId="38" fillId="16" borderId="9" xfId="0" applyFont="1" applyFill="1" applyBorder="1" applyAlignment="1">
      <alignment horizontal="center" vertical="center"/>
    </xf>
    <xf numFmtId="0" fontId="38" fillId="16" borderId="8" xfId="0" applyFont="1" applyFill="1" applyBorder="1" applyAlignment="1">
      <alignment horizontal="center" vertical="center"/>
    </xf>
    <xf numFmtId="191" fontId="38" fillId="0" borderId="7" xfId="0" applyNumberFormat="1" applyFont="1" applyBorder="1" applyAlignment="1">
      <alignment horizontal="center"/>
    </xf>
    <xf numFmtId="191" fontId="38" fillId="16" borderId="17" xfId="12933" applyNumberFormat="1" applyFont="1" applyFill="1" applyBorder="1" applyAlignment="1">
      <alignment horizontal="center" vertical="center"/>
    </xf>
    <xf numFmtId="183" fontId="38" fillId="16" borderId="7" xfId="12933" applyNumberFormat="1" applyFont="1" applyFill="1" applyBorder="1" applyAlignment="1">
      <alignment horizontal="center" vertical="center"/>
    </xf>
    <xf numFmtId="0" fontId="36" fillId="16" borderId="7" xfId="12933" applyFont="1" applyFill="1" applyBorder="1" applyAlignment="1">
      <alignment horizontal="center" vertical="center"/>
    </xf>
    <xf numFmtId="0" fontId="36" fillId="17" borderId="7" xfId="12933" applyFont="1" applyFill="1" applyBorder="1" applyAlignment="1">
      <alignment horizontal="center" vertical="center"/>
    </xf>
    <xf numFmtId="185" fontId="38" fillId="0" borderId="7" xfId="0" applyNumberFormat="1" applyFont="1" applyBorder="1" applyAlignment="1">
      <alignment horizontal="center" vertical="center"/>
    </xf>
    <xf numFmtId="191" fontId="38" fillId="16" borderId="7" xfId="12933" applyNumberFormat="1" applyFont="1" applyFill="1" applyBorder="1" applyAlignment="1">
      <alignment horizontal="center" vertical="center"/>
    </xf>
    <xf numFmtId="185" fontId="38" fillId="16" borderId="7" xfId="12933" applyNumberFormat="1" applyFont="1" applyFill="1" applyBorder="1" applyAlignment="1">
      <alignment horizontal="center" vertical="center"/>
    </xf>
    <xf numFmtId="0" fontId="48" fillId="17" borderId="7" xfId="8798" applyNumberFormat="1" applyFont="1" applyFill="1" applyBorder="1" applyAlignment="1">
      <alignment horizontal="left"/>
    </xf>
    <xf numFmtId="0" fontId="38" fillId="16" borderId="7" xfId="6447" applyFont="1" applyFill="1" applyBorder="1" applyAlignment="1">
      <alignment vertical="center" shrinkToFit="1"/>
    </xf>
    <xf numFmtId="0" fontId="38" fillId="0" borderId="7" xfId="0" applyFont="1" applyBorder="1" applyAlignment="1"/>
    <xf numFmtId="0" fontId="38" fillId="16" borderId="7" xfId="12933" applyFont="1" applyFill="1" applyBorder="1" applyAlignment="1">
      <alignment horizontal="center" vertical="center" wrapText="1"/>
    </xf>
    <xf numFmtId="0" fontId="38" fillId="17" borderId="8" xfId="0" applyFont="1" applyFill="1" applyBorder="1" applyAlignment="1">
      <alignment horizontal="center"/>
    </xf>
    <xf numFmtId="191" fontId="38" fillId="17" borderId="7" xfId="12933" applyNumberFormat="1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 wrapText="1"/>
    </xf>
    <xf numFmtId="0" fontId="38" fillId="0" borderId="7" xfId="12337" applyFont="1" applyFill="1" applyBorder="1" applyAlignment="1">
      <alignment horizontal="center" vertical="center"/>
    </xf>
    <xf numFmtId="185" fontId="38" fillId="0" borderId="7" xfId="12933" applyNumberFormat="1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/>
    </xf>
    <xf numFmtId="185" fontId="38" fillId="0" borderId="7" xfId="0" applyNumberFormat="1" applyFont="1" applyFill="1" applyBorder="1" applyAlignment="1">
      <alignment horizontal="center"/>
    </xf>
    <xf numFmtId="182" fontId="38" fillId="16" borderId="7" xfId="6447" applyNumberFormat="1" applyFont="1" applyFill="1" applyBorder="1" applyAlignment="1">
      <alignment horizontal="center" vertical="center" shrinkToFit="1"/>
    </xf>
    <xf numFmtId="191" fontId="38" fillId="0" borderId="7" xfId="0" applyNumberFormat="1" applyFont="1" applyBorder="1" applyAlignment="1">
      <alignment horizontal="center" vertical="center"/>
    </xf>
    <xf numFmtId="182" fontId="38" fillId="16" borderId="7" xfId="12939" applyNumberFormat="1" applyFont="1" applyFill="1" applyBorder="1" applyAlignment="1">
      <alignment horizontal="center" vertical="center" wrapText="1"/>
    </xf>
    <xf numFmtId="0" fontId="38" fillId="0" borderId="7" xfId="12933" applyFont="1" applyFill="1" applyBorder="1" applyAlignment="1">
      <alignment horizontal="center" vertical="center" wrapText="1"/>
    </xf>
    <xf numFmtId="0" fontId="38" fillId="0" borderId="7" xfId="0" applyFont="1" applyBorder="1"/>
    <xf numFmtId="193" fontId="38" fillId="16" borderId="7" xfId="12933" applyNumberFormat="1" applyFont="1" applyFill="1" applyBorder="1" applyAlignment="1">
      <alignment horizontal="center" vertical="center"/>
    </xf>
    <xf numFmtId="184" fontId="38" fillId="16" borderId="7" xfId="6447" applyNumberFormat="1" applyFont="1" applyFill="1" applyBorder="1" applyAlignment="1">
      <alignment horizontal="center"/>
    </xf>
    <xf numFmtId="182" fontId="38" fillId="16" borderId="7" xfId="12940" applyNumberFormat="1" applyFont="1" applyFill="1" applyBorder="1" applyAlignment="1">
      <alignment horizontal="center" vertical="center" wrapText="1"/>
    </xf>
    <xf numFmtId="182" fontId="38" fillId="0" borderId="7" xfId="12933" applyNumberFormat="1" applyFont="1" applyFill="1" applyBorder="1" applyAlignment="1">
      <alignment horizontal="center" vertical="center"/>
    </xf>
    <xf numFmtId="0" fontId="38" fillId="17" borderId="7" xfId="6447" applyFont="1" applyFill="1" applyBorder="1" applyAlignment="1">
      <alignment horizontal="center" vertical="center"/>
    </xf>
    <xf numFmtId="184" fontId="38" fillId="0" borderId="7" xfId="6447" applyNumberFormat="1" applyFont="1" applyFill="1" applyBorder="1" applyAlignment="1">
      <alignment horizontal="center"/>
    </xf>
    <xf numFmtId="182" fontId="38" fillId="17" borderId="7" xfId="6447" applyNumberFormat="1" applyFont="1" applyFill="1" applyBorder="1" applyAlignment="1">
      <alignment horizontal="center" vertical="center"/>
    </xf>
    <xf numFmtId="0" fontId="38" fillId="16" borderId="7" xfId="12932" applyFont="1" applyFill="1" applyBorder="1" applyAlignment="1">
      <alignment horizontal="center" vertical="center" wrapText="1"/>
    </xf>
    <xf numFmtId="182" fontId="38" fillId="0" borderId="7" xfId="0" applyNumberFormat="1" applyFont="1" applyBorder="1" applyAlignment="1">
      <alignment horizontal="center"/>
    </xf>
    <xf numFmtId="183" fontId="49" fillId="0" borderId="0" xfId="13026" applyFont="1">
      <alignment vertical="center"/>
    </xf>
    <xf numFmtId="49" fontId="49" fillId="0" borderId="0" xfId="13026" applyNumberFormat="1" applyFont="1">
      <alignment vertical="center"/>
    </xf>
    <xf numFmtId="182" fontId="49" fillId="0" borderId="24" xfId="13027" applyNumberFormat="1" applyFont="1" applyFill="1" applyBorder="1" applyAlignment="1">
      <alignment horizontal="left"/>
    </xf>
    <xf numFmtId="49" fontId="49" fillId="0" borderId="24" xfId="13028" applyNumberFormat="1" applyFont="1" applyFill="1" applyBorder="1" applyAlignment="1">
      <alignment horizontal="left"/>
    </xf>
    <xf numFmtId="183" fontId="49" fillId="0" borderId="24" xfId="13027" applyNumberFormat="1" applyFont="1" applyFill="1" applyBorder="1" applyAlignment="1">
      <alignment horizontal="left" vertical="center"/>
    </xf>
    <xf numFmtId="183" fontId="49" fillId="0" borderId="0" xfId="13026" applyNumberFormat="1" applyFont="1" applyFill="1">
      <alignment vertical="center"/>
    </xf>
    <xf numFmtId="49" fontId="49" fillId="0" borderId="0" xfId="13026" applyNumberFormat="1" applyFont="1" applyFill="1">
      <alignment vertical="center"/>
    </xf>
    <xf numFmtId="183" fontId="4" fillId="0" borderId="0" xfId="13026" applyFont="1">
      <alignment vertical="center"/>
    </xf>
    <xf numFmtId="183" fontId="49" fillId="0" borderId="0" xfId="13026" applyFont="1" applyFill="1">
      <alignment vertical="center"/>
    </xf>
    <xf numFmtId="183" fontId="51" fillId="0" borderId="0" xfId="13026" applyFont="1">
      <alignment vertical="center"/>
    </xf>
    <xf numFmtId="49" fontId="49" fillId="0" borderId="0" xfId="13027" applyNumberFormat="1" applyFont="1" applyFill="1" applyBorder="1" applyAlignment="1">
      <alignment horizontal="left" wrapText="1"/>
    </xf>
    <xf numFmtId="183" fontId="4" fillId="0" borderId="0" xfId="13026" applyNumberFormat="1" applyFont="1" applyFill="1">
      <alignment vertical="center"/>
    </xf>
    <xf numFmtId="49" fontId="49" fillId="0" borderId="8" xfId="13029" applyNumberFormat="1" applyFont="1" applyFill="1" applyBorder="1" applyAlignment="1">
      <alignment horizontal="left" vertical="center"/>
    </xf>
    <xf numFmtId="182" fontId="49" fillId="0" borderId="0" xfId="13027" applyNumberFormat="1" applyFont="1" applyFill="1" applyBorder="1" applyAlignment="1">
      <alignment horizontal="left"/>
    </xf>
    <xf numFmtId="183" fontId="49" fillId="0" borderId="0" xfId="13027" applyNumberFormat="1" applyFont="1" applyFill="1" applyBorder="1" applyAlignment="1">
      <alignment horizontal="left" wrapText="1"/>
    </xf>
    <xf numFmtId="49" fontId="49" fillId="0" borderId="0" xfId="13028" applyNumberFormat="1" applyFont="1" applyFill="1" applyBorder="1" applyAlignment="1">
      <alignment horizontal="left"/>
    </xf>
    <xf numFmtId="183" fontId="4" fillId="0" borderId="0" xfId="13030" applyNumberFormat="1" applyFont="1" applyFill="1" applyBorder="1" applyAlignment="1">
      <alignment horizontal="left" vertical="center" shrinkToFit="1"/>
    </xf>
    <xf numFmtId="183" fontId="4" fillId="15" borderId="0" xfId="13030" applyNumberFormat="1" applyFont="1" applyFill="1" applyBorder="1" applyAlignment="1">
      <alignment vertical="center"/>
    </xf>
    <xf numFmtId="49" fontId="4" fillId="15" borderId="0" xfId="13030" applyNumberFormat="1" applyFont="1" applyFill="1" applyBorder="1" applyAlignment="1">
      <alignment vertical="center"/>
    </xf>
    <xf numFmtId="190" fontId="4" fillId="0" borderId="0" xfId="13026" applyNumberFormat="1" applyFont="1" applyFill="1" applyBorder="1" applyAlignment="1">
      <alignment horizontal="center"/>
    </xf>
    <xf numFmtId="191" fontId="52" fillId="16" borderId="26" xfId="13026" applyNumberFormat="1" applyFont="1" applyFill="1" applyBorder="1" applyAlignment="1">
      <alignment horizontal="center"/>
    </xf>
    <xf numFmtId="49" fontId="49" fillId="0" borderId="26" xfId="13028" applyNumberFormat="1" applyFont="1" applyFill="1" applyBorder="1" applyAlignment="1">
      <alignment horizontal="left"/>
    </xf>
    <xf numFmtId="49" fontId="49" fillId="0" borderId="0" xfId="13027" applyNumberFormat="1" applyFont="1" applyFill="1" applyBorder="1" applyAlignment="1">
      <alignment horizontal="left" vertical="center"/>
    </xf>
    <xf numFmtId="185" fontId="7" fillId="0" borderId="24" xfId="13026" applyNumberFormat="1" applyFont="1" applyFill="1" applyBorder="1" applyAlignment="1">
      <alignment horizontal="left" vertical="center"/>
    </xf>
    <xf numFmtId="183" fontId="49" fillId="0" borderId="0" xfId="13026" applyNumberFormat="1" applyFont="1" applyFill="1" applyBorder="1">
      <alignment vertical="center"/>
    </xf>
    <xf numFmtId="183" fontId="49" fillId="0" borderId="0" xfId="13026" applyNumberFormat="1" applyFont="1" applyFill="1" applyBorder="1" applyAlignment="1">
      <alignment horizontal="center" vertical="center"/>
    </xf>
    <xf numFmtId="49" fontId="49" fillId="0" borderId="0" xfId="13026" applyNumberFormat="1" applyFont="1" applyFill="1" applyBorder="1">
      <alignment vertical="center"/>
    </xf>
    <xf numFmtId="49" fontId="49" fillId="0" borderId="0" xfId="13026" applyNumberFormat="1" applyFont="1" applyFill="1" applyAlignment="1">
      <alignment vertical="center" wrapText="1"/>
    </xf>
    <xf numFmtId="183" fontId="49" fillId="0" borderId="0" xfId="13027" applyNumberFormat="1" applyFont="1" applyFill="1" applyBorder="1" applyAlignment="1">
      <alignment horizontal="left" vertical="center"/>
    </xf>
    <xf numFmtId="49" fontId="49" fillId="0" borderId="8" xfId="13028" applyNumberFormat="1" applyFont="1" applyFill="1" applyBorder="1" applyAlignment="1">
      <alignment horizontal="left"/>
    </xf>
    <xf numFmtId="49" fontId="49" fillId="0" borderId="8" xfId="13028" applyNumberFormat="1" applyFont="1" applyFill="1" applyBorder="1" applyAlignment="1">
      <alignment horizontal="left" wrapText="1"/>
    </xf>
    <xf numFmtId="49" fontId="49" fillId="0" borderId="24" xfId="13028" applyNumberFormat="1" applyFont="1" applyFill="1" applyBorder="1" applyAlignment="1">
      <alignment horizontal="left" wrapText="1"/>
    </xf>
    <xf numFmtId="14" fontId="49" fillId="0" borderId="0" xfId="13026" applyNumberFormat="1" applyFont="1" applyFill="1" applyBorder="1">
      <alignment vertical="center"/>
    </xf>
    <xf numFmtId="49" fontId="49" fillId="0" borderId="0" xfId="13026" applyNumberFormat="1" applyFont="1" applyFill="1" applyBorder="1" applyAlignment="1">
      <alignment horizontal="center" vertical="center" wrapText="1"/>
    </xf>
    <xf numFmtId="183" fontId="49" fillId="0" borderId="9" xfId="13029" applyNumberFormat="1" applyFont="1" applyFill="1" applyBorder="1" applyAlignment="1">
      <alignment horizontal="left" vertical="center"/>
    </xf>
    <xf numFmtId="185" fontId="7" fillId="0" borderId="0" xfId="13026" applyNumberFormat="1" applyFont="1" applyFill="1" applyBorder="1" applyAlignment="1">
      <alignment horizontal="left" vertical="center"/>
    </xf>
    <xf numFmtId="183" fontId="49" fillId="0" borderId="0" xfId="13026" applyFont="1" applyFill="1" applyAlignment="1"/>
    <xf numFmtId="183" fontId="49" fillId="0" borderId="0" xfId="13026" applyNumberFormat="1" applyFont="1" applyFill="1" applyBorder="1" applyAlignment="1">
      <alignment horizontal="left" vertical="center"/>
    </xf>
    <xf numFmtId="183" fontId="4" fillId="0" borderId="0" xfId="13030" applyNumberFormat="1" applyFont="1" applyFill="1" applyBorder="1" applyAlignment="1">
      <alignment horizontal="left"/>
    </xf>
    <xf numFmtId="49" fontId="4" fillId="0" borderId="0" xfId="13030" applyNumberFormat="1" applyFont="1" applyFill="1" applyBorder="1" applyAlignment="1">
      <alignment horizontal="left" vertical="center" shrinkToFit="1"/>
    </xf>
    <xf numFmtId="183" fontId="49" fillId="15" borderId="0" xfId="13026" applyFont="1" applyFill="1" applyBorder="1" applyAlignment="1">
      <alignment horizontal="left" vertical="center"/>
    </xf>
    <xf numFmtId="183" fontId="49" fillId="0" borderId="24" xfId="13028" applyNumberFormat="1" applyFont="1" applyFill="1" applyBorder="1" applyAlignment="1">
      <alignment horizontal="left"/>
    </xf>
    <xf numFmtId="183" fontId="49" fillId="0" borderId="0" xfId="13028" applyNumberFormat="1" applyFont="1" applyFill="1" applyBorder="1" applyAlignment="1">
      <alignment horizontal="left"/>
    </xf>
    <xf numFmtId="183" fontId="49" fillId="0" borderId="0" xfId="13027" applyFont="1" applyFill="1" applyBorder="1" applyAlignment="1">
      <alignment horizontal="left" wrapText="1"/>
    </xf>
    <xf numFmtId="49" fontId="49" fillId="0" borderId="0" xfId="13026" applyNumberFormat="1" applyFont="1" applyFill="1" applyBorder="1" applyAlignment="1">
      <alignment horizontal="center"/>
    </xf>
    <xf numFmtId="49" fontId="49" fillId="0" borderId="8" xfId="13029" applyNumberFormat="1" applyFont="1" applyBorder="1" applyAlignment="1">
      <alignment horizontal="left" vertical="center"/>
    </xf>
    <xf numFmtId="49" fontId="49" fillId="0" borderId="24" xfId="13027" applyNumberFormat="1" applyFont="1" applyFill="1" applyBorder="1" applyAlignment="1">
      <alignment horizontal="left" vertical="center"/>
    </xf>
    <xf numFmtId="49" fontId="49" fillId="0" borderId="0" xfId="13028" applyNumberFormat="1" applyFont="1" applyFill="1" applyBorder="1" applyAlignment="1">
      <alignment horizontal="left" wrapText="1"/>
    </xf>
    <xf numFmtId="183" fontId="49" fillId="0" borderId="0" xfId="13026" applyFont="1" applyAlignment="1"/>
    <xf numFmtId="183" fontId="49" fillId="0" borderId="24" xfId="13027" applyFont="1" applyFill="1" applyBorder="1" applyAlignment="1">
      <alignment horizontal="left" vertical="center"/>
    </xf>
    <xf numFmtId="183" fontId="49" fillId="0" borderId="0" xfId="13026" applyNumberFormat="1" applyFont="1" applyFill="1" applyBorder="1" applyAlignment="1">
      <alignment vertical="center"/>
    </xf>
    <xf numFmtId="183" fontId="49" fillId="0" borderId="9" xfId="13029" applyFont="1" applyBorder="1" applyAlignment="1">
      <alignment horizontal="left" vertical="center"/>
    </xf>
    <xf numFmtId="183" fontId="49" fillId="0" borderId="0" xfId="13027" applyNumberFormat="1" applyFont="1" applyFill="1" applyBorder="1" applyAlignment="1">
      <alignment horizontal="center" wrapText="1"/>
    </xf>
    <xf numFmtId="49" fontId="49" fillId="0" borderId="0" xfId="13027" applyNumberFormat="1" applyFont="1" applyFill="1" applyBorder="1" applyAlignment="1">
      <alignment horizontal="left"/>
    </xf>
    <xf numFmtId="49" fontId="49" fillId="0" borderId="0" xfId="13031" applyNumberFormat="1" applyFont="1" applyFill="1" applyBorder="1" applyAlignment="1">
      <alignment horizontal="left" vertical="center"/>
    </xf>
    <xf numFmtId="0" fontId="54" fillId="0" borderId="0" xfId="13026" applyNumberFormat="1" applyFont="1" applyFill="1" applyBorder="1" applyAlignment="1">
      <alignment horizontal="center"/>
    </xf>
    <xf numFmtId="183" fontId="49" fillId="0" borderId="24" xfId="13030" applyNumberFormat="1" applyFont="1" applyFill="1" applyBorder="1" applyAlignment="1">
      <alignment horizontal="left" vertical="center" shrinkToFit="1"/>
    </xf>
    <xf numFmtId="183" fontId="4" fillId="0" borderId="0" xfId="13030" applyFont="1" applyFill="1" applyBorder="1" applyAlignment="1">
      <alignment horizontal="left" vertical="center" shrinkToFit="1"/>
    </xf>
    <xf numFmtId="183" fontId="49" fillId="0" borderId="24" xfId="13032" applyNumberFormat="1" applyFont="1" applyFill="1" applyBorder="1" applyAlignment="1" applyProtection="1">
      <alignment horizontal="left"/>
    </xf>
    <xf numFmtId="183" fontId="4" fillId="0" borderId="0" xfId="13030" applyNumberFormat="1" applyFont="1" applyFill="1" applyBorder="1" applyAlignment="1">
      <alignment horizontal="left" vertical="center"/>
    </xf>
    <xf numFmtId="49" fontId="4" fillId="0" borderId="0" xfId="13029" applyNumberFormat="1" applyFont="1" applyFill="1" applyBorder="1" applyAlignment="1">
      <alignment horizontal="left" vertical="center" wrapText="1"/>
    </xf>
    <xf numFmtId="183" fontId="4" fillId="15" borderId="0" xfId="13030" applyFont="1" applyFill="1" applyBorder="1" applyAlignment="1">
      <alignment horizontal="left" vertical="center"/>
    </xf>
    <xf numFmtId="49" fontId="4" fillId="15" borderId="0" xfId="13030" applyNumberFormat="1" applyFont="1" applyFill="1" applyBorder="1" applyAlignment="1">
      <alignment horizontal="left" vertical="center"/>
    </xf>
    <xf numFmtId="183" fontId="49" fillId="0" borderId="0" xfId="13028" applyFont="1" applyFill="1" applyBorder="1" applyAlignment="1">
      <alignment horizontal="left"/>
    </xf>
    <xf numFmtId="16" fontId="49" fillId="0" borderId="0" xfId="13026" applyNumberFormat="1" applyFont="1" applyFill="1" applyBorder="1" applyAlignment="1">
      <alignment horizontal="left"/>
    </xf>
    <xf numFmtId="183" fontId="49" fillId="0" borderId="24" xfId="13028" applyFont="1" applyFill="1" applyBorder="1" applyAlignment="1">
      <alignment horizontal="left"/>
    </xf>
    <xf numFmtId="49" fontId="49" fillId="0" borderId="24" xfId="13033" applyNumberFormat="1" applyFont="1" applyFill="1" applyBorder="1" applyAlignment="1">
      <alignment horizontal="left"/>
    </xf>
    <xf numFmtId="49" fontId="49" fillId="0" borderId="24" xfId="13033" applyNumberFormat="1" applyFont="1" applyFill="1" applyBorder="1" applyAlignment="1">
      <alignment horizontal="left" wrapText="1"/>
    </xf>
    <xf numFmtId="183" fontId="49" fillId="0" borderId="0" xfId="13026" applyFont="1" applyBorder="1" applyAlignment="1">
      <alignment horizontal="left" vertical="center"/>
    </xf>
    <xf numFmtId="0" fontId="55" fillId="17" borderId="0" xfId="13026" applyNumberFormat="1" applyFont="1" applyFill="1" applyBorder="1" applyAlignment="1">
      <alignment horizontal="center" vertical="center"/>
    </xf>
    <xf numFmtId="49" fontId="49" fillId="0" borderId="0" xfId="13033" applyNumberFormat="1" applyFont="1" applyFill="1" applyBorder="1" applyAlignment="1">
      <alignment horizontal="left"/>
    </xf>
    <xf numFmtId="0" fontId="56" fillId="0" borderId="0" xfId="13026" applyNumberFormat="1" applyFont="1" applyBorder="1" applyAlignment="1">
      <alignment horizontal="center" vertical="center"/>
    </xf>
    <xf numFmtId="183" fontId="49" fillId="0" borderId="24" xfId="13027" applyFont="1" applyBorder="1" applyAlignment="1">
      <alignment horizontal="left" vertical="center"/>
    </xf>
    <xf numFmtId="183" fontId="58" fillId="0" borderId="0" xfId="13034" applyFont="1" applyAlignment="1" applyProtection="1">
      <alignment horizontal="left" vertical="center"/>
    </xf>
    <xf numFmtId="183" fontId="59" fillId="0" borderId="0" xfId="13026" applyFont="1" applyAlignment="1">
      <alignment horizontal="left" vertical="center"/>
    </xf>
    <xf numFmtId="183" fontId="52" fillId="0" borderId="0" xfId="13026" applyFont="1" applyFill="1" applyBorder="1" applyAlignment="1">
      <alignment horizontal="center" vertical="center"/>
    </xf>
    <xf numFmtId="0" fontId="61" fillId="0" borderId="0" xfId="13026" applyNumberFormat="1" applyFont="1" applyFill="1" applyBorder="1" applyAlignment="1">
      <alignment horizontal="center" vertical="center"/>
    </xf>
    <xf numFmtId="0" fontId="62" fillId="0" borderId="0" xfId="13026" applyNumberFormat="1" applyFont="1" applyFill="1" applyAlignment="1">
      <alignment horizontal="left" vertical="center"/>
    </xf>
    <xf numFmtId="0" fontId="22" fillId="0" borderId="0" xfId="13029" applyNumberFormat="1" applyFont="1" applyFill="1" applyBorder="1"/>
    <xf numFmtId="0" fontId="22" fillId="0" borderId="0" xfId="13026" applyNumberFormat="1" applyFont="1" applyAlignment="1"/>
    <xf numFmtId="192" fontId="63" fillId="0" borderId="0" xfId="13026" applyNumberFormat="1" applyFont="1" applyBorder="1" applyAlignment="1">
      <alignment horizontal="right"/>
    </xf>
    <xf numFmtId="183" fontId="4" fillId="0" borderId="0" xfId="13030" applyNumberFormat="1" applyFont="1" applyFill="1" applyBorder="1" applyAlignment="1">
      <alignment vertical="center" shrinkToFit="1"/>
    </xf>
    <xf numFmtId="183" fontId="51" fillId="0" borderId="0" xfId="13026" applyFont="1" applyAlignment="1"/>
    <xf numFmtId="0" fontId="64" fillId="0" borderId="0" xfId="13026" applyNumberFormat="1" applyFont="1" applyFill="1" applyBorder="1" applyAlignment="1">
      <alignment horizontal="center"/>
    </xf>
    <xf numFmtId="183" fontId="49" fillId="0" borderId="0" xfId="13026" applyFont="1" applyBorder="1">
      <alignment vertical="center"/>
    </xf>
    <xf numFmtId="183" fontId="65" fillId="0" borderId="0" xfId="13034" applyNumberFormat="1" applyFont="1" applyAlignment="1" applyProtection="1">
      <alignment horizontal="justify" vertical="center"/>
    </xf>
    <xf numFmtId="0" fontId="56" fillId="0" borderId="0" xfId="13035" applyFont="1" applyBorder="1" applyAlignment="1">
      <alignment horizontal="center" vertical="center"/>
    </xf>
    <xf numFmtId="49" fontId="52" fillId="0" borderId="0" xfId="13029" applyNumberFormat="1" applyFont="1" applyFill="1" applyBorder="1" applyAlignment="1">
      <alignment horizontal="center" vertical="center"/>
    </xf>
    <xf numFmtId="176" fontId="66" fillId="0" borderId="0" xfId="13026" applyNumberFormat="1" applyFont="1" applyFill="1" applyBorder="1" applyAlignment="1">
      <alignment horizontal="center" vertical="center"/>
    </xf>
    <xf numFmtId="183" fontId="49" fillId="0" borderId="0" xfId="13026" applyNumberFormat="1" applyFont="1" applyAlignment="1"/>
    <xf numFmtId="0" fontId="22" fillId="0" borderId="0" xfId="13029" applyNumberFormat="1" applyFont="1" applyBorder="1" applyAlignment="1">
      <alignment horizontal="left"/>
    </xf>
    <xf numFmtId="0" fontId="22" fillId="0" borderId="0" xfId="13029" applyNumberFormat="1" applyFont="1" applyBorder="1"/>
    <xf numFmtId="176" fontId="67" fillId="0" borderId="0" xfId="13026" applyNumberFormat="1" applyFont="1" applyFill="1" applyBorder="1" applyAlignment="1">
      <alignment horizontal="center" vertical="center"/>
    </xf>
    <xf numFmtId="0" fontId="67" fillId="0" borderId="0" xfId="13026" applyNumberFormat="1" applyFont="1" applyFill="1" applyBorder="1" applyAlignment="1">
      <alignment horizontal="center" vertical="center" wrapText="1"/>
    </xf>
    <xf numFmtId="0" fontId="67" fillId="0" borderId="0" xfId="13026" applyNumberFormat="1" applyFont="1" applyFill="1" applyBorder="1" applyAlignment="1">
      <alignment horizontal="center" vertical="center"/>
    </xf>
    <xf numFmtId="183" fontId="49" fillId="0" borderId="0" xfId="13026" applyFont="1" applyBorder="1" applyAlignment="1">
      <alignment horizontal="center" vertical="center"/>
    </xf>
    <xf numFmtId="16" fontId="49" fillId="0" borderId="0" xfId="13029" applyNumberFormat="1" applyFont="1" applyAlignment="1">
      <alignment horizontal="center"/>
    </xf>
    <xf numFmtId="49" fontId="49" fillId="0" borderId="0" xfId="13026" applyNumberFormat="1" applyFont="1" applyFill="1" applyBorder="1" applyAlignment="1">
      <alignment horizontal="center" vertical="center"/>
    </xf>
    <xf numFmtId="183" fontId="49" fillId="0" borderId="0" xfId="13026" applyNumberFormat="1" applyFont="1" applyFill="1" applyBorder="1" applyAlignment="1">
      <alignment horizontal="center"/>
    </xf>
    <xf numFmtId="49" fontId="49" fillId="0" borderId="0" xfId="13026" applyNumberFormat="1" applyFont="1" applyFill="1" applyBorder="1" applyAlignment="1">
      <alignment horizontal="center" shrinkToFit="1"/>
    </xf>
    <xf numFmtId="49" fontId="49" fillId="0" borderId="0" xfId="13026" applyNumberFormat="1" applyFont="1" applyFill="1" applyBorder="1" applyAlignment="1">
      <alignment horizontal="left"/>
    </xf>
    <xf numFmtId="49" fontId="68" fillId="0" borderId="0" xfId="12962" applyNumberFormat="1" applyFont="1" applyBorder="1" applyAlignment="1">
      <alignment horizontal="left"/>
    </xf>
    <xf numFmtId="0" fontId="68" fillId="0" borderId="0" xfId="12962" applyFont="1" applyBorder="1" applyAlignment="1"/>
    <xf numFmtId="49" fontId="49" fillId="0" borderId="0" xfId="13026" applyNumberFormat="1" applyFont="1" applyFill="1" applyBorder="1" applyAlignment="1"/>
    <xf numFmtId="183" fontId="59" fillId="0" borderId="0" xfId="13026" applyNumberFormat="1" applyFont="1">
      <alignment vertical="center"/>
    </xf>
    <xf numFmtId="183" fontId="49" fillId="0" borderId="0" xfId="13027" applyFont="1" applyFill="1" applyBorder="1" applyAlignment="1">
      <alignment horizontal="left" vertical="center"/>
    </xf>
    <xf numFmtId="16" fontId="44" fillId="16" borderId="0" xfId="13026" applyNumberFormat="1" applyFont="1" applyFill="1" applyBorder="1" applyAlignment="1">
      <alignment horizontal="center" wrapText="1"/>
    </xf>
    <xf numFmtId="199" fontId="69" fillId="16" borderId="0" xfId="13026" applyNumberFormat="1" applyFont="1" applyFill="1" applyBorder="1" applyAlignment="1">
      <alignment horizontal="center"/>
    </xf>
    <xf numFmtId="0" fontId="69" fillId="0" borderId="0" xfId="13026" applyNumberFormat="1" applyFont="1" applyBorder="1" applyAlignment="1">
      <alignment horizontal="left" vertical="center"/>
    </xf>
    <xf numFmtId="49" fontId="49" fillId="0" borderId="0" xfId="13026" applyNumberFormat="1" applyFont="1" applyBorder="1">
      <alignment vertical="center"/>
    </xf>
    <xf numFmtId="183" fontId="4" fillId="0" borderId="0" xfId="13026" applyNumberFormat="1" applyFont="1" applyAlignment="1"/>
    <xf numFmtId="49" fontId="49" fillId="0" borderId="0" xfId="13033" applyNumberFormat="1" applyFont="1" applyFill="1" applyBorder="1" applyAlignment="1">
      <alignment horizontal="left" wrapText="1"/>
    </xf>
    <xf numFmtId="49" fontId="49" fillId="0" borderId="0" xfId="13036" applyNumberFormat="1" applyFont="1" applyFill="1" applyBorder="1" applyAlignment="1">
      <alignment horizontal="left"/>
    </xf>
    <xf numFmtId="0" fontId="70" fillId="16" borderId="0" xfId="13037" quotePrefix="1" applyFont="1" applyFill="1" applyBorder="1" applyAlignment="1">
      <alignment horizontal="center"/>
    </xf>
    <xf numFmtId="16" fontId="70" fillId="0" borderId="0" xfId="13026" applyNumberFormat="1" applyFont="1" applyFill="1" applyBorder="1" applyAlignment="1">
      <alignment horizontal="left" vertical="center"/>
    </xf>
    <xf numFmtId="0" fontId="70" fillId="0" borderId="0" xfId="13037" applyFont="1" applyFill="1" applyBorder="1" applyAlignment="1">
      <alignment horizontal="center" vertical="center"/>
    </xf>
    <xf numFmtId="16" fontId="70" fillId="0" borderId="0" xfId="13026" applyNumberFormat="1" applyFont="1" applyBorder="1" applyAlignment="1">
      <alignment horizontal="left" vertical="center"/>
    </xf>
    <xf numFmtId="183" fontId="4" fillId="0" borderId="0" xfId="13030" applyFont="1" applyFill="1" applyBorder="1" applyAlignment="1">
      <alignment vertical="center" shrinkToFit="1"/>
    </xf>
    <xf numFmtId="16" fontId="70" fillId="0" borderId="0" xfId="13026" applyNumberFormat="1" applyFont="1" applyBorder="1" applyAlignment="1">
      <alignment horizontal="left" vertical="center" wrapText="1"/>
    </xf>
    <xf numFmtId="183" fontId="59" fillId="0" borderId="0" xfId="13026" applyFont="1">
      <alignment vertical="center"/>
    </xf>
    <xf numFmtId="183" fontId="49" fillId="0" borderId="0" xfId="13027" applyFont="1" applyAlignment="1">
      <alignment horizontal="left" vertical="center"/>
    </xf>
    <xf numFmtId="183" fontId="4" fillId="0" borderId="0" xfId="13029" applyFont="1" applyBorder="1" applyAlignment="1">
      <alignment horizontal="center" vertical="center"/>
    </xf>
    <xf numFmtId="183" fontId="4" fillId="0" borderId="0" xfId="13026" applyFont="1" applyAlignment="1">
      <alignment vertical="center"/>
    </xf>
    <xf numFmtId="200" fontId="72" fillId="0" borderId="0" xfId="13026" applyNumberFormat="1" applyFont="1" applyAlignment="1">
      <alignment horizontal="center" vertical="center"/>
    </xf>
    <xf numFmtId="183" fontId="71" fillId="0" borderId="0" xfId="13029" applyFont="1" applyBorder="1" applyAlignment="1">
      <alignment horizontal="center" vertical="center"/>
    </xf>
    <xf numFmtId="49" fontId="71" fillId="0" borderId="0" xfId="13029" applyNumberFormat="1" applyFont="1" applyBorder="1" applyAlignment="1">
      <alignment horizontal="center" vertical="center"/>
    </xf>
    <xf numFmtId="201" fontId="7" fillId="0" borderId="0" xfId="13041" applyNumberFormat="1" applyFont="1" applyFill="1" applyAlignment="1"/>
    <xf numFmtId="202" fontId="7" fillId="0" borderId="24" xfId="13041" applyNumberFormat="1" applyFont="1" applyFill="1" applyBorder="1" applyAlignment="1">
      <alignment horizontal="center"/>
    </xf>
    <xf numFmtId="49" fontId="7" fillId="0" borderId="24" xfId="13041" applyNumberFormat="1" applyFont="1" applyFill="1" applyBorder="1" applyAlignment="1">
      <alignment horizontal="center"/>
    </xf>
    <xf numFmtId="201" fontId="7" fillId="0" borderId="24" xfId="13042" applyNumberFormat="1" applyFont="1" applyFill="1" applyBorder="1" applyAlignment="1">
      <alignment horizontal="center" vertical="center"/>
    </xf>
    <xf numFmtId="201" fontId="42" fillId="0" borderId="0" xfId="13041" applyNumberFormat="1" applyFont="1" applyFill="1" applyAlignment="1"/>
    <xf numFmtId="201" fontId="68" fillId="0" borderId="0" xfId="13043" applyNumberFormat="1" applyFont="1" applyFill="1" applyBorder="1" applyAlignment="1">
      <alignment horizontal="left" vertical="center" shrinkToFit="1"/>
    </xf>
    <xf numFmtId="201" fontId="7" fillId="0" borderId="0" xfId="13041" applyNumberFormat="1" applyFont="1" applyFill="1" applyBorder="1" applyAlignment="1"/>
    <xf numFmtId="201" fontId="7" fillId="0" borderId="0" xfId="13043" applyNumberFormat="1" applyFont="1" applyFill="1" applyBorder="1" applyAlignment="1">
      <alignment horizontal="left" vertical="center"/>
    </xf>
    <xf numFmtId="201" fontId="7" fillId="0" borderId="0" xfId="13043" applyNumberFormat="1" applyFont="1" applyFill="1" applyBorder="1" applyAlignment="1">
      <alignment horizontal="left" vertical="center" shrinkToFit="1"/>
    </xf>
    <xf numFmtId="201" fontId="74" fillId="0" borderId="0" xfId="13041" applyNumberFormat="1" applyFont="1" applyFill="1" applyAlignment="1"/>
    <xf numFmtId="202" fontId="74" fillId="0" borderId="24" xfId="13041" applyNumberFormat="1" applyFont="1" applyFill="1" applyBorder="1" applyAlignment="1">
      <alignment horizontal="center"/>
    </xf>
    <xf numFmtId="201" fontId="74" fillId="0" borderId="24" xfId="13042" applyNumberFormat="1" applyFont="1" applyFill="1" applyBorder="1" applyAlignment="1">
      <alignment horizontal="center" vertical="center"/>
    </xf>
    <xf numFmtId="201" fontId="74" fillId="0" borderId="0" xfId="13043" applyNumberFormat="1" applyFont="1" applyFill="1" applyBorder="1" applyAlignment="1">
      <alignment horizontal="left" vertical="center" shrinkToFit="1"/>
    </xf>
    <xf numFmtId="201" fontId="74" fillId="0" borderId="0" xfId="13043" applyNumberFormat="1" applyFont="1" applyFill="1" applyBorder="1" applyAlignment="1">
      <alignment horizontal="left" vertical="center"/>
    </xf>
    <xf numFmtId="202" fontId="74" fillId="0" borderId="0" xfId="13041" applyNumberFormat="1" applyFont="1" applyFill="1" applyBorder="1" applyAlignment="1">
      <alignment horizontal="center"/>
    </xf>
    <xf numFmtId="201" fontId="11" fillId="0" borderId="0" xfId="13044" applyNumberFormat="1" applyFont="1" applyFill="1" applyAlignment="1">
      <alignment vertical="center"/>
    </xf>
    <xf numFmtId="201" fontId="11" fillId="0" borderId="0" xfId="13042" applyNumberFormat="1" applyFont="1" applyFill="1" applyBorder="1" applyAlignment="1">
      <alignment horizontal="center" vertical="center"/>
    </xf>
    <xf numFmtId="201" fontId="11" fillId="0" borderId="0" xfId="13044" applyNumberFormat="1" applyFont="1" applyFill="1" applyBorder="1" applyAlignment="1">
      <alignment horizontal="center"/>
    </xf>
    <xf numFmtId="202" fontId="11" fillId="0" borderId="24" xfId="13042" applyNumberFormat="1" applyFont="1" applyFill="1" applyBorder="1" applyAlignment="1">
      <alignment horizontal="center" vertical="center"/>
    </xf>
    <xf numFmtId="201" fontId="11" fillId="0" borderId="0" xfId="13043" applyNumberFormat="1" applyFont="1" applyFill="1" applyBorder="1" applyAlignment="1">
      <alignment horizontal="left" vertical="center" shrinkToFit="1"/>
    </xf>
    <xf numFmtId="201" fontId="42" fillId="0" borderId="0" xfId="13043" applyNumberFormat="1" applyFont="1" applyFill="1" applyBorder="1" applyAlignment="1">
      <alignment horizontal="left" vertical="center" shrinkToFit="1"/>
    </xf>
    <xf numFmtId="202" fontId="7" fillId="0" borderId="24" xfId="13042" applyNumberFormat="1" applyFont="1" applyFill="1" applyBorder="1" applyAlignment="1">
      <alignment horizontal="center" vertical="center"/>
    </xf>
    <xf numFmtId="202" fontId="7" fillId="0" borderId="0" xfId="13042" applyNumberFormat="1" applyFont="1" applyFill="1" applyBorder="1" applyAlignment="1">
      <alignment horizontal="center"/>
    </xf>
    <xf numFmtId="202" fontId="7" fillId="0" borderId="0" xfId="13042" applyNumberFormat="1" applyFont="1" applyFill="1" applyBorder="1" applyAlignment="1">
      <alignment horizontal="center" vertical="center"/>
    </xf>
    <xf numFmtId="201" fontId="7" fillId="0" borderId="0" xfId="13042" applyNumberFormat="1" applyFont="1" applyFill="1" applyBorder="1" applyAlignment="1">
      <alignment horizontal="center" vertical="center"/>
    </xf>
    <xf numFmtId="201" fontId="7" fillId="0" borderId="0" xfId="13044" applyNumberFormat="1" applyFont="1" applyFill="1" applyBorder="1" applyAlignment="1">
      <alignment horizontal="center"/>
    </xf>
    <xf numFmtId="202" fontId="7" fillId="0" borderId="0" xfId="13041" applyNumberFormat="1" applyFont="1" applyFill="1" applyBorder="1" applyAlignment="1">
      <alignment horizontal="center"/>
    </xf>
    <xf numFmtId="201" fontId="7" fillId="0" borderId="0" xfId="13041" applyNumberFormat="1" applyFont="1" applyFill="1" applyBorder="1" applyAlignment="1">
      <alignment horizontal="center"/>
    </xf>
    <xf numFmtId="203" fontId="7" fillId="0" borderId="0" xfId="13045" applyNumberFormat="1" applyFont="1" applyFill="1" applyBorder="1" applyAlignment="1">
      <alignment horizontal="center" vertical="center"/>
    </xf>
    <xf numFmtId="49" fontId="7" fillId="0" borderId="0" xfId="13043" applyNumberFormat="1" applyFont="1" applyFill="1" applyBorder="1" applyAlignment="1">
      <alignment horizontal="center" vertical="center" shrinkToFit="1"/>
    </xf>
    <xf numFmtId="202" fontId="7" fillId="0" borderId="0" xfId="13043" applyNumberFormat="1" applyFont="1" applyFill="1" applyBorder="1" applyAlignment="1">
      <alignment horizontal="center" vertical="center" shrinkToFit="1"/>
    </xf>
    <xf numFmtId="184" fontId="7" fillId="0" borderId="0" xfId="13043" applyNumberFormat="1" applyFont="1" applyFill="1" applyBorder="1" applyAlignment="1">
      <alignment horizontal="center" vertical="center" shrinkToFit="1"/>
    </xf>
    <xf numFmtId="201" fontId="73" fillId="0" borderId="24" xfId="13041" applyNumberFormat="1" applyFont="1" applyFill="1" applyBorder="1" applyAlignment="1">
      <alignment horizontal="center" vertical="center" wrapText="1"/>
    </xf>
    <xf numFmtId="201" fontId="7" fillId="0" borderId="0" xfId="13042" applyNumberFormat="1" applyFont="1" applyFill="1" applyBorder="1" applyAlignment="1">
      <alignment horizontal="center" vertical="center" wrapText="1"/>
    </xf>
    <xf numFmtId="58" fontId="7" fillId="0" borderId="0" xfId="13043" applyNumberFormat="1" applyFont="1" applyFill="1" applyBorder="1" applyAlignment="1">
      <alignment horizontal="left" vertical="center" shrinkToFit="1"/>
    </xf>
    <xf numFmtId="202" fontId="7" fillId="0" borderId="24" xfId="13042" applyNumberFormat="1" applyFont="1" applyFill="1" applyBorder="1" applyAlignment="1">
      <alignment horizontal="center" wrapText="1"/>
    </xf>
    <xf numFmtId="182" fontId="7" fillId="0" borderId="24" xfId="13042" applyNumberFormat="1" applyFont="1" applyFill="1" applyBorder="1" applyAlignment="1">
      <alignment horizontal="center"/>
    </xf>
    <xf numFmtId="202" fontId="7" fillId="0" borderId="0" xfId="13042" applyNumberFormat="1" applyFont="1" applyFill="1" applyBorder="1" applyAlignment="1">
      <alignment horizontal="center" wrapText="1"/>
    </xf>
    <xf numFmtId="201" fontId="7" fillId="0" borderId="0" xfId="13042" applyNumberFormat="1" applyFont="1" applyFill="1" applyBorder="1" applyAlignment="1">
      <alignment vertical="center" wrapText="1"/>
    </xf>
    <xf numFmtId="201" fontId="78" fillId="0" borderId="0" xfId="13043" applyNumberFormat="1" applyFont="1" applyFill="1" applyAlignment="1">
      <alignment horizontal="left" vertical="center" shrinkToFit="1"/>
    </xf>
    <xf numFmtId="182" fontId="7" fillId="0" borderId="0" xfId="13042" applyNumberFormat="1" applyFont="1" applyFill="1" applyBorder="1" applyAlignment="1">
      <alignment horizontal="center"/>
    </xf>
    <xf numFmtId="182" fontId="7" fillId="0" borderId="0" xfId="13042" applyNumberFormat="1" applyFont="1" applyFill="1" applyBorder="1" applyAlignment="1">
      <alignment horizontal="center" vertical="center"/>
    </xf>
    <xf numFmtId="182" fontId="7" fillId="0" borderId="24" xfId="13042" applyNumberFormat="1" applyFont="1" applyFill="1" applyBorder="1" applyAlignment="1">
      <alignment horizontal="center" vertical="center"/>
    </xf>
    <xf numFmtId="201" fontId="6" fillId="0" borderId="0" xfId="13041" applyBorder="1" applyAlignment="1">
      <alignment horizontal="center" vertical="center"/>
    </xf>
    <xf numFmtId="201" fontId="7" fillId="0" borderId="11" xfId="13042" applyNumberFormat="1" applyFont="1" applyFill="1" applyBorder="1" applyAlignment="1">
      <alignment horizontal="center" vertical="center"/>
    </xf>
    <xf numFmtId="201" fontId="7" fillId="0" borderId="27" xfId="13041" applyNumberFormat="1" applyFont="1" applyFill="1" applyBorder="1" applyAlignment="1">
      <alignment horizontal="center"/>
    </xf>
    <xf numFmtId="201" fontId="79" fillId="15" borderId="0" xfId="13046" applyFont="1" applyFill="1" applyBorder="1" applyAlignment="1">
      <alignment horizontal="left" vertical="center"/>
    </xf>
    <xf numFmtId="201" fontId="7" fillId="0" borderId="0" xfId="13042" applyNumberFormat="1" applyFont="1" applyFill="1" applyBorder="1" applyAlignment="1">
      <alignment horizontal="center"/>
    </xf>
    <xf numFmtId="202" fontId="7" fillId="0" borderId="24" xfId="13042" applyNumberFormat="1" applyFont="1" applyFill="1" applyBorder="1" applyAlignment="1">
      <alignment horizontal="center" vertical="center" wrapText="1"/>
    </xf>
    <xf numFmtId="201" fontId="7" fillId="0" borderId="24" xfId="13042" applyNumberFormat="1" applyFont="1" applyFill="1" applyBorder="1" applyAlignment="1">
      <alignment horizontal="center" vertical="center" wrapText="1"/>
    </xf>
    <xf numFmtId="202" fontId="7" fillId="0" borderId="26" xfId="13042" applyNumberFormat="1" applyFont="1" applyFill="1" applyBorder="1" applyAlignment="1">
      <alignment horizontal="center" wrapText="1"/>
    </xf>
    <xf numFmtId="201" fontId="7" fillId="0" borderId="0" xfId="13042" applyNumberFormat="1" applyFont="1" applyFill="1" applyBorder="1" applyAlignment="1">
      <alignment horizontal="center" wrapText="1"/>
    </xf>
    <xf numFmtId="202" fontId="7" fillId="0" borderId="26" xfId="13041" applyNumberFormat="1" applyFont="1" applyFill="1" applyBorder="1" applyAlignment="1">
      <alignment horizontal="center"/>
    </xf>
    <xf numFmtId="201" fontId="6" fillId="0" borderId="0" xfId="13041" applyBorder="1">
      <alignment vertical="center"/>
    </xf>
    <xf numFmtId="201" fontId="6" fillId="0" borderId="0" xfId="13041" applyBorder="1" applyAlignment="1">
      <alignment horizontal="center" vertical="center" wrapText="1"/>
    </xf>
    <xf numFmtId="201" fontId="11" fillId="0" borderId="0" xfId="13041" applyNumberFormat="1" applyFont="1" applyFill="1" applyBorder="1" applyAlignment="1">
      <alignment horizontal="center" vertical="center"/>
    </xf>
    <xf numFmtId="202" fontId="7" fillId="0" borderId="24" xfId="13041" applyNumberFormat="1" applyFont="1" applyFill="1" applyBorder="1" applyAlignment="1">
      <alignment horizontal="center" vertical="center"/>
    </xf>
    <xf numFmtId="202" fontId="7" fillId="0" borderId="0" xfId="13041" applyNumberFormat="1" applyFont="1" applyFill="1" applyBorder="1" applyAlignment="1">
      <alignment horizontal="center" vertical="center"/>
    </xf>
    <xf numFmtId="201" fontId="11" fillId="0" borderId="0" xfId="13041" applyNumberFormat="1" applyFont="1" applyFill="1" applyBorder="1" applyAlignment="1">
      <alignment horizontal="center" vertical="center" wrapText="1"/>
    </xf>
    <xf numFmtId="201" fontId="11" fillId="0" borderId="0" xfId="13041" applyNumberFormat="1" applyFont="1" applyFill="1" applyBorder="1" applyAlignment="1">
      <alignment horizontal="left" vertical="center" wrapText="1"/>
    </xf>
    <xf numFmtId="202" fontId="7" fillId="0" borderId="27" xfId="13042" applyNumberFormat="1" applyFont="1" applyFill="1" applyBorder="1" applyAlignment="1">
      <alignment horizontal="center"/>
    </xf>
    <xf numFmtId="202" fontId="7" fillId="0" borderId="27" xfId="13042" applyNumberFormat="1" applyFont="1" applyFill="1" applyBorder="1" applyAlignment="1">
      <alignment horizontal="center" vertical="center"/>
    </xf>
    <xf numFmtId="201" fontId="7" fillId="0" borderId="27" xfId="13041" applyNumberFormat="1" applyFont="1" applyFill="1" applyBorder="1" applyAlignment="1"/>
    <xf numFmtId="201" fontId="7" fillId="0" borderId="27" xfId="13041" applyNumberFormat="1" applyFont="1" applyFill="1" applyBorder="1" applyAlignment="1">
      <alignment horizontal="center" vertical="center"/>
    </xf>
    <xf numFmtId="201" fontId="7" fillId="0" borderId="25" xfId="13041" applyNumberFormat="1" applyFont="1" applyFill="1" applyBorder="1" applyAlignment="1">
      <alignment horizontal="center" vertical="center"/>
    </xf>
    <xf numFmtId="201" fontId="7" fillId="0" borderId="11" xfId="13047" applyNumberFormat="1" applyFont="1" applyFill="1" applyBorder="1" applyAlignment="1">
      <alignment horizontal="center" vertical="center"/>
    </xf>
    <xf numFmtId="201" fontId="82" fillId="0" borderId="11" xfId="13041" applyNumberFormat="1" applyFont="1" applyFill="1" applyBorder="1" applyAlignment="1">
      <alignment horizontal="center"/>
    </xf>
    <xf numFmtId="201" fontId="7" fillId="0" borderId="24" xfId="13041" applyNumberFormat="1" applyFont="1" applyFill="1" applyBorder="1" applyAlignment="1">
      <alignment horizontal="center" vertical="center"/>
    </xf>
    <xf numFmtId="201" fontId="82" fillId="0" borderId="24" xfId="13048" applyFont="1" applyFill="1" applyBorder="1" applyAlignment="1">
      <alignment horizontal="center"/>
    </xf>
    <xf numFmtId="201" fontId="82" fillId="0" borderId="24" xfId="13049" applyFont="1" applyFill="1" applyBorder="1" applyAlignment="1">
      <alignment horizontal="center"/>
    </xf>
    <xf numFmtId="202" fontId="7" fillId="0" borderId="24" xfId="13042" applyNumberFormat="1" applyFont="1" applyFill="1" applyBorder="1" applyAlignment="1">
      <alignment horizontal="center"/>
    </xf>
    <xf numFmtId="201" fontId="7" fillId="0" borderId="0" xfId="13043" applyNumberFormat="1" applyFont="1" applyFill="1" applyBorder="1" applyAlignment="1">
      <alignment horizontal="center" vertical="center" shrinkToFit="1"/>
    </xf>
    <xf numFmtId="201" fontId="7" fillId="0" borderId="28" xfId="13043" applyNumberFormat="1" applyFont="1" applyFill="1" applyBorder="1" applyAlignment="1">
      <alignment vertical="center" shrinkToFit="1"/>
    </xf>
    <xf numFmtId="201" fontId="84" fillId="0" borderId="0" xfId="13041" applyNumberFormat="1" applyFont="1" applyFill="1" applyBorder="1" applyAlignment="1">
      <alignment horizontal="center" vertical="center"/>
    </xf>
    <xf numFmtId="202" fontId="7" fillId="0" borderId="0" xfId="13042" applyNumberFormat="1" applyFont="1" applyFill="1" applyBorder="1" applyAlignment="1">
      <alignment horizontal="center" vertical="center" wrapText="1"/>
    </xf>
    <xf numFmtId="201" fontId="7" fillId="0" borderId="0" xfId="13041" applyNumberFormat="1" applyFont="1" applyFill="1" applyBorder="1" applyAlignment="1">
      <alignment horizontal="center" vertical="center"/>
    </xf>
    <xf numFmtId="201" fontId="73" fillId="0" borderId="0" xfId="13041" applyNumberFormat="1" applyFont="1" applyFill="1" applyAlignment="1">
      <alignment horizontal="left" vertical="center" wrapText="1" shrinkToFit="1"/>
    </xf>
    <xf numFmtId="201" fontId="73" fillId="0" borderId="24" xfId="13041" applyNumberFormat="1" applyFont="1" applyFill="1" applyBorder="1" applyAlignment="1">
      <alignment horizontal="center" wrapText="1"/>
    </xf>
    <xf numFmtId="201" fontId="7" fillId="0" borderId="0" xfId="13042" applyNumberFormat="1" applyFont="1" applyFill="1" applyBorder="1" applyAlignment="1"/>
    <xf numFmtId="202" fontId="7" fillId="0" borderId="27" xfId="13042" applyNumberFormat="1" applyFont="1" applyFill="1" applyBorder="1" applyAlignment="1">
      <alignment horizontal="center" wrapText="1"/>
    </xf>
    <xf numFmtId="201" fontId="7" fillId="0" borderId="27" xfId="13042" applyNumberFormat="1" applyFont="1" applyFill="1" applyBorder="1" applyAlignment="1">
      <alignment horizontal="center" vertical="center"/>
    </xf>
    <xf numFmtId="201" fontId="7" fillId="0" borderId="25" xfId="13042" applyNumberFormat="1" applyFont="1" applyFill="1" applyBorder="1" applyAlignment="1">
      <alignment horizontal="center" vertical="center"/>
    </xf>
    <xf numFmtId="201" fontId="42" fillId="0" borderId="0" xfId="13042" applyNumberFormat="1" applyFont="1" applyFill="1" applyAlignment="1"/>
    <xf numFmtId="201" fontId="7" fillId="0" borderId="26" xfId="13042" applyNumberFormat="1" applyFont="1" applyFill="1" applyBorder="1" applyAlignment="1">
      <alignment horizontal="center" vertical="center"/>
    </xf>
    <xf numFmtId="201" fontId="7" fillId="0" borderId="0" xfId="13041" applyNumberFormat="1" applyFont="1" applyFill="1" applyBorder="1" applyAlignment="1">
      <alignment vertical="center"/>
    </xf>
    <xf numFmtId="201" fontId="7" fillId="0" borderId="0" xfId="13050" applyNumberFormat="1" applyFont="1" applyFill="1" applyBorder="1" applyAlignment="1">
      <alignment horizontal="center" vertical="center"/>
    </xf>
    <xf numFmtId="201" fontId="7" fillId="0" borderId="0" xfId="13041" applyNumberFormat="1" applyFont="1" applyFill="1" applyAlignment="1">
      <alignment vertical="center"/>
    </xf>
    <xf numFmtId="201" fontId="85" fillId="0" borderId="0" xfId="13051" applyNumberFormat="1" applyFont="1" applyAlignment="1">
      <alignment horizontal="center" vertical="center"/>
    </xf>
    <xf numFmtId="202" fontId="7" fillId="0" borderId="0" xfId="13050" applyNumberFormat="1" applyFont="1" applyFill="1" applyBorder="1" applyAlignment="1">
      <alignment horizontal="center" vertical="center"/>
    </xf>
    <xf numFmtId="201" fontId="7" fillId="0" borderId="0" xfId="13041" applyNumberFormat="1" applyFont="1" applyFill="1" applyAlignment="1">
      <alignment horizontal="center" vertical="center"/>
    </xf>
    <xf numFmtId="201" fontId="86" fillId="0" borderId="0" xfId="13051" applyFont="1" applyAlignment="1">
      <alignment horizontal="left" vertical="center"/>
    </xf>
    <xf numFmtId="0" fontId="22" fillId="0" borderId="0" xfId="13021" applyFont="1"/>
    <xf numFmtId="0" fontId="109" fillId="0" borderId="0" xfId="13021" applyFont="1"/>
    <xf numFmtId="0" fontId="109" fillId="0" borderId="0" xfId="13021" applyFont="1" applyFill="1"/>
    <xf numFmtId="0" fontId="56" fillId="0" borderId="0" xfId="13021" applyFont="1"/>
    <xf numFmtId="0" fontId="110" fillId="0" borderId="0" xfId="13021" applyFont="1"/>
    <xf numFmtId="0" fontId="110" fillId="0" borderId="0" xfId="13021" applyFont="1" applyFill="1"/>
    <xf numFmtId="0" fontId="111" fillId="0" borderId="0" xfId="13021" applyFont="1"/>
    <xf numFmtId="182" fontId="109" fillId="0" borderId="37" xfId="13199" applyNumberFormat="1" applyFont="1" applyBorder="1" applyAlignment="1">
      <alignment horizontal="center" wrapText="1"/>
    </xf>
    <xf numFmtId="182" fontId="109" fillId="0" borderId="38" xfId="13199" applyNumberFormat="1" applyFont="1" applyBorder="1" applyAlignment="1">
      <alignment horizontal="center" vertical="center" wrapText="1"/>
    </xf>
    <xf numFmtId="0" fontId="109" fillId="0" borderId="39" xfId="13199" applyFont="1" applyBorder="1" applyAlignment="1">
      <alignment horizontal="center" vertical="center" wrapText="1"/>
    </xf>
    <xf numFmtId="0" fontId="109" fillId="0" borderId="37" xfId="13199" applyFont="1" applyFill="1" applyBorder="1" applyAlignment="1">
      <alignment horizontal="center" vertical="center" wrapText="1"/>
    </xf>
    <xf numFmtId="0" fontId="109" fillId="0" borderId="0" xfId="13021" applyFont="1" applyBorder="1"/>
    <xf numFmtId="0" fontId="63" fillId="0" borderId="0" xfId="13021" applyFont="1" applyAlignment="1">
      <alignment horizontal="left" vertical="center" wrapText="1" shrinkToFit="1"/>
    </xf>
    <xf numFmtId="0" fontId="109" fillId="0" borderId="37" xfId="13200" applyFont="1" applyBorder="1" applyAlignment="1">
      <alignment horizontal="center" vertical="center" wrapText="1"/>
    </xf>
    <xf numFmtId="0" fontId="109" fillId="0" borderId="40" xfId="13200" applyFont="1" applyBorder="1" applyAlignment="1">
      <alignment horizontal="center" vertical="center" wrapText="1"/>
    </xf>
    <xf numFmtId="0" fontId="109" fillId="0" borderId="24" xfId="13200" applyFont="1" applyBorder="1" applyAlignment="1">
      <alignment horizontal="center" vertical="center" wrapText="1"/>
    </xf>
    <xf numFmtId="0" fontId="111" fillId="0" borderId="0" xfId="13021" applyFont="1" applyFill="1"/>
    <xf numFmtId="0" fontId="109" fillId="0" borderId="0" xfId="13021" applyFont="1" applyFill="1" applyAlignment="1">
      <alignment horizontal="center" vertical="center" wrapText="1" shrinkToFit="1"/>
    </xf>
    <xf numFmtId="49" fontId="109" fillId="0" borderId="0" xfId="13021" applyNumberFormat="1" applyFont="1" applyFill="1" applyAlignment="1">
      <alignment horizontal="center" vertical="center" wrapText="1" shrinkToFit="1"/>
    </xf>
    <xf numFmtId="0" fontId="109" fillId="0" borderId="24" xfId="13199" applyFont="1" applyBorder="1" applyAlignment="1">
      <alignment horizontal="center" vertical="center" wrapText="1"/>
    </xf>
    <xf numFmtId="182" fontId="109" fillId="0" borderId="24" xfId="13199" applyNumberFormat="1" applyFont="1" applyBorder="1" applyAlignment="1">
      <alignment horizontal="center" wrapText="1"/>
    </xf>
    <xf numFmtId="182" fontId="109" fillId="0" borderId="40" xfId="13199" applyNumberFormat="1" applyFont="1" applyBorder="1" applyAlignment="1">
      <alignment horizontal="center" vertical="center" wrapText="1"/>
    </xf>
    <xf numFmtId="0" fontId="109" fillId="0" borderId="24" xfId="13199" applyFont="1" applyFill="1" applyBorder="1" applyAlignment="1">
      <alignment horizontal="center" vertical="center" wrapText="1"/>
    </xf>
    <xf numFmtId="182" fontId="109" fillId="0" borderId="44" xfId="13199" applyNumberFormat="1" applyFont="1" applyBorder="1" applyAlignment="1">
      <alignment horizontal="center" wrapText="1"/>
    </xf>
    <xf numFmtId="0" fontId="109" fillId="0" borderId="37" xfId="13021" applyFont="1" applyBorder="1" applyAlignment="1">
      <alignment horizontal="center" vertical="center" wrapText="1"/>
    </xf>
    <xf numFmtId="182" fontId="109" fillId="0" borderId="38" xfId="13021" applyNumberFormat="1" applyFont="1" applyBorder="1" applyAlignment="1">
      <alignment horizontal="center" wrapText="1"/>
    </xf>
    <xf numFmtId="182" fontId="109" fillId="0" borderId="0" xfId="13021" applyNumberFormat="1" applyFont="1" applyAlignment="1">
      <alignment horizontal="center" wrapText="1"/>
    </xf>
    <xf numFmtId="182" fontId="109" fillId="0" borderId="0" xfId="13021" applyNumberFormat="1" applyFont="1" applyAlignment="1">
      <alignment horizontal="center" vertical="center" wrapText="1"/>
    </xf>
    <xf numFmtId="0" fontId="109" fillId="0" borderId="0" xfId="13021" applyFont="1" applyAlignment="1">
      <alignment horizontal="center" vertical="center" wrapText="1" shrinkToFit="1"/>
    </xf>
    <xf numFmtId="0" fontId="109" fillId="0" borderId="0" xfId="13021" applyFont="1" applyAlignment="1">
      <alignment horizontal="center" wrapText="1"/>
    </xf>
    <xf numFmtId="182" fontId="109" fillId="0" borderId="24" xfId="13199" applyNumberFormat="1" applyFont="1" applyBorder="1" applyAlignment="1">
      <alignment horizontal="center"/>
    </xf>
    <xf numFmtId="0" fontId="109" fillId="0" borderId="44" xfId="13199" applyFont="1" applyFill="1" applyBorder="1" applyAlignment="1">
      <alignment horizontal="center" vertical="center" wrapText="1"/>
    </xf>
    <xf numFmtId="182" fontId="109" fillId="0" borderId="47" xfId="13199" applyNumberFormat="1" applyFont="1" applyBorder="1" applyAlignment="1">
      <alignment horizontal="center"/>
    </xf>
    <xf numFmtId="182" fontId="109" fillId="0" borderId="38" xfId="13199" applyNumberFormat="1" applyFont="1" applyBorder="1" applyAlignment="1">
      <alignment horizontal="center"/>
    </xf>
    <xf numFmtId="184" fontId="109" fillId="0" borderId="0" xfId="13021" applyNumberFormat="1" applyFont="1" applyFill="1" applyAlignment="1">
      <alignment horizontal="center" vertical="center" wrapText="1" shrinkToFit="1"/>
    </xf>
    <xf numFmtId="0" fontId="63" fillId="15" borderId="0" xfId="13021" applyFont="1" applyFill="1" applyAlignment="1">
      <alignment horizontal="left" vertical="center" wrapText="1"/>
    </xf>
    <xf numFmtId="182" fontId="109" fillId="0" borderId="24" xfId="13021" applyNumberFormat="1" applyFont="1" applyBorder="1" applyAlignment="1">
      <alignment horizontal="center" wrapText="1"/>
    </xf>
    <xf numFmtId="182" fontId="109" fillId="0" borderId="24" xfId="13021" applyNumberFormat="1" applyFont="1" applyBorder="1" applyAlignment="1">
      <alignment horizontal="center" vertical="center" wrapText="1"/>
    </xf>
    <xf numFmtId="204" fontId="109" fillId="0" borderId="24" xfId="13021" applyNumberFormat="1" applyFont="1" applyFill="1" applyBorder="1" applyAlignment="1" applyProtection="1">
      <alignment horizontal="center"/>
      <protection locked="0"/>
    </xf>
    <xf numFmtId="0" fontId="109" fillId="0" borderId="24" xfId="13021" applyFont="1" applyBorder="1" applyAlignment="1">
      <alignment horizontal="center"/>
    </xf>
    <xf numFmtId="0" fontId="63" fillId="0" borderId="0" xfId="13021" applyFont="1"/>
    <xf numFmtId="182" fontId="109" fillId="0" borderId="0" xfId="13021" applyNumberFormat="1" applyFont="1" applyFill="1" applyBorder="1" applyAlignment="1">
      <alignment horizontal="center" vertical="center" wrapText="1"/>
    </xf>
    <xf numFmtId="0" fontId="109" fillId="0" borderId="0" xfId="13021" applyFont="1" applyFill="1" applyBorder="1" applyAlignment="1">
      <alignment horizontal="center" vertical="center"/>
    </xf>
    <xf numFmtId="204" fontId="109" fillId="0" borderId="0" xfId="13021" applyNumberFormat="1" applyFont="1" applyFill="1" applyBorder="1" applyAlignment="1" applyProtection="1">
      <alignment horizontal="center"/>
      <protection locked="0"/>
    </xf>
    <xf numFmtId="0" fontId="111" fillId="0" borderId="0" xfId="13021" applyFont="1" applyFill="1" applyAlignment="1">
      <alignment horizontal="left"/>
    </xf>
    <xf numFmtId="182" fontId="109" fillId="0" borderId="0" xfId="13021" applyNumberFormat="1" applyFont="1" applyFill="1" applyBorder="1" applyAlignment="1">
      <alignment horizontal="left" vertical="center" wrapText="1"/>
    </xf>
    <xf numFmtId="0" fontId="109" fillId="0" borderId="0" xfId="13021" applyFont="1" applyFill="1" applyBorder="1" applyAlignment="1">
      <alignment horizontal="left" vertical="center"/>
    </xf>
    <xf numFmtId="204" fontId="109" fillId="0" borderId="0" xfId="13021" applyNumberFormat="1" applyFont="1" applyFill="1" applyBorder="1" applyAlignment="1" applyProtection="1">
      <alignment horizontal="left"/>
      <protection locked="0"/>
    </xf>
    <xf numFmtId="182" fontId="109" fillId="0" borderId="50" xfId="13021" applyNumberFormat="1" applyFont="1" applyBorder="1" applyAlignment="1">
      <alignment horizontal="center" vertical="center" wrapText="1"/>
    </xf>
    <xf numFmtId="0" fontId="12" fillId="0" borderId="0" xfId="13021" applyFont="1" applyFill="1" applyBorder="1" applyAlignment="1">
      <alignment horizontal="center" vertical="center"/>
    </xf>
    <xf numFmtId="0" fontId="109" fillId="33" borderId="24" xfId="13021" applyFont="1" applyFill="1" applyBorder="1" applyAlignment="1">
      <alignment horizontal="center" vertical="center"/>
    </xf>
    <xf numFmtId="0" fontId="112" fillId="0" borderId="0" xfId="13021" applyFont="1"/>
    <xf numFmtId="182" fontId="112" fillId="0" borderId="0" xfId="13021" applyNumberFormat="1" applyFont="1" applyFill="1" applyBorder="1" applyAlignment="1">
      <alignment horizontal="center"/>
    </xf>
    <xf numFmtId="182" fontId="112" fillId="0" borderId="0" xfId="13021" applyNumberFormat="1" applyFont="1" applyFill="1" applyBorder="1" applyAlignment="1">
      <alignment horizontal="center" vertical="center" wrapText="1"/>
    </xf>
    <xf numFmtId="0" fontId="113" fillId="0" borderId="0" xfId="13021" applyFont="1" applyFill="1" applyBorder="1" applyAlignment="1">
      <alignment horizontal="center" vertical="center"/>
    </xf>
    <xf numFmtId="1" fontId="112" fillId="0" borderId="0" xfId="13021" applyNumberFormat="1" applyFont="1" applyFill="1" applyBorder="1" applyAlignment="1">
      <alignment horizontal="center" vertical="center" wrapText="1"/>
    </xf>
    <xf numFmtId="0" fontId="114" fillId="0" borderId="24" xfId="13021" applyFont="1" applyBorder="1" applyAlignment="1">
      <alignment horizontal="center"/>
    </xf>
    <xf numFmtId="0" fontId="115" fillId="0" borderId="0" xfId="13021" applyFont="1" applyFill="1"/>
    <xf numFmtId="182" fontId="116" fillId="0" borderId="0" xfId="13021" applyNumberFormat="1" applyFont="1" applyFill="1" applyBorder="1" applyAlignment="1">
      <alignment horizontal="center"/>
    </xf>
    <xf numFmtId="182" fontId="116" fillId="0" borderId="0" xfId="13021" applyNumberFormat="1" applyFont="1" applyFill="1" applyBorder="1" applyAlignment="1">
      <alignment horizontal="center" vertical="center" wrapText="1"/>
    </xf>
    <xf numFmtId="0" fontId="117" fillId="0" borderId="0" xfId="13021" applyFont="1" applyFill="1" applyBorder="1" applyAlignment="1">
      <alignment horizontal="center" vertical="center"/>
    </xf>
    <xf numFmtId="1" fontId="116" fillId="0" borderId="0" xfId="13021" applyNumberFormat="1" applyFont="1" applyFill="1" applyBorder="1" applyAlignment="1">
      <alignment horizontal="center" vertical="center" wrapText="1"/>
    </xf>
    <xf numFmtId="182" fontId="109" fillId="0" borderId="24" xfId="13021" applyNumberFormat="1" applyFont="1" applyBorder="1" applyAlignment="1">
      <alignment horizontal="center"/>
    </xf>
    <xf numFmtId="0" fontId="109" fillId="0" borderId="24" xfId="13021" applyFont="1" applyBorder="1" applyAlignment="1">
      <alignment horizontal="center" wrapText="1"/>
    </xf>
    <xf numFmtId="204" fontId="109" fillId="0" borderId="24" xfId="13021" applyNumberFormat="1" applyFont="1" applyFill="1" applyBorder="1" applyAlignment="1" applyProtection="1">
      <alignment horizontal="center" wrapText="1"/>
      <protection locked="0"/>
    </xf>
    <xf numFmtId="0" fontId="109" fillId="0" borderId="44" xfId="13021" applyFont="1" applyBorder="1" applyAlignment="1">
      <alignment horizontal="center" vertical="center" wrapText="1"/>
    </xf>
    <xf numFmtId="182" fontId="109" fillId="0" borderId="0" xfId="13021" applyNumberFormat="1" applyFont="1" applyFill="1" applyBorder="1" applyAlignment="1">
      <alignment horizontal="center"/>
    </xf>
    <xf numFmtId="0" fontId="111" fillId="0" borderId="26" xfId="13021" applyFont="1" applyBorder="1"/>
    <xf numFmtId="0" fontId="109" fillId="0" borderId="53" xfId="13021" applyFont="1" applyBorder="1" applyAlignment="1">
      <alignment horizontal="center" vertical="center" wrapText="1"/>
    </xf>
    <xf numFmtId="0" fontId="109" fillId="0" borderId="26" xfId="13021" applyFont="1" applyBorder="1"/>
    <xf numFmtId="0" fontId="111" fillId="0" borderId="55" xfId="13021" applyFont="1" applyBorder="1"/>
    <xf numFmtId="0" fontId="12" fillId="0" borderId="0" xfId="13021" applyFont="1"/>
    <xf numFmtId="182" fontId="109" fillId="0" borderId="50" xfId="13021" applyNumberFormat="1" applyFont="1" applyBorder="1" applyAlignment="1">
      <alignment horizontal="center"/>
    </xf>
    <xf numFmtId="205" fontId="109" fillId="0" borderId="0" xfId="13021" applyNumberFormat="1" applyFont="1" applyFill="1" applyBorder="1" applyAlignment="1">
      <alignment horizontal="center" vertical="center" wrapText="1"/>
    </xf>
    <xf numFmtId="182" fontId="119" fillId="0" borderId="24" xfId="13021" applyNumberFormat="1" applyFont="1" applyFill="1" applyBorder="1" applyAlignment="1">
      <alignment horizontal="center"/>
    </xf>
    <xf numFmtId="182" fontId="119" fillId="0" borderId="50" xfId="13021" applyNumberFormat="1" applyFont="1" applyFill="1" applyBorder="1" applyAlignment="1">
      <alignment horizontal="center" vertical="center" wrapText="1"/>
    </xf>
    <xf numFmtId="0" fontId="63" fillId="0" borderId="0" xfId="13021" applyFont="1" applyFill="1" applyBorder="1"/>
    <xf numFmtId="0" fontId="109" fillId="0" borderId="0" xfId="13021" applyFont="1" applyFill="1" applyBorder="1"/>
    <xf numFmtId="182" fontId="109" fillId="0" borderId="24" xfId="13201" applyNumberFormat="1" applyFont="1" applyBorder="1" applyAlignment="1">
      <alignment horizontal="center"/>
    </xf>
    <xf numFmtId="182" fontId="109" fillId="0" borderId="24" xfId="13201" applyNumberFormat="1" applyFont="1" applyBorder="1" applyAlignment="1">
      <alignment horizontal="center" vertical="center" wrapText="1"/>
    </xf>
    <xf numFmtId="0" fontId="63" fillId="0" borderId="0" xfId="13021" applyFont="1" applyBorder="1" applyAlignment="1">
      <alignment horizontal="left" vertical="center" shrinkToFit="1"/>
    </xf>
    <xf numFmtId="49" fontId="109" fillId="0" borderId="24" xfId="13201" applyNumberFormat="1" applyFont="1" applyBorder="1" applyAlignment="1">
      <alignment horizontal="center" vertical="center" wrapText="1"/>
    </xf>
    <xf numFmtId="0" fontId="109" fillId="0" borderId="44" xfId="13021" applyFont="1" applyBorder="1" applyAlignment="1">
      <alignment horizontal="center" vertical="center"/>
    </xf>
    <xf numFmtId="0" fontId="109" fillId="0" borderId="0" xfId="13021" applyFont="1" applyBorder="1" applyAlignment="1">
      <alignment horizontal="center" vertical="center"/>
    </xf>
    <xf numFmtId="0" fontId="109" fillId="0" borderId="24" xfId="13021" applyFont="1" applyBorder="1" applyAlignment="1">
      <alignment horizontal="center" vertical="center"/>
    </xf>
    <xf numFmtId="0" fontId="109" fillId="0" borderId="56" xfId="13021" applyFont="1" applyBorder="1" applyAlignment="1">
      <alignment horizontal="center" vertical="center"/>
    </xf>
    <xf numFmtId="0" fontId="109" fillId="0" borderId="40" xfId="13021" applyFont="1" applyBorder="1" applyAlignment="1">
      <alignment horizontal="center" vertical="center"/>
    </xf>
    <xf numFmtId="0" fontId="109" fillId="0" borderId="0" xfId="13021" applyFont="1" applyFill="1" applyBorder="1" applyAlignment="1">
      <alignment horizontal="center" vertical="center" shrinkToFit="1"/>
    </xf>
    <xf numFmtId="49" fontId="109" fillId="0" borderId="0" xfId="13021" applyNumberFormat="1" applyFont="1" applyFill="1" applyBorder="1" applyAlignment="1">
      <alignment horizontal="center" vertical="center" shrinkToFit="1"/>
    </xf>
    <xf numFmtId="184" fontId="109" fillId="0" borderId="0" xfId="13021" applyNumberFormat="1" applyFont="1" applyFill="1" applyBorder="1" applyAlignment="1">
      <alignment horizontal="center" vertical="center" shrinkToFit="1"/>
    </xf>
    <xf numFmtId="0" fontId="109" fillId="0" borderId="47" xfId="13021" applyFont="1" applyBorder="1" applyAlignment="1">
      <alignment horizontal="center" vertical="center"/>
    </xf>
    <xf numFmtId="0" fontId="109" fillId="0" borderId="49" xfId="13021" applyFont="1" applyBorder="1" applyAlignment="1">
      <alignment horizontal="center" vertical="center"/>
    </xf>
    <xf numFmtId="0" fontId="109" fillId="0" borderId="25" xfId="13021" applyFont="1" applyBorder="1" applyAlignment="1">
      <alignment horizontal="center" vertical="center"/>
    </xf>
    <xf numFmtId="0" fontId="63" fillId="15" borderId="45" xfId="13021" applyFont="1" applyFill="1" applyBorder="1" applyAlignment="1">
      <alignment horizontal="left" vertical="center"/>
    </xf>
    <xf numFmtId="0" fontId="109" fillId="0" borderId="0" xfId="13021" applyFont="1" applyAlignment="1"/>
    <xf numFmtId="0" fontId="114" fillId="0" borderId="0" xfId="13021" applyFont="1" applyAlignment="1"/>
    <xf numFmtId="182" fontId="109" fillId="33" borderId="24" xfId="13021" applyNumberFormat="1" applyFont="1" applyFill="1" applyBorder="1" applyAlignment="1">
      <alignment horizontal="center"/>
    </xf>
    <xf numFmtId="0" fontId="109" fillId="0" borderId="24" xfId="13202" applyFont="1" applyFill="1" applyBorder="1" applyAlignment="1">
      <alignment horizontal="center"/>
    </xf>
    <xf numFmtId="0" fontId="63" fillId="16" borderId="0" xfId="13021" applyFont="1" applyFill="1" applyBorder="1" applyAlignment="1">
      <alignment horizontal="left" vertical="center" wrapText="1" shrinkToFit="1"/>
    </xf>
    <xf numFmtId="0" fontId="109" fillId="16" borderId="24" xfId="13021" applyFont="1" applyFill="1" applyBorder="1" applyAlignment="1">
      <alignment horizontal="center" vertical="center" wrapText="1"/>
    </xf>
    <xf numFmtId="0" fontId="109" fillId="0" borderId="24" xfId="13021" applyFont="1" applyBorder="1" applyAlignment="1">
      <alignment horizontal="center" vertical="center" wrapText="1"/>
    </xf>
    <xf numFmtId="0" fontId="109" fillId="0" borderId="0" xfId="13021" applyFont="1" applyFill="1" applyAlignment="1"/>
    <xf numFmtId="0" fontId="109" fillId="0" borderId="24" xfId="13021" applyFont="1" applyFill="1" applyBorder="1" applyAlignment="1">
      <alignment horizontal="center" vertical="center"/>
    </xf>
    <xf numFmtId="0" fontId="109" fillId="0" borderId="24" xfId="13202" applyFont="1" applyFill="1" applyBorder="1" applyAlignment="1">
      <alignment horizontal="center" wrapText="1"/>
    </xf>
    <xf numFmtId="0" fontId="109" fillId="33" borderId="24" xfId="13021" applyFont="1" applyFill="1" applyBorder="1" applyAlignment="1">
      <alignment horizontal="center" vertical="center" wrapText="1"/>
    </xf>
    <xf numFmtId="0" fontId="63" fillId="33" borderId="0" xfId="13021" applyFont="1" applyFill="1" applyBorder="1" applyAlignment="1">
      <alignment horizontal="left" vertical="center" shrinkToFit="1"/>
    </xf>
    <xf numFmtId="0" fontId="109" fillId="33" borderId="47" xfId="13021" applyFont="1" applyFill="1" applyBorder="1" applyAlignment="1">
      <alignment horizontal="center" vertical="center"/>
    </xf>
    <xf numFmtId="0" fontId="109" fillId="33" borderId="49" xfId="13021" applyFont="1" applyFill="1" applyBorder="1" applyAlignment="1">
      <alignment horizontal="center" vertical="center"/>
    </xf>
    <xf numFmtId="0" fontId="109" fillId="16" borderId="40" xfId="13021" applyFont="1" applyFill="1" applyBorder="1" applyAlignment="1">
      <alignment horizontal="center" vertical="center"/>
    </xf>
    <xf numFmtId="0" fontId="109" fillId="33" borderId="40" xfId="13021" applyFont="1" applyFill="1" applyBorder="1" applyAlignment="1">
      <alignment horizontal="center" vertical="center"/>
    </xf>
    <xf numFmtId="0" fontId="109" fillId="0" borderId="0" xfId="13021" applyFont="1" applyFill="1" applyBorder="1" applyAlignment="1"/>
    <xf numFmtId="182" fontId="109" fillId="0" borderId="24" xfId="13021" applyNumberFormat="1" applyFont="1" applyFill="1" applyBorder="1" applyAlignment="1">
      <alignment horizontal="center"/>
    </xf>
    <xf numFmtId="182" fontId="109" fillId="0" borderId="50" xfId="13021" applyNumberFormat="1" applyFont="1" applyFill="1" applyBorder="1" applyAlignment="1">
      <alignment horizontal="center" vertical="center"/>
    </xf>
    <xf numFmtId="0" fontId="63" fillId="0" borderId="0" xfId="13021" applyFont="1" applyFill="1" applyBorder="1" applyAlignment="1">
      <alignment horizontal="left" vertical="center" shrinkToFit="1"/>
    </xf>
    <xf numFmtId="182" fontId="109" fillId="0" borderId="50" xfId="13021" applyNumberFormat="1" applyFont="1" applyBorder="1" applyAlignment="1">
      <alignment horizontal="center" vertical="center"/>
    </xf>
    <xf numFmtId="182" fontId="109" fillId="33" borderId="24" xfId="13021" applyNumberFormat="1" applyFont="1" applyFill="1" applyBorder="1" applyAlignment="1">
      <alignment horizontal="center" vertical="center"/>
    </xf>
    <xf numFmtId="182" fontId="109" fillId="16" borderId="24" xfId="13021" applyNumberFormat="1" applyFont="1" applyFill="1" applyBorder="1" applyAlignment="1">
      <alignment horizontal="center"/>
    </xf>
    <xf numFmtId="0" fontId="63" fillId="33" borderId="0" xfId="13021" applyFont="1" applyFill="1" applyBorder="1" applyAlignment="1">
      <alignment horizontal="center" vertical="center" shrinkToFit="1"/>
    </xf>
    <xf numFmtId="0" fontId="111" fillId="0" borderId="0" xfId="13021" applyFont="1" applyBorder="1" applyAlignment="1"/>
    <xf numFmtId="0" fontId="111" fillId="0" borderId="0" xfId="13021" applyFont="1" applyFill="1" applyBorder="1" applyAlignment="1"/>
    <xf numFmtId="182" fontId="109" fillId="0" borderId="0" xfId="13021" applyNumberFormat="1" applyFont="1" applyFill="1" applyBorder="1" applyAlignment="1">
      <alignment horizontal="center" wrapText="1"/>
    </xf>
    <xf numFmtId="0" fontId="109" fillId="0" borderId="0" xfId="13021" applyFont="1" applyFill="1" applyBorder="1" applyAlignment="1">
      <alignment horizontal="center" vertical="center" wrapText="1"/>
    </xf>
    <xf numFmtId="204" fontId="109" fillId="0" borderId="0" xfId="13021" applyNumberFormat="1" applyFont="1" applyFill="1" applyBorder="1" applyAlignment="1" applyProtection="1">
      <alignment horizontal="center" wrapText="1"/>
      <protection locked="0"/>
    </xf>
    <xf numFmtId="182" fontId="119" fillId="0" borderId="24" xfId="13021" applyNumberFormat="1" applyFont="1" applyFill="1" applyBorder="1" applyAlignment="1">
      <alignment horizontal="center" wrapText="1"/>
    </xf>
    <xf numFmtId="0" fontId="109" fillId="0" borderId="24" xfId="13021" applyFont="1" applyFill="1" applyBorder="1" applyAlignment="1">
      <alignment horizontal="center"/>
    </xf>
    <xf numFmtId="0" fontId="111" fillId="0" borderId="0" xfId="13021" applyFont="1" applyBorder="1"/>
    <xf numFmtId="0" fontId="111" fillId="0" borderId="0" xfId="13021" applyFont="1" applyFill="1" applyBorder="1"/>
    <xf numFmtId="182" fontId="119" fillId="0" borderId="24" xfId="13021" applyNumberFormat="1" applyFont="1" applyFill="1" applyBorder="1" applyAlignment="1">
      <alignment horizontal="center" vertical="center" wrapText="1"/>
    </xf>
    <xf numFmtId="0" fontId="121" fillId="0" borderId="0" xfId="13021" applyFont="1" applyBorder="1"/>
    <xf numFmtId="0" fontId="119" fillId="0" borderId="0" xfId="13021" applyFont="1" applyBorder="1" applyAlignment="1"/>
    <xf numFmtId="0" fontId="109" fillId="0" borderId="0" xfId="13021" applyFont="1" applyBorder="1" applyAlignment="1"/>
    <xf numFmtId="0" fontId="109" fillId="0" borderId="60" xfId="13021" applyFont="1" applyBorder="1" applyAlignment="1">
      <alignment horizontal="center" vertical="center"/>
    </xf>
    <xf numFmtId="0" fontId="121" fillId="0" borderId="0" xfId="13021" applyFont="1" applyFill="1" applyBorder="1"/>
    <xf numFmtId="0" fontId="121" fillId="0" borderId="0" xfId="13021" applyFont="1" applyFill="1" applyBorder="1" applyAlignment="1"/>
    <xf numFmtId="182" fontId="109" fillId="0" borderId="45" xfId="13021" applyNumberFormat="1" applyFont="1" applyFill="1" applyBorder="1" applyAlignment="1">
      <alignment horizontal="center" wrapText="1"/>
    </xf>
    <xf numFmtId="0" fontId="119" fillId="0" borderId="0" xfId="13021" applyFont="1" applyAlignment="1">
      <alignment horizontal="center" wrapText="1"/>
    </xf>
    <xf numFmtId="0" fontId="119" fillId="0" borderId="0" xfId="13021" applyFont="1" applyFill="1" applyAlignment="1">
      <alignment horizontal="center" wrapText="1"/>
    </xf>
    <xf numFmtId="0" fontId="109" fillId="0" borderId="0" xfId="13021" applyFont="1" applyBorder="1" applyAlignment="1">
      <alignment horizontal="left" vertical="center" shrinkToFit="1"/>
    </xf>
    <xf numFmtId="182" fontId="109" fillId="0" borderId="0" xfId="13021" applyNumberFormat="1" applyFont="1" applyBorder="1" applyAlignment="1">
      <alignment horizontal="center" wrapText="1"/>
    </xf>
    <xf numFmtId="182" fontId="109" fillId="0" borderId="0" xfId="13021" applyNumberFormat="1" applyFont="1" applyBorder="1" applyAlignment="1">
      <alignment horizontal="center" vertical="center" wrapText="1"/>
    </xf>
    <xf numFmtId="0" fontId="109" fillId="0" borderId="0" xfId="13204" applyFont="1" applyFill="1" applyBorder="1" applyAlignment="1">
      <alignment horizontal="center" vertical="center" wrapText="1"/>
    </xf>
    <xf numFmtId="0" fontId="109" fillId="0" borderId="0" xfId="13202" applyFont="1" applyFill="1" applyBorder="1" applyAlignment="1">
      <alignment horizontal="center"/>
    </xf>
    <xf numFmtId="0" fontId="109" fillId="0" borderId="0" xfId="13021" applyFont="1" applyFill="1" applyBorder="1" applyAlignment="1">
      <alignment horizontal="center"/>
    </xf>
    <xf numFmtId="0" fontId="109" fillId="0" borderId="0" xfId="13021" applyFont="1" applyFill="1" applyBorder="1" applyAlignment="1">
      <alignment horizontal="left" vertical="center" shrinkToFit="1"/>
    </xf>
    <xf numFmtId="182" fontId="109" fillId="0" borderId="24" xfId="13021" applyNumberFormat="1" applyFont="1" applyFill="1" applyBorder="1" applyAlignment="1">
      <alignment horizontal="center" wrapText="1"/>
    </xf>
    <xf numFmtId="182" fontId="109" fillId="0" borderId="50" xfId="13021" applyNumberFormat="1" applyFont="1" applyFill="1" applyBorder="1" applyAlignment="1">
      <alignment horizontal="center" vertical="center" wrapText="1"/>
    </xf>
    <xf numFmtId="0" fontId="122" fillId="0" borderId="0" xfId="13021" applyFont="1" applyFill="1" applyBorder="1"/>
    <xf numFmtId="0" fontId="121" fillId="0" borderId="0" xfId="13021" applyFont="1" applyFill="1" applyBorder="1" applyAlignment="1">
      <alignment horizontal="center"/>
    </xf>
    <xf numFmtId="0" fontId="111" fillId="0" borderId="0" xfId="13021" applyFont="1" applyBorder="1" applyAlignment="1">
      <alignment horizontal="center"/>
    </xf>
    <xf numFmtId="0" fontId="111" fillId="0" borderId="0" xfId="13021" applyFont="1" applyFill="1" applyBorder="1" applyAlignment="1">
      <alignment horizontal="center"/>
    </xf>
    <xf numFmtId="182" fontId="109" fillId="0" borderId="55" xfId="13021" applyNumberFormat="1" applyFont="1" applyFill="1" applyBorder="1" applyAlignment="1">
      <alignment horizontal="center" vertical="center" wrapText="1"/>
    </xf>
    <xf numFmtId="0" fontId="109" fillId="0" borderId="55" xfId="13202" applyFont="1" applyFill="1" applyBorder="1" applyAlignment="1">
      <alignment horizontal="center"/>
    </xf>
    <xf numFmtId="182" fontId="109" fillId="0" borderId="24" xfId="13021" applyNumberFormat="1" applyFont="1" applyFill="1" applyBorder="1" applyAlignment="1">
      <alignment horizontal="center" vertical="center" wrapText="1"/>
    </xf>
    <xf numFmtId="0" fontId="12" fillId="0" borderId="0" xfId="13021" applyFont="1" applyBorder="1" applyAlignment="1">
      <alignment horizontal="center" vertical="center"/>
    </xf>
    <xf numFmtId="0" fontId="109" fillId="33" borderId="0" xfId="13021" applyFont="1" applyFill="1" applyBorder="1" applyAlignment="1">
      <alignment horizontal="center" vertical="center"/>
    </xf>
    <xf numFmtId="0" fontId="121" fillId="0" borderId="0" xfId="13021" applyFont="1" applyBorder="1" applyAlignment="1">
      <alignment horizontal="center"/>
    </xf>
    <xf numFmtId="0" fontId="63" fillId="0" borderId="0" xfId="13203" applyFont="1" applyFill="1" applyBorder="1" applyAlignment="1">
      <alignment horizontal="left" vertical="center" shrinkToFit="1"/>
    </xf>
    <xf numFmtId="182" fontId="109" fillId="0" borderId="24" xfId="13202" applyNumberFormat="1" applyFont="1" applyFill="1" applyBorder="1" applyAlignment="1">
      <alignment horizontal="center" wrapText="1"/>
    </xf>
    <xf numFmtId="0" fontId="109" fillId="0" borderId="0" xfId="12933" applyFont="1" applyBorder="1" applyAlignment="1">
      <alignment horizontal="center" vertical="center"/>
    </xf>
    <xf numFmtId="0" fontId="109" fillId="0" borderId="24" xfId="12933" applyFont="1" applyBorder="1" applyAlignment="1">
      <alignment horizontal="center" vertical="center"/>
    </xf>
    <xf numFmtId="0" fontId="109" fillId="0" borderId="24" xfId="12933" applyFont="1" applyFill="1" applyBorder="1" applyAlignment="1">
      <alignment horizontal="center" vertical="center"/>
    </xf>
    <xf numFmtId="0" fontId="109" fillId="0" borderId="0" xfId="13203" applyFont="1" applyFill="1" applyBorder="1" applyAlignment="1">
      <alignment horizontal="center" vertical="center" shrinkToFit="1"/>
    </xf>
    <xf numFmtId="49" fontId="109" fillId="0" borderId="0" xfId="13203" applyNumberFormat="1" applyFont="1" applyFill="1" applyBorder="1" applyAlignment="1">
      <alignment horizontal="center" vertical="center" shrinkToFit="1"/>
    </xf>
    <xf numFmtId="0" fontId="109" fillId="0" borderId="0" xfId="13203" applyNumberFormat="1" applyFont="1" applyFill="1" applyBorder="1" applyAlignment="1">
      <alignment horizontal="center" vertical="center" shrinkToFit="1"/>
    </xf>
    <xf numFmtId="182" fontId="109" fillId="0" borderId="24" xfId="12933" applyNumberFormat="1" applyFont="1" applyBorder="1" applyAlignment="1">
      <alignment horizontal="center"/>
    </xf>
    <xf numFmtId="182" fontId="109" fillId="0" borderId="24" xfId="12933" applyNumberFormat="1" applyFont="1" applyFill="1" applyBorder="1" applyAlignment="1">
      <alignment horizontal="center" vertical="center" wrapText="1"/>
    </xf>
    <xf numFmtId="182" fontId="109" fillId="0" borderId="24" xfId="13204" applyNumberFormat="1" applyFont="1" applyFill="1" applyBorder="1" applyAlignment="1">
      <alignment horizontal="center"/>
    </xf>
    <xf numFmtId="0" fontId="109" fillId="0" borderId="60" xfId="12933" applyFont="1" applyFill="1" applyBorder="1" applyAlignment="1">
      <alignment horizontal="center" vertical="center"/>
    </xf>
    <xf numFmtId="0" fontId="109" fillId="0" borderId="25" xfId="12933" applyFont="1" applyBorder="1" applyAlignment="1">
      <alignment horizontal="center" vertical="center"/>
    </xf>
    <xf numFmtId="184" fontId="109" fillId="0" borderId="0" xfId="13203" applyNumberFormat="1" applyFont="1" applyFill="1" applyBorder="1" applyAlignment="1">
      <alignment horizontal="center" vertical="center" shrinkToFit="1"/>
    </xf>
    <xf numFmtId="0" fontId="115" fillId="0" borderId="0" xfId="13021" applyFont="1" applyAlignment="1">
      <alignment horizontal="center"/>
    </xf>
    <xf numFmtId="0" fontId="109" fillId="0" borderId="45" xfId="12933" applyFont="1" applyBorder="1" applyAlignment="1">
      <alignment horizontal="center" vertical="center"/>
    </xf>
    <xf numFmtId="182" fontId="109" fillId="0" borderId="0" xfId="12933" applyNumberFormat="1" applyFont="1" applyFill="1" applyBorder="1" applyAlignment="1">
      <alignment horizontal="center"/>
    </xf>
    <xf numFmtId="182" fontId="109" fillId="0" borderId="24" xfId="13021" applyNumberFormat="1" applyFont="1" applyBorder="1" applyAlignment="1">
      <alignment horizontal="center" vertical="center"/>
    </xf>
    <xf numFmtId="0" fontId="109" fillId="0" borderId="25" xfId="12933" applyFont="1" applyFill="1" applyBorder="1" applyAlignment="1">
      <alignment horizontal="center" vertical="center"/>
    </xf>
    <xf numFmtId="182" fontId="109" fillId="0" borderId="51" xfId="12933" applyNumberFormat="1" applyFont="1" applyFill="1" applyBorder="1" applyAlignment="1">
      <alignment horizontal="center"/>
    </xf>
    <xf numFmtId="0" fontId="63" fillId="0" borderId="0" xfId="13021" applyFont="1" applyBorder="1" applyAlignment="1">
      <alignment vertical="center"/>
    </xf>
    <xf numFmtId="0" fontId="109" fillId="0" borderId="0" xfId="13021" applyFont="1" applyFill="1" applyBorder="1" applyAlignment="1">
      <alignment vertical="center"/>
    </xf>
    <xf numFmtId="182" fontId="109" fillId="0" borderId="24" xfId="13204" applyNumberFormat="1" applyFont="1" applyFill="1" applyBorder="1" applyAlignment="1">
      <alignment horizontal="center" vertical="center" wrapText="1"/>
    </xf>
    <xf numFmtId="0" fontId="115" fillId="0" borderId="0" xfId="13203" applyFont="1" applyFill="1" applyBorder="1" applyAlignment="1">
      <alignment horizontal="center" vertical="center" shrinkToFit="1"/>
    </xf>
    <xf numFmtId="49" fontId="115" fillId="0" borderId="0" xfId="13203" applyNumberFormat="1" applyFont="1" applyFill="1" applyBorder="1" applyAlignment="1">
      <alignment horizontal="center" vertical="center" shrinkToFit="1"/>
    </xf>
    <xf numFmtId="184" fontId="115" fillId="0" borderId="0" xfId="13203" applyNumberFormat="1" applyFont="1" applyFill="1" applyBorder="1" applyAlignment="1">
      <alignment horizontal="center" vertical="center" shrinkToFit="1"/>
    </xf>
    <xf numFmtId="0" fontId="63" fillId="15" borderId="0" xfId="13203" applyFont="1" applyFill="1" applyBorder="1" applyAlignment="1">
      <alignment horizontal="left" vertical="center"/>
    </xf>
    <xf numFmtId="0" fontId="63" fillId="0" borderId="0" xfId="13021" applyFont="1" applyAlignment="1">
      <alignment vertical="center"/>
    </xf>
    <xf numFmtId="206" fontId="123" fillId="0" borderId="0" xfId="13021" applyNumberFormat="1" applyFont="1" applyFill="1" applyAlignment="1">
      <alignment horizontal="center" vertical="center"/>
    </xf>
    <xf numFmtId="0" fontId="56" fillId="0" borderId="0" xfId="13202" applyFont="1" applyBorder="1" applyAlignment="1">
      <alignment horizontal="center" vertical="center"/>
    </xf>
    <xf numFmtId="0" fontId="63" fillId="0" borderId="0" xfId="13202" applyFont="1" applyBorder="1" applyAlignment="1">
      <alignment horizontal="center" vertical="center"/>
    </xf>
    <xf numFmtId="0" fontId="3" fillId="0" borderId="0" xfId="13203" applyFont="1"/>
    <xf numFmtId="0" fontId="3" fillId="0" borderId="0" xfId="13203" applyFont="1" applyAlignment="1">
      <alignment horizontal="center"/>
    </xf>
    <xf numFmtId="0" fontId="79" fillId="0" borderId="0" xfId="13203" applyFont="1"/>
    <xf numFmtId="0" fontId="12" fillId="0" borderId="0" xfId="13203" applyFont="1"/>
    <xf numFmtId="16" fontId="3" fillId="0" borderId="24" xfId="12933" applyNumberFormat="1" applyFont="1" applyFill="1" applyBorder="1" applyAlignment="1">
      <alignment horizontal="center" vertical="center"/>
    </xf>
    <xf numFmtId="16" fontId="3" fillId="0" borderId="24" xfId="12933" applyNumberFormat="1" applyFont="1" applyFill="1" applyBorder="1" applyAlignment="1">
      <alignment horizontal="center" vertical="center" wrapText="1"/>
    </xf>
    <xf numFmtId="0" fontId="3" fillId="0" borderId="24" xfId="12933" applyFont="1" applyFill="1" applyBorder="1" applyAlignment="1">
      <alignment horizontal="center" vertical="center"/>
    </xf>
    <xf numFmtId="49" fontId="3" fillId="0" borderId="24" xfId="13203" applyNumberFormat="1" applyFont="1" applyFill="1" applyBorder="1" applyAlignment="1">
      <alignment horizontal="center"/>
    </xf>
    <xf numFmtId="0" fontId="3" fillId="0" borderId="24" xfId="13203" applyFont="1" applyFill="1" applyBorder="1" applyAlignment="1">
      <alignment horizontal="center"/>
    </xf>
    <xf numFmtId="16" fontId="3" fillId="0" borderId="24" xfId="13203" applyNumberFormat="1" applyFont="1" applyFill="1" applyBorder="1" applyAlignment="1">
      <alignment horizontal="center"/>
    </xf>
    <xf numFmtId="49" fontId="3" fillId="0" borderId="24" xfId="12933" applyNumberFormat="1" applyFont="1" applyFill="1" applyBorder="1" applyAlignment="1">
      <alignment horizontal="center" vertical="center" wrapText="1"/>
    </xf>
    <xf numFmtId="0" fontId="3" fillId="0" borderId="24" xfId="12933" applyFont="1" applyFill="1" applyBorder="1" applyAlignment="1">
      <alignment horizontal="center" vertical="center" wrapText="1"/>
    </xf>
    <xf numFmtId="0" fontId="3" fillId="0" borderId="24" xfId="12933" applyNumberFormat="1" applyFont="1" applyFill="1" applyBorder="1" applyAlignment="1">
      <alignment horizontal="center" vertical="center"/>
    </xf>
    <xf numFmtId="0" fontId="3" fillId="0" borderId="60" xfId="12933" applyFont="1" applyFill="1" applyBorder="1" applyAlignment="1">
      <alignment horizontal="center" vertical="center"/>
    </xf>
    <xf numFmtId="0" fontId="3" fillId="0" borderId="25" xfId="12933" applyFont="1" applyFill="1" applyBorder="1" applyAlignment="1">
      <alignment horizontal="center" vertical="center"/>
    </xf>
    <xf numFmtId="0" fontId="12" fillId="0" borderId="0" xfId="13203" applyFont="1" applyFill="1" applyBorder="1" applyAlignment="1">
      <alignment vertical="center"/>
    </xf>
    <xf numFmtId="0" fontId="79" fillId="0" borderId="0" xfId="13203" applyFont="1" applyFill="1"/>
    <xf numFmtId="0" fontId="79" fillId="0" borderId="0" xfId="13203" applyFont="1" applyFill="1" applyBorder="1" applyAlignment="1">
      <alignment horizontal="left" vertical="center" shrinkToFit="1"/>
    </xf>
    <xf numFmtId="0" fontId="130" fillId="17" borderId="24" xfId="13203" applyFont="1" applyFill="1" applyBorder="1" applyAlignment="1">
      <alignment horizontal="center" vertical="center" wrapText="1"/>
    </xf>
    <xf numFmtId="0" fontId="130" fillId="17" borderId="24" xfId="13203" applyFont="1" applyFill="1" applyBorder="1" applyAlignment="1">
      <alignment horizontal="center"/>
    </xf>
    <xf numFmtId="0" fontId="130" fillId="17" borderId="0" xfId="13203" applyFont="1" applyFill="1" applyBorder="1" applyAlignment="1">
      <alignment horizontal="center" vertical="center" wrapText="1"/>
    </xf>
    <xf numFmtId="0" fontId="3" fillId="17" borderId="0" xfId="12933" applyFont="1" applyFill="1" applyBorder="1" applyAlignment="1">
      <alignment horizontal="center" vertical="center" wrapText="1"/>
    </xf>
    <xf numFmtId="0" fontId="3" fillId="0" borderId="0" xfId="12933" applyNumberFormat="1" applyFont="1" applyFill="1" applyBorder="1" applyAlignment="1">
      <alignment horizontal="center" vertical="center" wrapText="1"/>
    </xf>
    <xf numFmtId="0" fontId="0" fillId="0" borderId="0" xfId="12933" applyFont="1" applyFill="1" applyBorder="1" applyAlignment="1">
      <alignment horizontal="left" vertical="center"/>
    </xf>
    <xf numFmtId="49" fontId="7" fillId="0" borderId="0" xfId="13207" applyNumberFormat="1" applyFont="1" applyFill="1" applyBorder="1" applyAlignment="1">
      <alignment horizontal="center"/>
    </xf>
    <xf numFmtId="0" fontId="3" fillId="0" borderId="0" xfId="12933" applyFont="1" applyFill="1" applyBorder="1" applyAlignment="1">
      <alignment horizontal="center" vertical="center" wrapText="1"/>
    </xf>
    <xf numFmtId="0" fontId="7" fillId="0" borderId="24" xfId="12933" applyFont="1" applyFill="1" applyBorder="1" applyAlignment="1">
      <alignment horizontal="center" vertical="center"/>
    </xf>
    <xf numFmtId="0" fontId="3" fillId="0" borderId="24" xfId="13203" applyFont="1" applyBorder="1" applyAlignment="1">
      <alignment horizontal="center"/>
    </xf>
    <xf numFmtId="0" fontId="3" fillId="0" borderId="50" xfId="12933" applyFont="1" applyFill="1" applyBorder="1" applyAlignment="1">
      <alignment horizontal="center" vertical="center" wrapText="1"/>
    </xf>
    <xf numFmtId="0" fontId="130" fillId="16" borderId="26" xfId="13203" applyFont="1" applyFill="1" applyBorder="1" applyAlignment="1">
      <alignment horizontal="center" vertical="center"/>
    </xf>
    <xf numFmtId="0" fontId="0" fillId="0" borderId="24" xfId="13208" applyFont="1" applyBorder="1" applyAlignment="1" applyProtection="1">
      <alignment horizontal="center"/>
    </xf>
    <xf numFmtId="0" fontId="3" fillId="0" borderId="24" xfId="12933" applyFont="1" applyBorder="1" applyAlignment="1">
      <alignment horizontal="center" vertical="center"/>
    </xf>
    <xf numFmtId="0" fontId="3" fillId="0" borderId="50" xfId="12933" applyFont="1" applyFill="1" applyBorder="1" applyAlignment="1">
      <alignment horizontal="center" vertical="center"/>
    </xf>
    <xf numFmtId="16" fontId="3" fillId="0" borderId="0" xfId="12933" applyNumberFormat="1" applyFont="1" applyFill="1" applyBorder="1" applyAlignment="1">
      <alignment horizontal="center" vertical="center"/>
    </xf>
    <xf numFmtId="0" fontId="3" fillId="0" borderId="0" xfId="12933" applyFont="1" applyFill="1" applyBorder="1" applyAlignment="1">
      <alignment horizontal="center" vertical="center"/>
    </xf>
    <xf numFmtId="182" fontId="3" fillId="0" borderId="0" xfId="12933" applyNumberFormat="1" applyFont="1" applyBorder="1" applyAlignment="1">
      <alignment horizontal="center"/>
    </xf>
    <xf numFmtId="0" fontId="3" fillId="0" borderId="0" xfId="13203" applyFont="1" applyBorder="1" applyAlignment="1">
      <alignment horizontal="center"/>
    </xf>
    <xf numFmtId="0" fontId="130" fillId="16" borderId="0" xfId="13203" applyFont="1" applyFill="1" applyBorder="1" applyAlignment="1">
      <alignment horizontal="center" vertical="center"/>
    </xf>
    <xf numFmtId="0" fontId="3" fillId="0" borderId="0" xfId="13203" applyFont="1" applyFill="1" applyBorder="1" applyAlignment="1">
      <alignment horizontal="center" vertical="center" shrinkToFit="1"/>
    </xf>
    <xf numFmtId="49" fontId="3" fillId="0" borderId="0" xfId="13203" applyNumberFormat="1" applyFont="1" applyFill="1" applyBorder="1" applyAlignment="1">
      <alignment horizontal="center" vertical="center" shrinkToFit="1"/>
    </xf>
    <xf numFmtId="184" fontId="3" fillId="0" borderId="0" xfId="13203" applyNumberFormat="1" applyFont="1" applyFill="1" applyBorder="1" applyAlignment="1">
      <alignment horizontal="center" vertical="center" shrinkToFit="1"/>
    </xf>
    <xf numFmtId="182" fontId="3" fillId="0" borderId="0" xfId="12933" applyNumberFormat="1" applyFont="1" applyFill="1" applyBorder="1" applyAlignment="1">
      <alignment horizontal="center"/>
    </xf>
    <xf numFmtId="0" fontId="3" fillId="0" borderId="0" xfId="13203" applyFont="1" applyFill="1" applyAlignment="1">
      <alignment horizontal="center"/>
    </xf>
    <xf numFmtId="0" fontId="3" fillId="0" borderId="0" xfId="12933" applyFont="1" applyFill="1" applyBorder="1" applyAlignment="1">
      <alignment horizontal="center"/>
    </xf>
    <xf numFmtId="0" fontId="79" fillId="0" borderId="0" xfId="13203" applyFont="1" applyBorder="1" applyAlignment="1">
      <alignment vertical="center"/>
    </xf>
    <xf numFmtId="0" fontId="3" fillId="0" borderId="0" xfId="13203" applyFont="1" applyBorder="1" applyAlignment="1">
      <alignment horizontal="center" vertical="center"/>
    </xf>
    <xf numFmtId="0" fontId="3" fillId="0" borderId="0" xfId="13203" applyFont="1" applyBorder="1"/>
    <xf numFmtId="0" fontId="3" fillId="0" borderId="0" xfId="12933" applyNumberFormat="1" applyFont="1" applyFill="1" applyBorder="1" applyAlignment="1">
      <alignment horizontal="center" vertical="center"/>
    </xf>
    <xf numFmtId="0" fontId="3" fillId="0" borderId="0" xfId="12933" applyFont="1" applyBorder="1" applyAlignment="1">
      <alignment horizontal="center" vertical="center" wrapText="1"/>
    </xf>
    <xf numFmtId="0" fontId="132" fillId="0" borderId="0" xfId="13203" applyFont="1" applyFill="1" applyBorder="1" applyAlignment="1">
      <alignment horizontal="center"/>
    </xf>
    <xf numFmtId="0" fontId="130" fillId="17" borderId="45" xfId="13203" applyFont="1" applyFill="1" applyBorder="1" applyAlignment="1">
      <alignment horizontal="center"/>
    </xf>
    <xf numFmtId="0" fontId="3" fillId="0" borderId="25" xfId="12933" applyFont="1" applyBorder="1" applyAlignment="1">
      <alignment horizontal="center" vertical="center"/>
    </xf>
    <xf numFmtId="0" fontId="3" fillId="0" borderId="25" xfId="12933" applyFont="1" applyFill="1" applyBorder="1" applyAlignment="1">
      <alignment horizontal="center" vertical="center" wrapText="1"/>
    </xf>
    <xf numFmtId="0" fontId="0" fillId="0" borderId="0" xfId="13208" applyFont="1" applyBorder="1" applyAlignment="1" applyProtection="1">
      <alignment horizontal="center"/>
    </xf>
    <xf numFmtId="58" fontId="3" fillId="0" borderId="24" xfId="12933" applyNumberFormat="1" applyFont="1" applyFill="1" applyBorder="1" applyAlignment="1">
      <alignment horizontal="center" vertical="center"/>
    </xf>
    <xf numFmtId="49" fontId="12" fillId="0" borderId="24" xfId="13208" applyNumberFormat="1" applyFont="1" applyFill="1" applyBorder="1" applyAlignment="1" applyProtection="1">
      <alignment horizontal="center"/>
    </xf>
    <xf numFmtId="0" fontId="12" fillId="0" borderId="24" xfId="13208" applyFont="1" applyFill="1" applyBorder="1" applyAlignment="1" applyProtection="1">
      <alignment horizontal="center"/>
    </xf>
    <xf numFmtId="0" fontId="130" fillId="0" borderId="0" xfId="12933" applyFont="1" applyFill="1" applyBorder="1" applyAlignment="1">
      <alignment horizontal="center" vertical="center"/>
    </xf>
    <xf numFmtId="0" fontId="3" fillId="0" borderId="24" xfId="12933" applyNumberFormat="1" applyFont="1" applyFill="1" applyBorder="1" applyAlignment="1">
      <alignment horizontal="center" vertical="center" wrapText="1"/>
    </xf>
    <xf numFmtId="0" fontId="3" fillId="17" borderId="24" xfId="12933" applyFont="1" applyFill="1" applyBorder="1" applyAlignment="1">
      <alignment horizontal="center" vertical="center" wrapText="1"/>
    </xf>
    <xf numFmtId="0" fontId="3" fillId="16" borderId="0" xfId="13203" applyFont="1" applyFill="1"/>
    <xf numFmtId="0" fontId="5" fillId="16" borderId="0" xfId="13203" applyFont="1" applyFill="1" applyBorder="1" applyAlignment="1">
      <alignment vertical="center"/>
    </xf>
    <xf numFmtId="0" fontId="3" fillId="0" borderId="62" xfId="12933" applyFont="1" applyFill="1" applyBorder="1" applyAlignment="1">
      <alignment horizontal="center" vertical="center"/>
    </xf>
    <xf numFmtId="0" fontId="3" fillId="15" borderId="0" xfId="13203" applyFont="1" applyFill="1" applyBorder="1" applyAlignment="1">
      <alignment horizontal="center" vertical="center"/>
    </xf>
    <xf numFmtId="0" fontId="3" fillId="15" borderId="0" xfId="13203" applyFont="1" applyFill="1" applyBorder="1" applyAlignment="1">
      <alignment horizontal="center" vertical="center" shrinkToFit="1"/>
    </xf>
    <xf numFmtId="49" fontId="3" fillId="15" borderId="0" xfId="13203" applyNumberFormat="1" applyFont="1" applyFill="1" applyBorder="1" applyAlignment="1">
      <alignment horizontal="center" vertical="center" shrinkToFit="1"/>
    </xf>
    <xf numFmtId="0" fontId="3" fillId="15" borderId="0" xfId="13209" applyFont="1" applyFill="1" applyBorder="1" applyAlignment="1">
      <alignment horizontal="center" vertical="center" wrapText="1"/>
    </xf>
    <xf numFmtId="0" fontId="5" fillId="0" borderId="0" xfId="13209" applyFont="1" applyBorder="1" applyAlignment="1">
      <alignment horizontal="center" vertical="center" wrapText="1"/>
    </xf>
    <xf numFmtId="0" fontId="79" fillId="0" borderId="0" xfId="13203" applyFont="1" applyAlignment="1">
      <alignment vertical="center"/>
    </xf>
    <xf numFmtId="207" fontId="5" fillId="0" borderId="0" xfId="13203" applyNumberFormat="1" applyFont="1" applyFill="1" applyBorder="1" applyAlignment="1">
      <alignment horizontal="center"/>
    </xf>
    <xf numFmtId="0" fontId="79" fillId="0" borderId="0" xfId="13209" applyFont="1" applyBorder="1" applyAlignment="1">
      <alignment horizontal="center" vertical="center"/>
    </xf>
    <xf numFmtId="183" fontId="49" fillId="0" borderId="0" xfId="13296" applyFont="1">
      <alignment vertical="center"/>
    </xf>
    <xf numFmtId="49" fontId="49" fillId="0" borderId="0" xfId="13296" applyNumberFormat="1" applyFont="1">
      <alignment vertical="center"/>
    </xf>
    <xf numFmtId="183" fontId="49" fillId="0" borderId="0" xfId="13296" applyFont="1" applyFill="1">
      <alignment vertical="center"/>
    </xf>
    <xf numFmtId="183" fontId="49" fillId="0" borderId="0" xfId="13296" applyNumberFormat="1" applyFont="1" applyFill="1">
      <alignment vertical="center"/>
    </xf>
    <xf numFmtId="182" fontId="39" fillId="0" borderId="7" xfId="13027" applyNumberFormat="1" applyFont="1" applyFill="1" applyBorder="1" applyAlignment="1">
      <alignment horizontal="left"/>
    </xf>
    <xf numFmtId="182" fontId="49" fillId="0" borderId="7" xfId="13027" applyNumberFormat="1" applyFont="1" applyFill="1" applyBorder="1" applyAlignment="1">
      <alignment horizontal="left"/>
    </xf>
    <xf numFmtId="49" fontId="49" fillId="0" borderId="7" xfId="13036" applyNumberFormat="1" applyFont="1" applyFill="1" applyBorder="1" applyAlignment="1">
      <alignment horizontal="left"/>
    </xf>
    <xf numFmtId="183" fontId="49" fillId="0" borderId="7" xfId="13027" applyNumberFormat="1" applyFont="1" applyFill="1" applyBorder="1" applyAlignment="1">
      <alignment horizontal="left" vertical="center"/>
    </xf>
    <xf numFmtId="183" fontId="49" fillId="0" borderId="7" xfId="13027" applyFont="1" applyFill="1" applyBorder="1" applyAlignment="1">
      <alignment horizontal="left" vertical="center"/>
    </xf>
    <xf numFmtId="49" fontId="49" fillId="0" borderId="0" xfId="13296" applyNumberFormat="1" applyFont="1" applyFill="1">
      <alignment vertical="center"/>
    </xf>
    <xf numFmtId="183" fontId="49" fillId="0" borderId="0" xfId="13296" applyNumberFormat="1" applyFont="1" applyFill="1" applyBorder="1">
      <alignment vertical="center"/>
    </xf>
    <xf numFmtId="183" fontId="49" fillId="0" borderId="0" xfId="13296" applyNumberFormat="1" applyFont="1" applyFill="1" applyBorder="1" applyAlignment="1">
      <alignment horizontal="center" vertical="center"/>
    </xf>
    <xf numFmtId="49" fontId="49" fillId="0" borderId="0" xfId="13296" applyNumberFormat="1" applyFont="1" applyFill="1" applyBorder="1">
      <alignment vertical="center"/>
    </xf>
    <xf numFmtId="183" fontId="49" fillId="0" borderId="0" xfId="13296" applyNumberFormat="1" applyFont="1" applyFill="1" applyBorder="1" applyAlignment="1">
      <alignment horizontal="left" vertical="top" wrapText="1"/>
    </xf>
    <xf numFmtId="183" fontId="49" fillId="0" borderId="0" xfId="13296" applyNumberFormat="1" applyFont="1" applyFill="1" applyBorder="1" applyAlignment="1">
      <alignment horizontal="left" vertical="center"/>
    </xf>
    <xf numFmtId="184" fontId="4" fillId="0" borderId="0" xfId="13030" applyNumberFormat="1" applyFont="1" applyFill="1" applyBorder="1" applyAlignment="1">
      <alignment horizontal="left" vertical="center" shrinkToFit="1"/>
    </xf>
    <xf numFmtId="183" fontId="49" fillId="0" borderId="0" xfId="13296" applyNumberFormat="1" applyFont="1" applyFill="1" applyBorder="1" applyAlignment="1">
      <alignment horizontal="left"/>
    </xf>
    <xf numFmtId="183" fontId="49" fillId="0" borderId="0" xfId="13296" applyFont="1" applyFill="1" applyAlignment="1"/>
    <xf numFmtId="183" fontId="49" fillId="0" borderId="0" xfId="13297" applyNumberFormat="1" applyFont="1" applyFill="1" applyBorder="1" applyAlignment="1">
      <alignment horizontal="left" vertical="center"/>
    </xf>
    <xf numFmtId="183" fontId="49" fillId="0" borderId="0" xfId="13296" applyFont="1" applyAlignment="1"/>
    <xf numFmtId="183" fontId="49" fillId="15" borderId="0" xfId="13296" applyFont="1" applyFill="1" applyBorder="1" applyAlignment="1">
      <alignment horizontal="left" vertical="center"/>
    </xf>
    <xf numFmtId="16" fontId="49" fillId="0" borderId="0" xfId="13033" applyNumberFormat="1" applyFont="1" applyFill="1" applyBorder="1" applyAlignment="1">
      <alignment horizontal="left"/>
    </xf>
    <xf numFmtId="183" fontId="4" fillId="17" borderId="0" xfId="13030" applyFont="1" applyFill="1" applyBorder="1" applyAlignment="1">
      <alignment horizontal="left" vertical="center" shrinkToFit="1"/>
    </xf>
    <xf numFmtId="183" fontId="49" fillId="0" borderId="0" xfId="13296" applyFont="1" applyBorder="1">
      <alignment vertical="center"/>
    </xf>
    <xf numFmtId="49" fontId="49" fillId="0" borderId="0" xfId="13296" applyNumberFormat="1" applyFont="1" applyBorder="1">
      <alignment vertical="center"/>
    </xf>
    <xf numFmtId="187" fontId="49" fillId="0" borderId="7" xfId="13032" applyNumberFormat="1" applyFont="1" applyFill="1" applyBorder="1" applyAlignment="1" applyProtection="1">
      <alignment horizontal="left"/>
    </xf>
    <xf numFmtId="0" fontId="49" fillId="0" borderId="0" xfId="13296" applyNumberFormat="1" applyFont="1" applyAlignment="1"/>
    <xf numFmtId="16" fontId="49" fillId="16" borderId="0" xfId="13296" applyNumberFormat="1" applyFont="1" applyFill="1" applyBorder="1" applyAlignment="1">
      <alignment horizontal="center"/>
    </xf>
    <xf numFmtId="183" fontId="49" fillId="0" borderId="0" xfId="13296" applyFont="1" applyBorder="1" applyAlignment="1">
      <alignment horizontal="center" vertical="center"/>
    </xf>
    <xf numFmtId="183" fontId="4" fillId="0" borderId="0" xfId="13296" applyFont="1" applyAlignment="1">
      <alignment vertical="center"/>
    </xf>
    <xf numFmtId="183" fontId="49" fillId="0" borderId="0" xfId="13296" applyFont="1" applyBorder="1" applyAlignment="1">
      <alignment horizontal="left" vertical="center"/>
    </xf>
    <xf numFmtId="17" fontId="72" fillId="0" borderId="0" xfId="13296" applyNumberFormat="1" applyFont="1" applyAlignment="1">
      <alignment horizontal="center" vertical="center"/>
    </xf>
    <xf numFmtId="0" fontId="38" fillId="16" borderId="6" xfId="12933" applyFont="1" applyFill="1" applyBorder="1" applyAlignment="1">
      <alignment horizontal="center" vertical="center"/>
    </xf>
    <xf numFmtId="0" fontId="38" fillId="16" borderId="8" xfId="12933" applyFont="1" applyFill="1" applyBorder="1" applyAlignment="1">
      <alignment horizontal="center" vertical="center"/>
    </xf>
    <xf numFmtId="0" fontId="38" fillId="16" borderId="7" xfId="12933" applyFont="1" applyFill="1" applyBorder="1" applyAlignment="1">
      <alignment horizontal="center" vertical="center" wrapText="1"/>
    </xf>
    <xf numFmtId="0" fontId="38" fillId="16" borderId="0" xfId="6447" applyFont="1" applyFill="1" applyBorder="1" applyAlignment="1">
      <alignment vertical="center" shrinkToFit="1"/>
    </xf>
    <xf numFmtId="0" fontId="38" fillId="0" borderId="0" xfId="0" applyFont="1" applyAlignment="1"/>
    <xf numFmtId="0" fontId="38" fillId="16" borderId="6" xfId="12933" applyFont="1" applyFill="1" applyBorder="1" applyAlignment="1">
      <alignment horizontal="center" wrapText="1"/>
    </xf>
    <xf numFmtId="0" fontId="38" fillId="0" borderId="9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8" fillId="16" borderId="19" xfId="12933" applyFont="1" applyFill="1" applyBorder="1" applyAlignment="1">
      <alignment horizontal="center" wrapText="1"/>
    </xf>
    <xf numFmtId="0" fontId="38" fillId="16" borderId="9" xfId="12933" applyFont="1" applyFill="1" applyBorder="1" applyAlignment="1">
      <alignment horizontal="center" wrapText="1"/>
    </xf>
    <xf numFmtId="0" fontId="38" fillId="16" borderId="8" xfId="12933" applyFont="1" applyFill="1" applyBorder="1" applyAlignment="1">
      <alignment horizontal="center" wrapText="1"/>
    </xf>
    <xf numFmtId="0" fontId="38" fillId="17" borderId="6" xfId="12933" applyFont="1" applyFill="1" applyBorder="1" applyAlignment="1">
      <alignment horizontal="center" vertical="center"/>
    </xf>
    <xf numFmtId="0" fontId="38" fillId="17" borderId="8" xfId="12933" applyFont="1" applyFill="1" applyBorder="1" applyAlignment="1">
      <alignment horizontal="center" vertical="center"/>
    </xf>
    <xf numFmtId="0" fontId="38" fillId="0" borderId="7" xfId="12933" applyFont="1" applyFill="1" applyBorder="1" applyAlignment="1">
      <alignment horizontal="center" vertical="center"/>
    </xf>
    <xf numFmtId="0" fontId="38" fillId="0" borderId="6" xfId="12933" applyFont="1" applyFill="1" applyBorder="1" applyAlignment="1">
      <alignment horizontal="center" vertical="center" wrapText="1"/>
    </xf>
    <xf numFmtId="0" fontId="38" fillId="0" borderId="9" xfId="12933" applyFont="1" applyFill="1" applyBorder="1" applyAlignment="1">
      <alignment horizontal="center" vertical="center" wrapText="1"/>
    </xf>
    <xf numFmtId="0" fontId="38" fillId="0" borderId="8" xfId="12933" applyFont="1" applyFill="1" applyBorder="1" applyAlignment="1">
      <alignment horizontal="center" vertical="center" wrapText="1"/>
    </xf>
    <xf numFmtId="0" fontId="38" fillId="16" borderId="6" xfId="12933" applyFont="1" applyFill="1" applyBorder="1" applyAlignment="1">
      <alignment horizontal="center" vertical="center" wrapText="1"/>
    </xf>
    <xf numFmtId="0" fontId="38" fillId="16" borderId="9" xfId="12933" applyFont="1" applyFill="1" applyBorder="1" applyAlignment="1">
      <alignment horizontal="center" vertical="center" wrapText="1"/>
    </xf>
    <xf numFmtId="0" fontId="38" fillId="16" borderId="8" xfId="12933" applyFont="1" applyFill="1" applyBorder="1" applyAlignment="1">
      <alignment horizontal="center" vertical="center" wrapText="1"/>
    </xf>
    <xf numFmtId="0" fontId="36" fillId="16" borderId="0" xfId="6447" applyFont="1" applyFill="1" applyBorder="1" applyAlignment="1">
      <alignment vertical="center" shrinkToFit="1"/>
    </xf>
    <xf numFmtId="0" fontId="31" fillId="0" borderId="0" xfId="0" applyFont="1" applyAlignment="1"/>
    <xf numFmtId="0" fontId="38" fillId="0" borderId="9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8" xfId="0" applyFont="1" applyBorder="1" applyAlignment="1"/>
    <xf numFmtId="0" fontId="31" fillId="0" borderId="9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31" fillId="0" borderId="8" xfId="0" applyFont="1" applyBorder="1" applyAlignment="1">
      <alignment horizontal="center" vertical="center"/>
    </xf>
    <xf numFmtId="0" fontId="38" fillId="0" borderId="19" xfId="12933" applyFont="1" applyFill="1" applyBorder="1" applyAlignment="1">
      <alignment horizontal="center" vertical="center" wrapText="1"/>
    </xf>
    <xf numFmtId="0" fontId="38" fillId="16" borderId="9" xfId="12933" applyFont="1" applyFill="1" applyBorder="1" applyAlignment="1">
      <alignment horizontal="center" vertical="center"/>
    </xf>
    <xf numFmtId="0" fontId="38" fillId="17" borderId="6" xfId="12933" applyFont="1" applyFill="1" applyBorder="1" applyAlignment="1">
      <alignment horizontal="center" vertical="center" wrapText="1"/>
    </xf>
    <xf numFmtId="0" fontId="38" fillId="17" borderId="9" xfId="12933" applyFont="1" applyFill="1" applyBorder="1" applyAlignment="1">
      <alignment horizontal="center" vertical="center" wrapText="1"/>
    </xf>
    <xf numFmtId="0" fontId="38" fillId="17" borderId="8" xfId="12933" applyFont="1" applyFill="1" applyBorder="1" applyAlignment="1">
      <alignment horizontal="center" vertical="center" wrapText="1"/>
    </xf>
    <xf numFmtId="0" fontId="38" fillId="17" borderId="9" xfId="12933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7" xfId="0" applyFont="1" applyBorder="1" applyAlignment="1">
      <alignment horizontal="center" vertical="center"/>
    </xf>
    <xf numFmtId="0" fontId="38" fillId="0" borderId="15" xfId="0" applyFont="1" applyBorder="1" applyAlignment="1">
      <alignment vertical="center"/>
    </xf>
    <xf numFmtId="0" fontId="38" fillId="0" borderId="6" xfId="12933" applyFont="1" applyFill="1" applyBorder="1" applyAlignment="1">
      <alignment horizontal="center" wrapText="1"/>
    </xf>
    <xf numFmtId="0" fontId="38" fillId="0" borderId="9" xfId="12933" applyFont="1" applyFill="1" applyBorder="1" applyAlignment="1">
      <alignment horizontal="center" wrapText="1"/>
    </xf>
    <xf numFmtId="0" fontId="38" fillId="0" borderId="8" xfId="12933" applyFont="1" applyFill="1" applyBorder="1" applyAlignment="1">
      <alignment horizontal="center" wrapText="1"/>
    </xf>
    <xf numFmtId="0" fontId="38" fillId="17" borderId="19" xfId="12933" applyFont="1" applyFill="1" applyBorder="1" applyAlignment="1">
      <alignment horizontal="center" vertical="center"/>
    </xf>
    <xf numFmtId="0" fontId="38" fillId="0" borderId="6" xfId="12933" applyFont="1" applyFill="1" applyBorder="1" applyAlignment="1">
      <alignment horizontal="center" vertical="center"/>
    </xf>
    <xf numFmtId="0" fontId="38" fillId="0" borderId="8" xfId="12933" applyFont="1" applyFill="1" applyBorder="1" applyAlignment="1">
      <alignment horizontal="center" vertical="center"/>
    </xf>
    <xf numFmtId="0" fontId="38" fillId="0" borderId="0" xfId="6447" applyFont="1" applyFill="1" applyBorder="1" applyAlignment="1">
      <alignment vertical="center" shrinkToFit="1"/>
    </xf>
    <xf numFmtId="0" fontId="38" fillId="16" borderId="19" xfId="12933" applyFont="1" applyFill="1" applyBorder="1" applyAlignment="1">
      <alignment horizontal="center" vertical="center"/>
    </xf>
    <xf numFmtId="0" fontId="36" fillId="15" borderId="0" xfId="6447" applyFont="1" applyFill="1" applyBorder="1" applyAlignment="1">
      <alignment vertical="center"/>
    </xf>
    <xf numFmtId="0" fontId="33" fillId="0" borderId="0" xfId="12932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15" borderId="0" xfId="6447" applyFont="1" applyFill="1" applyBorder="1" applyAlignment="1">
      <alignment horizontal="left" vertical="center"/>
    </xf>
    <xf numFmtId="0" fontId="38" fillId="0" borderId="10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16" borderId="15" xfId="6447" applyFont="1" applyFill="1" applyBorder="1" applyAlignment="1">
      <alignment vertical="center" shrinkToFit="1"/>
    </xf>
    <xf numFmtId="49" fontId="38" fillId="0" borderId="6" xfId="12933" applyNumberFormat="1" applyFont="1" applyFill="1" applyBorder="1" applyAlignment="1">
      <alignment horizontal="center" wrapText="1"/>
    </xf>
    <xf numFmtId="49" fontId="38" fillId="0" borderId="9" xfId="12933" applyNumberFormat="1" applyFont="1" applyFill="1" applyBorder="1" applyAlignment="1">
      <alignment horizontal="center" wrapText="1"/>
    </xf>
    <xf numFmtId="49" fontId="38" fillId="0" borderId="8" xfId="12933" applyNumberFormat="1" applyFont="1" applyFill="1" applyBorder="1" applyAlignment="1">
      <alignment horizontal="center" wrapText="1"/>
    </xf>
    <xf numFmtId="0" fontId="41" fillId="0" borderId="10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36" fillId="0" borderId="0" xfId="6447" applyFont="1" applyFill="1" applyBorder="1" applyAlignment="1">
      <alignment vertical="center" shrinkToFit="1"/>
    </xf>
    <xf numFmtId="182" fontId="38" fillId="16" borderId="6" xfId="12933" applyNumberFormat="1" applyFont="1" applyFill="1" applyBorder="1" applyAlignment="1">
      <alignment horizontal="center" wrapText="1"/>
    </xf>
    <xf numFmtId="182" fontId="38" fillId="16" borderId="9" xfId="12933" applyNumberFormat="1" applyFont="1" applyFill="1" applyBorder="1" applyAlignment="1">
      <alignment horizontal="center" wrapText="1"/>
    </xf>
    <xf numFmtId="182" fontId="38" fillId="16" borderId="8" xfId="12933" applyNumberFormat="1" applyFont="1" applyFill="1" applyBorder="1" applyAlignment="1">
      <alignment horizontal="center" wrapText="1"/>
    </xf>
    <xf numFmtId="182" fontId="38" fillId="16" borderId="6" xfId="12933" applyNumberFormat="1" applyFont="1" applyFill="1" applyBorder="1" applyAlignment="1">
      <alignment horizontal="center" vertical="center" wrapText="1"/>
    </xf>
    <xf numFmtId="182" fontId="38" fillId="16" borderId="9" xfId="12933" applyNumberFormat="1" applyFont="1" applyFill="1" applyBorder="1" applyAlignment="1">
      <alignment horizontal="center" vertical="center" wrapText="1"/>
    </xf>
    <xf numFmtId="182" fontId="38" fillId="16" borderId="8" xfId="12933" applyNumberFormat="1" applyFont="1" applyFill="1" applyBorder="1" applyAlignment="1">
      <alignment horizontal="center" vertical="center" wrapText="1"/>
    </xf>
    <xf numFmtId="182" fontId="38" fillId="0" borderId="6" xfId="12933" applyNumberFormat="1" applyFont="1" applyFill="1" applyBorder="1" applyAlignment="1">
      <alignment horizontal="center" wrapText="1"/>
    </xf>
    <xf numFmtId="182" fontId="38" fillId="0" borderId="9" xfId="12933" applyNumberFormat="1" applyFont="1" applyFill="1" applyBorder="1" applyAlignment="1">
      <alignment horizontal="center" wrapText="1"/>
    </xf>
    <xf numFmtId="182" fontId="38" fillId="0" borderId="8" xfId="12933" applyNumberFormat="1" applyFont="1" applyFill="1" applyBorder="1" applyAlignment="1">
      <alignment horizontal="center" wrapText="1"/>
    </xf>
    <xf numFmtId="49" fontId="49" fillId="0" borderId="25" xfId="13029" applyNumberFormat="1" applyFont="1" applyFill="1" applyBorder="1" applyAlignment="1">
      <alignment horizontal="left" vertical="center"/>
    </xf>
    <xf numFmtId="49" fontId="49" fillId="0" borderId="8" xfId="13029" applyNumberFormat="1" applyFont="1" applyFill="1" applyBorder="1" applyAlignment="1">
      <alignment horizontal="left" vertical="center"/>
    </xf>
    <xf numFmtId="183" fontId="49" fillId="0" borderId="25" xfId="13029" applyNumberFormat="1" applyFont="1" applyFill="1" applyBorder="1" applyAlignment="1">
      <alignment horizontal="left" vertical="center"/>
    </xf>
    <xf numFmtId="183" fontId="49" fillId="0" borderId="8" xfId="13029" applyNumberFormat="1" applyFont="1" applyFill="1" applyBorder="1" applyAlignment="1">
      <alignment horizontal="left" vertical="center"/>
    </xf>
    <xf numFmtId="183" fontId="49" fillId="0" borderId="25" xfId="13027" applyNumberFormat="1" applyFont="1" applyFill="1" applyBorder="1" applyAlignment="1">
      <alignment horizontal="left" wrapText="1"/>
    </xf>
    <xf numFmtId="183" fontId="49" fillId="0" borderId="9" xfId="13027" applyNumberFormat="1" applyFont="1" applyFill="1" applyBorder="1" applyAlignment="1">
      <alignment horizontal="left" wrapText="1"/>
    </xf>
    <xf numFmtId="183" fontId="49" fillId="0" borderId="8" xfId="13027" applyNumberFormat="1" applyFont="1" applyFill="1" applyBorder="1" applyAlignment="1">
      <alignment horizontal="left" wrapText="1"/>
    </xf>
    <xf numFmtId="183" fontId="49" fillId="0" borderId="24" xfId="13027" applyFont="1" applyFill="1" applyBorder="1" applyAlignment="1">
      <alignment horizontal="left" wrapText="1"/>
    </xf>
    <xf numFmtId="183" fontId="49" fillId="0" borderId="0" xfId="13026" applyNumberFormat="1" applyFont="1" applyFill="1">
      <alignment vertical="center"/>
    </xf>
    <xf numFmtId="183" fontId="49" fillId="0" borderId="15" xfId="13026" applyNumberFormat="1" applyFont="1" applyFill="1" applyBorder="1">
      <alignment vertical="center"/>
    </xf>
    <xf numFmtId="183" fontId="49" fillId="0" borderId="25" xfId="13029" applyFont="1" applyBorder="1" applyAlignment="1">
      <alignment horizontal="left" vertical="center"/>
    </xf>
    <xf numFmtId="183" fontId="49" fillId="0" borderId="8" xfId="13029" applyFont="1" applyBorder="1" applyAlignment="1">
      <alignment horizontal="left" vertical="center"/>
    </xf>
    <xf numFmtId="183" fontId="49" fillId="0" borderId="9" xfId="13027" applyFont="1" applyFill="1" applyBorder="1" applyAlignment="1">
      <alignment horizontal="left" wrapText="1"/>
    </xf>
    <xf numFmtId="183" fontId="49" fillId="0" borderId="8" xfId="13027" applyFont="1" applyFill="1" applyBorder="1" applyAlignment="1">
      <alignment horizontal="left" wrapText="1"/>
    </xf>
    <xf numFmtId="183" fontId="4" fillId="15" borderId="0" xfId="13030" applyFont="1" applyFill="1" applyBorder="1" applyAlignment="1">
      <alignment horizontal="left" vertical="center"/>
    </xf>
    <xf numFmtId="49" fontId="49" fillId="0" borderId="25" xfId="13029" applyNumberFormat="1" applyFont="1" applyBorder="1" applyAlignment="1">
      <alignment horizontal="left" vertical="center"/>
    </xf>
    <xf numFmtId="49" fontId="49" fillId="0" borderId="8" xfId="13029" applyNumberFormat="1" applyFont="1" applyBorder="1" applyAlignment="1">
      <alignment horizontal="left" vertical="center"/>
    </xf>
    <xf numFmtId="49" fontId="49" fillId="0" borderId="24" xfId="13029" applyNumberFormat="1" applyFont="1" applyBorder="1" applyAlignment="1">
      <alignment horizontal="left" vertical="center"/>
    </xf>
    <xf numFmtId="183" fontId="49" fillId="0" borderId="24" xfId="13029" applyFont="1" applyBorder="1" applyAlignment="1">
      <alignment horizontal="left" vertical="center"/>
    </xf>
    <xf numFmtId="183" fontId="49" fillId="0" borderId="25" xfId="13027" applyFont="1" applyFill="1" applyBorder="1" applyAlignment="1">
      <alignment horizontal="left" wrapText="1"/>
    </xf>
    <xf numFmtId="183" fontId="4" fillId="0" borderId="0" xfId="13030" applyNumberFormat="1" applyFont="1" applyFill="1" applyBorder="1" applyAlignment="1">
      <alignment horizontal="left" vertical="center" shrinkToFit="1"/>
    </xf>
    <xf numFmtId="183" fontId="4" fillId="0" borderId="0" xfId="13030" applyFont="1" applyFill="1" applyBorder="1" applyAlignment="1">
      <alignment horizontal="left" vertical="center" shrinkToFit="1"/>
    </xf>
    <xf numFmtId="183" fontId="71" fillId="0" borderId="0" xfId="13029" applyFont="1" applyBorder="1" applyAlignment="1">
      <alignment horizontal="center" vertical="center"/>
    </xf>
    <xf numFmtId="183" fontId="71" fillId="0" borderId="0" xfId="13029" applyFont="1" applyFill="1" applyBorder="1" applyAlignment="1">
      <alignment horizontal="center" vertical="center"/>
    </xf>
    <xf numFmtId="183" fontId="71" fillId="0" borderId="0" xfId="13026" applyFont="1" applyAlignment="1">
      <alignment horizontal="left" vertical="center"/>
    </xf>
    <xf numFmtId="183" fontId="4" fillId="0" borderId="0" xfId="13029" applyFont="1" applyBorder="1" applyAlignment="1">
      <alignment horizontal="center" vertical="center"/>
    </xf>
    <xf numFmtId="201" fontId="7" fillId="0" borderId="25" xfId="13042" applyNumberFormat="1" applyFont="1" applyFill="1" applyBorder="1" applyAlignment="1">
      <alignment horizontal="center" vertical="center"/>
    </xf>
    <xf numFmtId="201" fontId="6" fillId="0" borderId="9" xfId="13041" applyBorder="1">
      <alignment vertical="center"/>
    </xf>
    <xf numFmtId="201" fontId="6" fillId="0" borderId="8" xfId="13041" applyBorder="1">
      <alignment vertical="center"/>
    </xf>
    <xf numFmtId="201" fontId="7" fillId="0" borderId="9" xfId="13042" applyNumberFormat="1" applyFont="1" applyFill="1" applyBorder="1" applyAlignment="1">
      <alignment horizontal="center" vertical="center"/>
    </xf>
    <xf numFmtId="201" fontId="7" fillId="0" borderId="8" xfId="13042" applyNumberFormat="1" applyFont="1" applyFill="1" applyBorder="1" applyAlignment="1">
      <alignment horizontal="center" vertical="center"/>
    </xf>
    <xf numFmtId="201" fontId="73" fillId="0" borderId="25" xfId="13041" applyNumberFormat="1" applyFont="1" applyFill="1" applyBorder="1" applyAlignment="1">
      <alignment horizontal="center" vertical="center" wrapText="1"/>
    </xf>
    <xf numFmtId="201" fontId="73" fillId="0" borderId="8" xfId="13041" applyNumberFormat="1" applyFont="1" applyFill="1" applyBorder="1" applyAlignment="1">
      <alignment horizontal="center" vertical="center" wrapText="1"/>
    </xf>
    <xf numFmtId="201" fontId="7" fillId="0" borderId="25" xfId="13041" applyNumberFormat="1" applyFont="1" applyFill="1" applyBorder="1" applyAlignment="1">
      <alignment horizontal="center" vertical="center"/>
    </xf>
    <xf numFmtId="201" fontId="7" fillId="0" borderId="9" xfId="13041" applyNumberFormat="1" applyFont="1" applyFill="1" applyBorder="1" applyAlignment="1">
      <alignment horizontal="center" vertical="center"/>
    </xf>
    <xf numFmtId="201" fontId="7" fillId="0" borderId="8" xfId="13041" applyNumberFormat="1" applyFont="1" applyFill="1" applyBorder="1" applyAlignment="1">
      <alignment horizontal="center" vertical="center"/>
    </xf>
    <xf numFmtId="201" fontId="73" fillId="0" borderId="9" xfId="13041" applyNumberFormat="1" applyFont="1" applyFill="1" applyBorder="1" applyAlignment="1">
      <alignment horizontal="center" vertical="center" wrapText="1"/>
    </xf>
    <xf numFmtId="201" fontId="74" fillId="0" borderId="25" xfId="13041" applyNumberFormat="1" applyFont="1" applyFill="1" applyBorder="1" applyAlignment="1">
      <alignment horizontal="center" vertical="center" wrapText="1"/>
    </xf>
    <xf numFmtId="201" fontId="74" fillId="0" borderId="8" xfId="13041" applyNumberFormat="1" applyFont="1" applyFill="1" applyBorder="1" applyAlignment="1">
      <alignment horizontal="center" vertical="center" wrapText="1"/>
    </xf>
    <xf numFmtId="201" fontId="7" fillId="0" borderId="25" xfId="13042" applyNumberFormat="1" applyFont="1" applyFill="1" applyBorder="1" applyAlignment="1">
      <alignment horizontal="center" vertical="center" wrapText="1"/>
    </xf>
    <xf numFmtId="201" fontId="7" fillId="0" borderId="9" xfId="13042" applyNumberFormat="1" applyFont="1" applyFill="1" applyBorder="1" applyAlignment="1">
      <alignment horizontal="center" vertical="center" wrapText="1"/>
    </xf>
    <xf numFmtId="201" fontId="7" fillId="0" borderId="8" xfId="13042" applyNumberFormat="1" applyFont="1" applyFill="1" applyBorder="1" applyAlignment="1">
      <alignment horizontal="center" vertical="center" wrapText="1"/>
    </xf>
    <xf numFmtId="201" fontId="7" fillId="0" borderId="24" xfId="13041" applyNumberFormat="1" applyFont="1" applyFill="1" applyBorder="1" applyAlignment="1">
      <alignment horizontal="center" vertical="center"/>
    </xf>
    <xf numFmtId="201" fontId="7" fillId="0" borderId="24" xfId="13042" applyNumberFormat="1" applyFont="1" applyFill="1" applyBorder="1" applyAlignment="1">
      <alignment horizontal="center" vertical="center"/>
    </xf>
    <xf numFmtId="201" fontId="7" fillId="0" borderId="25" xfId="13041" applyNumberFormat="1" applyFont="1" applyFill="1" applyBorder="1" applyAlignment="1">
      <alignment horizontal="center" vertical="center" wrapText="1"/>
    </xf>
    <xf numFmtId="201" fontId="7" fillId="0" borderId="9" xfId="13041" applyNumberFormat="1" applyFont="1" applyFill="1" applyBorder="1" applyAlignment="1">
      <alignment horizontal="center" vertical="center" wrapText="1"/>
    </xf>
    <xf numFmtId="201" fontId="7" fillId="0" borderId="8" xfId="13041" applyNumberFormat="1" applyFont="1" applyFill="1" applyBorder="1" applyAlignment="1">
      <alignment horizontal="center" vertical="center" wrapText="1"/>
    </xf>
    <xf numFmtId="201" fontId="74" fillId="0" borderId="24" xfId="13042" applyNumberFormat="1" applyFont="1" applyFill="1" applyBorder="1" applyAlignment="1">
      <alignment horizontal="center" vertical="center" wrapText="1"/>
    </xf>
    <xf numFmtId="201" fontId="73" fillId="0" borderId="24" xfId="13041" applyNumberFormat="1" applyFont="1" applyFill="1" applyBorder="1" applyAlignment="1">
      <alignment horizontal="center" vertical="center" wrapText="1"/>
    </xf>
    <xf numFmtId="202" fontId="7" fillId="0" borderId="25" xfId="13042" applyNumberFormat="1" applyFont="1" applyFill="1" applyBorder="1" applyAlignment="1">
      <alignment horizontal="center" vertical="center"/>
    </xf>
    <xf numFmtId="202" fontId="7" fillId="0" borderId="8" xfId="13042" applyNumberFormat="1" applyFont="1" applyFill="1" applyBorder="1" applyAlignment="1">
      <alignment horizontal="center" vertical="center"/>
    </xf>
    <xf numFmtId="201" fontId="33" fillId="0" borderId="0" xfId="13052" applyFont="1" applyBorder="1" applyAlignment="1">
      <alignment horizontal="center" vertical="center"/>
    </xf>
    <xf numFmtId="201" fontId="79" fillId="15" borderId="0" xfId="13046" applyFont="1" applyFill="1" applyBorder="1" applyAlignment="1">
      <alignment horizontal="left" vertical="center"/>
    </xf>
    <xf numFmtId="201" fontId="7" fillId="0" borderId="24" xfId="13042" applyNumberFormat="1" applyFont="1" applyFill="1" applyBorder="1" applyAlignment="1">
      <alignment horizontal="center" vertical="center" wrapText="1"/>
    </xf>
    <xf numFmtId="202" fontId="7" fillId="0" borderId="25" xfId="13042" applyNumberFormat="1" applyFont="1" applyFill="1" applyBorder="1" applyAlignment="1">
      <alignment horizontal="center" vertical="center" wrapText="1"/>
    </xf>
    <xf numFmtId="202" fontId="7" fillId="0" borderId="9" xfId="13042" applyNumberFormat="1" applyFont="1" applyFill="1" applyBorder="1" applyAlignment="1">
      <alignment horizontal="center" vertical="center" wrapText="1"/>
    </xf>
    <xf numFmtId="202" fontId="7" fillId="0" borderId="8" xfId="13042" applyNumberFormat="1" applyFont="1" applyFill="1" applyBorder="1" applyAlignment="1">
      <alignment horizontal="center" vertical="center" wrapText="1"/>
    </xf>
    <xf numFmtId="0" fontId="109" fillId="0" borderId="24" xfId="13204" applyFont="1" applyFill="1" applyBorder="1" applyAlignment="1">
      <alignment horizontal="center" vertical="center" wrapText="1"/>
    </xf>
    <xf numFmtId="0" fontId="109" fillId="0" borderId="24" xfId="12933" applyFont="1" applyBorder="1" applyAlignment="1">
      <alignment horizontal="center" vertical="center"/>
    </xf>
    <xf numFmtId="0" fontId="109" fillId="0" borderId="25" xfId="13202" applyFont="1" applyFill="1" applyBorder="1" applyAlignment="1">
      <alignment horizontal="center" vertical="center" wrapText="1"/>
    </xf>
    <xf numFmtId="0" fontId="109" fillId="0" borderId="51" xfId="13202" applyFont="1" applyFill="1" applyBorder="1" applyAlignment="1">
      <alignment horizontal="center" vertical="center" wrapText="1"/>
    </xf>
    <xf numFmtId="0" fontId="109" fillId="0" borderId="45" xfId="13202" applyFont="1" applyFill="1" applyBorder="1" applyAlignment="1">
      <alignment horizontal="center" vertical="center" wrapText="1"/>
    </xf>
    <xf numFmtId="0" fontId="124" fillId="0" borderId="0" xfId="13202" applyFont="1" applyBorder="1" applyAlignment="1">
      <alignment horizontal="center" vertical="center"/>
    </xf>
    <xf numFmtId="0" fontId="124" fillId="0" borderId="0" xfId="13202" applyFont="1" applyFill="1" applyBorder="1" applyAlignment="1">
      <alignment horizontal="center" vertical="center"/>
    </xf>
    <xf numFmtId="0" fontId="56" fillId="0" borderId="0" xfId="13021" applyFont="1" applyAlignment="1">
      <alignment horizontal="center" vertical="center"/>
    </xf>
    <xf numFmtId="0" fontId="56" fillId="0" borderId="0" xfId="13021" applyFont="1" applyFill="1" applyAlignment="1">
      <alignment horizontal="center" vertical="center"/>
    </xf>
    <xf numFmtId="0" fontId="63" fillId="0" borderId="0" xfId="13202" applyFont="1" applyFill="1" applyBorder="1" applyAlignment="1">
      <alignment horizontal="center" vertical="center"/>
    </xf>
    <xf numFmtId="0" fontId="63" fillId="0" borderId="0" xfId="13202" applyFont="1" applyBorder="1" applyAlignment="1">
      <alignment horizontal="center" vertical="center"/>
    </xf>
    <xf numFmtId="0" fontId="118" fillId="0" borderId="0" xfId="13203" applyFont="1" applyFill="1" applyBorder="1" applyAlignment="1">
      <alignment horizontal="left" vertical="center" shrinkToFit="1"/>
    </xf>
    <xf numFmtId="0" fontId="63" fillId="0" borderId="0" xfId="13203" applyFont="1" applyFill="1" applyBorder="1" applyAlignment="1">
      <alignment horizontal="left" vertical="center" shrinkToFit="1"/>
    </xf>
    <xf numFmtId="0" fontId="63" fillId="15" borderId="0" xfId="13203" applyFont="1" applyFill="1" applyBorder="1" applyAlignment="1">
      <alignment horizontal="left" vertical="center"/>
    </xf>
    <xf numFmtId="0" fontId="109" fillId="0" borderId="25" xfId="12933" applyFont="1" applyBorder="1" applyAlignment="1">
      <alignment horizontal="center" vertical="center"/>
    </xf>
    <xf numFmtId="0" fontId="109" fillId="0" borderId="24" xfId="13202" applyFont="1" applyFill="1" applyBorder="1" applyAlignment="1">
      <alignment horizontal="center" vertical="center" wrapText="1"/>
    </xf>
    <xf numFmtId="0" fontId="109" fillId="0" borderId="24" xfId="13204" applyFont="1" applyFill="1" applyBorder="1" applyAlignment="1">
      <alignment horizontal="center" vertical="center"/>
    </xf>
    <xf numFmtId="0" fontId="109" fillId="0" borderId="51" xfId="12933" applyFont="1" applyBorder="1" applyAlignment="1">
      <alignment horizontal="center" vertical="center"/>
    </xf>
    <xf numFmtId="0" fontId="109" fillId="0" borderId="24" xfId="13021" applyFont="1" applyFill="1" applyBorder="1" applyAlignment="1">
      <alignment horizontal="center" vertical="center"/>
    </xf>
    <xf numFmtId="0" fontId="109" fillId="0" borderId="24" xfId="13021" applyFont="1" applyFill="1" applyBorder="1" applyAlignment="1">
      <alignment horizontal="center"/>
    </xf>
    <xf numFmtId="0" fontId="109" fillId="0" borderId="24" xfId="13021" applyFont="1" applyFill="1" applyBorder="1" applyAlignment="1"/>
    <xf numFmtId="0" fontId="109" fillId="0" borderId="25" xfId="13021" applyFont="1" applyFill="1" applyBorder="1" applyAlignment="1">
      <alignment horizontal="center"/>
    </xf>
    <xf numFmtId="0" fontId="109" fillId="0" borderId="25" xfId="13021" applyFont="1" applyBorder="1" applyAlignment="1">
      <alignment horizontal="center" vertical="center"/>
    </xf>
    <xf numFmtId="0" fontId="109" fillId="0" borderId="45" xfId="13021" applyFont="1" applyBorder="1" applyAlignment="1">
      <alignment horizontal="center" vertical="center"/>
    </xf>
    <xf numFmtId="0" fontId="109" fillId="0" borderId="24" xfId="13021" applyFont="1" applyFill="1" applyBorder="1"/>
    <xf numFmtId="0" fontId="63" fillId="0" borderId="0" xfId="13021" applyFont="1" applyFill="1" applyBorder="1" applyAlignment="1">
      <alignment horizontal="left" vertical="center" shrinkToFit="1"/>
    </xf>
    <xf numFmtId="0" fontId="109" fillId="0" borderId="0" xfId="13021" applyFont="1" applyFill="1" applyBorder="1" applyAlignment="1"/>
    <xf numFmtId="0" fontId="109" fillId="0" borderId="25" xfId="13021" applyFont="1" applyFill="1" applyBorder="1"/>
    <xf numFmtId="0" fontId="109" fillId="0" borderId="25" xfId="13021" applyFont="1" applyFill="1" applyBorder="1" applyAlignment="1">
      <alignment horizontal="center" vertical="center"/>
    </xf>
    <xf numFmtId="0" fontId="109" fillId="0" borderId="45" xfId="13021" applyFont="1" applyFill="1" applyBorder="1" applyAlignment="1">
      <alignment horizontal="center" vertical="center"/>
    </xf>
    <xf numFmtId="0" fontId="109" fillId="0" borderId="0" xfId="13021" applyFont="1" applyFill="1" applyBorder="1"/>
    <xf numFmtId="0" fontId="63" fillId="0" borderId="27" xfId="13021" applyFont="1" applyFill="1" applyBorder="1" applyAlignment="1">
      <alignment horizontal="left" vertical="center" shrinkToFit="1"/>
    </xf>
    <xf numFmtId="0" fontId="109" fillId="33" borderId="24" xfId="13021" applyFont="1" applyFill="1" applyBorder="1" applyAlignment="1">
      <alignment horizontal="center" vertical="center"/>
    </xf>
    <xf numFmtId="0" fontId="109" fillId="0" borderId="24" xfId="13021" applyFont="1" applyBorder="1" applyAlignment="1"/>
    <xf numFmtId="0" fontId="109" fillId="33" borderId="25" xfId="13021" applyFont="1" applyFill="1" applyBorder="1" applyAlignment="1">
      <alignment horizontal="center" vertical="center"/>
    </xf>
    <xf numFmtId="0" fontId="109" fillId="33" borderId="51" xfId="13021" applyFont="1" applyFill="1" applyBorder="1" applyAlignment="1">
      <alignment horizontal="center" vertical="center"/>
    </xf>
    <xf numFmtId="0" fontId="109" fillId="33" borderId="45" xfId="13021" applyFont="1" applyFill="1" applyBorder="1" applyAlignment="1">
      <alignment horizontal="center" vertical="center"/>
    </xf>
    <xf numFmtId="0" fontId="109" fillId="33" borderId="59" xfId="13021" applyFont="1" applyFill="1" applyBorder="1" applyAlignment="1">
      <alignment horizontal="center" vertical="center"/>
    </xf>
    <xf numFmtId="0" fontId="109" fillId="0" borderId="0" xfId="13021" applyFont="1" applyBorder="1" applyAlignment="1"/>
    <xf numFmtId="0" fontId="119" fillId="0" borderId="25" xfId="13021" applyFont="1" applyFill="1" applyBorder="1" applyAlignment="1">
      <alignment horizontal="center" vertical="center"/>
    </xf>
    <xf numFmtId="0" fontId="119" fillId="0" borderId="51" xfId="13021" applyFont="1" applyFill="1" applyBorder="1" applyAlignment="1">
      <alignment horizontal="center" vertical="center"/>
    </xf>
    <xf numFmtId="0" fontId="119" fillId="0" borderId="45" xfId="13021" applyFont="1" applyFill="1" applyBorder="1" applyAlignment="1">
      <alignment horizontal="center" vertical="center"/>
    </xf>
    <xf numFmtId="0" fontId="109" fillId="33" borderId="39" xfId="13021" applyFont="1" applyFill="1" applyBorder="1" applyAlignment="1">
      <alignment horizontal="center" vertical="center"/>
    </xf>
    <xf numFmtId="0" fontId="109" fillId="0" borderId="48" xfId="13021" applyFont="1" applyBorder="1" applyAlignment="1"/>
    <xf numFmtId="0" fontId="115" fillId="0" borderId="25" xfId="13021" applyFont="1" applyFill="1" applyBorder="1" applyAlignment="1">
      <alignment horizontal="center" vertical="center"/>
    </xf>
    <xf numFmtId="0" fontId="115" fillId="0" borderId="51" xfId="13021" applyFont="1" applyFill="1" applyBorder="1" applyAlignment="1">
      <alignment horizontal="center" vertical="center"/>
    </xf>
    <xf numFmtId="0" fontId="115" fillId="0" borderId="45" xfId="13021" applyFont="1" applyFill="1" applyBorder="1" applyAlignment="1">
      <alignment horizontal="center" vertical="center"/>
    </xf>
    <xf numFmtId="0" fontId="109" fillId="33" borderId="37" xfId="13021" applyFont="1" applyFill="1" applyBorder="1" applyAlignment="1">
      <alignment horizontal="center" vertical="center"/>
    </xf>
    <xf numFmtId="0" fontId="109" fillId="0" borderId="49" xfId="13021" applyFont="1" applyBorder="1" applyAlignment="1"/>
    <xf numFmtId="0" fontId="109" fillId="0" borderId="44" xfId="13021" applyFont="1" applyFill="1" applyBorder="1" applyAlignment="1">
      <alignment horizontal="center" vertical="center" wrapText="1"/>
    </xf>
    <xf numFmtId="0" fontId="109" fillId="0" borderId="49" xfId="13021" applyFont="1" applyFill="1" applyBorder="1" applyAlignment="1">
      <alignment horizontal="center" vertical="center" wrapText="1"/>
    </xf>
    <xf numFmtId="0" fontId="109" fillId="0" borderId="24" xfId="13021" applyFont="1" applyBorder="1" applyAlignment="1">
      <alignment horizontal="center" vertical="center"/>
    </xf>
    <xf numFmtId="0" fontId="115" fillId="0" borderId="24" xfId="13021" applyFont="1" applyFill="1" applyBorder="1" applyAlignment="1">
      <alignment horizontal="center" vertical="center"/>
    </xf>
    <xf numFmtId="0" fontId="109" fillId="16" borderId="24" xfId="13021" applyFont="1" applyFill="1" applyBorder="1" applyAlignment="1">
      <alignment horizontal="center" vertical="center" wrapText="1"/>
    </xf>
    <xf numFmtId="0" fontId="119" fillId="0" borderId="24" xfId="13021" applyFont="1" applyFill="1" applyBorder="1" applyAlignment="1">
      <alignment horizontal="center" vertical="center"/>
    </xf>
    <xf numFmtId="0" fontId="109" fillId="0" borderId="57" xfId="13021" applyFont="1" applyBorder="1" applyAlignment="1">
      <alignment horizontal="center" vertical="center"/>
    </xf>
    <xf numFmtId="0" fontId="109" fillId="0" borderId="0" xfId="13021" applyFont="1" applyBorder="1" applyAlignment="1">
      <alignment horizontal="center" vertical="center"/>
    </xf>
    <xf numFmtId="0" fontId="109" fillId="0" borderId="24" xfId="13021" applyFont="1" applyFill="1" applyBorder="1" applyAlignment="1">
      <alignment horizontal="center" vertical="center" wrapText="1"/>
    </xf>
    <xf numFmtId="0" fontId="109" fillId="0" borderId="43" xfId="13021" applyFont="1" applyFill="1" applyBorder="1" applyAlignment="1">
      <alignment horizontal="center" vertical="center"/>
    </xf>
    <xf numFmtId="0" fontId="109" fillId="0" borderId="48" xfId="13021" applyFont="1" applyFill="1" applyBorder="1" applyAlignment="1">
      <alignment horizontal="center" vertical="center"/>
    </xf>
    <xf numFmtId="0" fontId="109" fillId="0" borderId="44" xfId="13021" applyFont="1" applyFill="1" applyBorder="1" applyAlignment="1">
      <alignment horizontal="center" vertical="center"/>
    </xf>
    <xf numFmtId="0" fontId="109" fillId="0" borderId="49" xfId="13021" applyFont="1" applyFill="1" applyBorder="1" applyAlignment="1">
      <alignment horizontal="center" vertical="center"/>
    </xf>
    <xf numFmtId="0" fontId="63" fillId="0" borderId="0" xfId="13021" applyFont="1" applyFill="1" applyAlignment="1">
      <alignment horizontal="left"/>
    </xf>
    <xf numFmtId="0" fontId="63" fillId="0" borderId="28" xfId="13021" applyFont="1" applyFill="1" applyBorder="1" applyAlignment="1">
      <alignment horizontal="left" vertical="center" shrinkToFit="1"/>
    </xf>
    <xf numFmtId="0" fontId="63" fillId="0" borderId="58" xfId="13021" applyFont="1" applyFill="1" applyBorder="1" applyAlignment="1">
      <alignment horizontal="left" vertical="center" shrinkToFit="1"/>
    </xf>
    <xf numFmtId="184" fontId="63" fillId="0" borderId="45" xfId="13021" applyNumberFormat="1" applyFont="1" applyFill="1" applyBorder="1" applyAlignment="1">
      <alignment horizontal="left" vertical="center" shrinkToFit="1"/>
    </xf>
    <xf numFmtId="49" fontId="63" fillId="0" borderId="45" xfId="13021" applyNumberFormat="1" applyFont="1" applyFill="1" applyBorder="1" applyAlignment="1">
      <alignment horizontal="left" vertical="center" shrinkToFit="1"/>
    </xf>
    <xf numFmtId="0" fontId="63" fillId="0" borderId="45" xfId="13021" applyFont="1" applyFill="1" applyBorder="1" applyAlignment="1">
      <alignment horizontal="left" vertical="center" shrinkToFit="1"/>
    </xf>
    <xf numFmtId="0" fontId="109" fillId="0" borderId="25" xfId="12933" applyFont="1" applyFill="1" applyBorder="1" applyAlignment="1">
      <alignment horizontal="center" vertical="center"/>
    </xf>
    <xf numFmtId="0" fontId="109" fillId="0" borderId="45" xfId="12933" applyFont="1" applyFill="1" applyBorder="1" applyAlignment="1">
      <alignment horizontal="center" vertical="center"/>
    </xf>
    <xf numFmtId="0" fontId="109" fillId="0" borderId="24" xfId="12933" applyFont="1" applyFill="1" applyBorder="1" applyAlignment="1">
      <alignment horizontal="center" vertical="center"/>
    </xf>
    <xf numFmtId="0" fontId="63" fillId="0" borderId="0" xfId="13021" applyFont="1" applyFill="1" applyBorder="1" applyAlignment="1">
      <alignment horizontal="left"/>
    </xf>
    <xf numFmtId="0" fontId="63" fillId="15" borderId="0" xfId="13021" applyFont="1" applyFill="1" applyAlignment="1">
      <alignment horizontal="left" vertical="center" wrapText="1"/>
    </xf>
    <xf numFmtId="0" fontId="63" fillId="0" borderId="0" xfId="13021" applyFont="1" applyFill="1" applyAlignment="1">
      <alignment horizontal="left" vertical="center" wrapText="1"/>
    </xf>
    <xf numFmtId="0" fontId="63" fillId="0" borderId="0" xfId="13021" applyFont="1" applyFill="1" applyAlignment="1">
      <alignment horizontal="left" vertical="center" wrapText="1" shrinkToFit="1"/>
    </xf>
    <xf numFmtId="0" fontId="63" fillId="16" borderId="0" xfId="13021" applyFont="1" applyFill="1" applyBorder="1" applyAlignment="1">
      <alignment horizontal="left" vertical="center" wrapText="1" shrinkToFit="1"/>
    </xf>
    <xf numFmtId="0" fontId="63" fillId="0" borderId="15" xfId="13021" applyFont="1" applyFill="1" applyBorder="1" applyAlignment="1">
      <alignment horizontal="left"/>
    </xf>
    <xf numFmtId="0" fontId="118" fillId="0" borderId="0" xfId="13021" applyFont="1" applyFill="1" applyAlignment="1">
      <alignment horizontal="left"/>
    </xf>
    <xf numFmtId="0" fontId="109" fillId="0" borderId="25" xfId="13021" applyFont="1" applyBorder="1"/>
    <xf numFmtId="0" fontId="109" fillId="0" borderId="45" xfId="12933" applyFont="1" applyBorder="1" applyAlignment="1">
      <alignment horizontal="center" vertical="center"/>
    </xf>
    <xf numFmtId="0" fontId="109" fillId="0" borderId="42" xfId="13021" applyFont="1" applyFill="1" applyBorder="1" applyAlignment="1">
      <alignment horizontal="center" vertical="center" wrapText="1"/>
    </xf>
    <xf numFmtId="0" fontId="109" fillId="0" borderId="44" xfId="13200" applyFont="1" applyFill="1" applyBorder="1" applyAlignment="1">
      <alignment horizontal="center" vertical="center" wrapText="1"/>
    </xf>
    <xf numFmtId="0" fontId="109" fillId="0" borderId="42" xfId="13200" applyFont="1" applyFill="1" applyBorder="1" applyAlignment="1">
      <alignment horizontal="center" vertical="center" wrapText="1"/>
    </xf>
    <xf numFmtId="0" fontId="109" fillId="0" borderId="24" xfId="13021" applyFont="1" applyBorder="1" applyAlignment="1">
      <alignment horizontal="center"/>
    </xf>
    <xf numFmtId="0" fontId="109" fillId="0" borderId="54" xfId="13021" applyFont="1" applyFill="1" applyBorder="1" applyAlignment="1">
      <alignment horizontal="center" vertical="center" wrapText="1"/>
    </xf>
    <xf numFmtId="0" fontId="109" fillId="0" borderId="52" xfId="13021" applyFont="1" applyFill="1" applyBorder="1" applyAlignment="1">
      <alignment horizontal="center" vertical="center" wrapText="1"/>
    </xf>
    <xf numFmtId="0" fontId="109" fillId="0" borderId="25" xfId="13021" applyFont="1" applyBorder="1" applyAlignment="1">
      <alignment horizontal="center"/>
    </xf>
    <xf numFmtId="0" fontId="109" fillId="0" borderId="44" xfId="13021" applyFont="1" applyBorder="1" applyAlignment="1">
      <alignment horizontal="center" vertical="center" wrapText="1"/>
    </xf>
    <xf numFmtId="0" fontId="109" fillId="0" borderId="49" xfId="13021" applyFont="1" applyBorder="1" applyAlignment="1">
      <alignment horizontal="center" vertical="center" wrapText="1"/>
    </xf>
    <xf numFmtId="0" fontId="109" fillId="33" borderId="40" xfId="13021" applyFont="1" applyFill="1" applyBorder="1" applyAlignment="1">
      <alignment horizontal="center" vertical="center"/>
    </xf>
    <xf numFmtId="0" fontId="109" fillId="0" borderId="47" xfId="13021" applyFont="1" applyBorder="1" applyAlignment="1"/>
    <xf numFmtId="0" fontId="109" fillId="0" borderId="25" xfId="13204" applyFont="1" applyFill="1" applyBorder="1" applyAlignment="1">
      <alignment horizontal="center" vertical="center" wrapText="1"/>
    </xf>
    <xf numFmtId="0" fontId="109" fillId="0" borderId="51" xfId="13204" applyFont="1" applyFill="1" applyBorder="1" applyAlignment="1">
      <alignment horizontal="center" vertical="center" wrapText="1"/>
    </xf>
    <xf numFmtId="0" fontId="109" fillId="0" borderId="45" xfId="13204" applyFont="1" applyFill="1" applyBorder="1" applyAlignment="1">
      <alignment horizontal="center" vertical="center" wrapText="1"/>
    </xf>
    <xf numFmtId="0" fontId="109" fillId="0" borderId="44" xfId="13021" applyFont="1" applyBorder="1" applyAlignment="1">
      <alignment horizontal="center" vertical="center"/>
    </xf>
    <xf numFmtId="0" fontId="109" fillId="0" borderId="49" xfId="13021" applyFont="1" applyBorder="1" applyAlignment="1">
      <alignment horizontal="center" vertical="center"/>
    </xf>
    <xf numFmtId="0" fontId="109" fillId="0" borderId="44" xfId="13200" applyFont="1" applyBorder="1" applyAlignment="1">
      <alignment horizontal="center" vertical="center" wrapText="1"/>
    </xf>
    <xf numFmtId="0" fontId="109" fillId="0" borderId="42" xfId="13200" applyFont="1" applyBorder="1" applyAlignment="1">
      <alignment horizontal="center" vertical="center" wrapText="1"/>
    </xf>
    <xf numFmtId="0" fontId="109" fillId="0" borderId="42" xfId="13021" applyFont="1" applyBorder="1" applyAlignment="1">
      <alignment horizontal="center" vertical="center" wrapText="1"/>
    </xf>
    <xf numFmtId="0" fontId="109" fillId="0" borderId="43" xfId="13200" applyFont="1" applyBorder="1" applyAlignment="1">
      <alignment horizontal="center" vertical="center" wrapText="1"/>
    </xf>
    <xf numFmtId="0" fontId="109" fillId="0" borderId="41" xfId="13200" applyFont="1" applyBorder="1" applyAlignment="1">
      <alignment horizontal="center" vertical="center" wrapText="1"/>
    </xf>
    <xf numFmtId="0" fontId="109" fillId="0" borderId="54" xfId="13021" applyFont="1" applyBorder="1" applyAlignment="1">
      <alignment horizontal="center" vertical="center" wrapText="1"/>
    </xf>
    <xf numFmtId="0" fontId="109" fillId="0" borderId="52" xfId="13021" applyFont="1" applyBorder="1" applyAlignment="1">
      <alignment horizontal="center" vertical="center" wrapText="1"/>
    </xf>
    <xf numFmtId="0" fontId="109" fillId="0" borderId="51" xfId="13021" applyFont="1" applyBorder="1" applyAlignment="1">
      <alignment horizontal="center" vertical="center"/>
    </xf>
    <xf numFmtId="0" fontId="109" fillId="0" borderId="37" xfId="13021" applyFont="1" applyBorder="1" applyAlignment="1">
      <alignment horizontal="center" vertical="center"/>
    </xf>
    <xf numFmtId="0" fontId="119" fillId="0" borderId="25" xfId="13021" applyFont="1" applyFill="1" applyBorder="1" applyAlignment="1">
      <alignment horizontal="center" vertical="center" wrapText="1"/>
    </xf>
    <xf numFmtId="0" fontId="119" fillId="0" borderId="51" xfId="13021" applyFont="1" applyFill="1" applyBorder="1" applyAlignment="1">
      <alignment horizontal="center" vertical="center" wrapText="1"/>
    </xf>
    <xf numFmtId="0" fontId="119" fillId="0" borderId="45" xfId="13021" applyFont="1" applyFill="1" applyBorder="1" applyAlignment="1">
      <alignment horizontal="center" vertical="center" wrapText="1"/>
    </xf>
    <xf numFmtId="0" fontId="109" fillId="0" borderId="25" xfId="13021" applyFont="1" applyBorder="1" applyAlignment="1">
      <alignment horizontal="center" vertical="center" wrapText="1"/>
    </xf>
    <xf numFmtId="0" fontId="109" fillId="0" borderId="51" xfId="13021" applyFont="1" applyBorder="1" applyAlignment="1">
      <alignment horizontal="center" vertical="center" wrapText="1"/>
    </xf>
    <xf numFmtId="0" fontId="109" fillId="0" borderId="45" xfId="13021" applyFont="1" applyBorder="1" applyAlignment="1">
      <alignment horizontal="center" vertical="center" wrapText="1"/>
    </xf>
    <xf numFmtId="0" fontId="109" fillId="0" borderId="40" xfId="13021" applyFont="1" applyBorder="1" applyAlignment="1">
      <alignment horizontal="center" vertical="center"/>
    </xf>
    <xf numFmtId="0" fontId="109" fillId="0" borderId="24" xfId="13021" applyFont="1" applyBorder="1" applyAlignment="1">
      <alignment horizontal="center" vertical="center" wrapText="1"/>
    </xf>
    <xf numFmtId="0" fontId="109" fillId="0" borderId="51" xfId="13021" applyFont="1" applyFill="1" applyBorder="1" applyAlignment="1">
      <alignment horizontal="center" vertical="center"/>
    </xf>
    <xf numFmtId="0" fontId="109" fillId="0" borderId="43" xfId="13021" applyFont="1" applyBorder="1" applyAlignment="1">
      <alignment horizontal="center" vertical="center"/>
    </xf>
    <xf numFmtId="0" fontId="109" fillId="0" borderId="46" xfId="13199" applyFont="1" applyFill="1" applyBorder="1" applyAlignment="1">
      <alignment horizontal="center" vertical="center" wrapText="1"/>
    </xf>
    <xf numFmtId="0" fontId="109" fillId="0" borderId="9" xfId="13199" applyFont="1" applyFill="1" applyBorder="1" applyAlignment="1">
      <alignment horizontal="center" vertical="center" wrapText="1"/>
    </xf>
    <xf numFmtId="0" fontId="12" fillId="0" borderId="45" xfId="13021" applyFont="1" applyFill="1" applyBorder="1" applyAlignment="1">
      <alignment horizontal="center" vertical="center" wrapText="1"/>
    </xf>
    <xf numFmtId="0" fontId="109" fillId="0" borderId="24" xfId="13200" applyFont="1" applyBorder="1" applyAlignment="1">
      <alignment horizontal="center" vertical="center" wrapText="1"/>
    </xf>
    <xf numFmtId="0" fontId="109" fillId="0" borderId="24" xfId="13199" applyFont="1" applyFill="1" applyBorder="1" applyAlignment="1">
      <alignment horizontal="center" vertical="center" wrapText="1"/>
    </xf>
    <xf numFmtId="0" fontId="109" fillId="0" borderId="48" xfId="13200" applyFont="1" applyBorder="1" applyAlignment="1">
      <alignment horizontal="center" vertical="center" wrapText="1"/>
    </xf>
    <xf numFmtId="0" fontId="109" fillId="0" borderId="25" xfId="13199" applyFont="1" applyFill="1" applyBorder="1" applyAlignment="1">
      <alignment horizontal="center" vertical="center" wrapText="1"/>
    </xf>
    <xf numFmtId="0" fontId="3" fillId="0" borderId="25" xfId="12933" applyFont="1" applyFill="1" applyBorder="1" applyAlignment="1">
      <alignment horizontal="center" vertical="center"/>
    </xf>
    <xf numFmtId="0" fontId="3" fillId="0" borderId="51" xfId="12933" applyFont="1" applyFill="1" applyBorder="1" applyAlignment="1">
      <alignment horizontal="center" vertical="center"/>
    </xf>
    <xf numFmtId="0" fontId="3" fillId="0" borderId="45" xfId="12933" applyFont="1" applyFill="1" applyBorder="1" applyAlignment="1">
      <alignment horizontal="center" vertical="center"/>
    </xf>
    <xf numFmtId="0" fontId="3" fillId="0" borderId="25" xfId="12933" applyFont="1" applyBorder="1" applyAlignment="1">
      <alignment horizontal="center" vertical="center"/>
    </xf>
    <xf numFmtId="0" fontId="3" fillId="0" borderId="45" xfId="12933" applyFont="1" applyBorder="1" applyAlignment="1">
      <alignment horizontal="center" vertical="center"/>
    </xf>
    <xf numFmtId="0" fontId="79" fillId="0" borderId="28" xfId="13203" applyFont="1" applyFill="1" applyBorder="1" applyAlignment="1">
      <alignment horizontal="left" vertical="center" shrinkToFit="1"/>
    </xf>
    <xf numFmtId="0" fontId="79" fillId="0" borderId="0" xfId="13203" applyFont="1" applyFill="1" applyBorder="1" applyAlignment="1">
      <alignment horizontal="left" vertical="center" shrinkToFit="1"/>
    </xf>
    <xf numFmtId="0" fontId="3" fillId="0" borderId="25" xfId="12933" applyFont="1" applyFill="1" applyBorder="1" applyAlignment="1">
      <alignment horizontal="center" vertical="center" wrapText="1"/>
    </xf>
    <xf numFmtId="0" fontId="3" fillId="0" borderId="51" xfId="12933" applyFont="1" applyFill="1" applyBorder="1" applyAlignment="1">
      <alignment horizontal="center" vertical="center" wrapText="1"/>
    </xf>
    <xf numFmtId="0" fontId="3" fillId="0" borderId="45" xfId="12933" applyFont="1" applyFill="1" applyBorder="1" applyAlignment="1">
      <alignment horizontal="center" vertical="center" wrapText="1"/>
    </xf>
    <xf numFmtId="0" fontId="71" fillId="0" borderId="0" xfId="13203" applyFont="1" applyFill="1" applyBorder="1" applyAlignment="1">
      <alignment horizontal="left" vertical="center" shrinkToFit="1"/>
    </xf>
    <xf numFmtId="0" fontId="5" fillId="0" borderId="0" xfId="13209" applyFont="1" applyBorder="1" applyAlignment="1">
      <alignment horizontal="left" vertical="center" wrapText="1"/>
    </xf>
    <xf numFmtId="0" fontId="3" fillId="0" borderId="25" xfId="12933" applyNumberFormat="1" applyFont="1" applyFill="1" applyBorder="1" applyAlignment="1">
      <alignment horizontal="center" vertical="center" wrapText="1"/>
    </xf>
    <xf numFmtId="0" fontId="12" fillId="0" borderId="45" xfId="13203" applyFont="1" applyBorder="1" applyAlignment="1">
      <alignment horizontal="center"/>
    </xf>
    <xf numFmtId="0" fontId="79" fillId="15" borderId="0" xfId="13203" applyFont="1" applyFill="1" applyBorder="1" applyAlignment="1">
      <alignment horizontal="left" vertical="center" shrinkToFit="1"/>
    </xf>
    <xf numFmtId="0" fontId="3" fillId="0" borderId="51" xfId="12933" applyNumberFormat="1" applyFont="1" applyFill="1" applyBorder="1" applyAlignment="1">
      <alignment horizontal="center" vertical="center" wrapText="1"/>
    </xf>
    <xf numFmtId="0" fontId="3" fillId="0" borderId="45" xfId="12933" applyNumberFormat="1" applyFont="1" applyFill="1" applyBorder="1" applyAlignment="1">
      <alignment horizontal="center" vertical="center" wrapText="1"/>
    </xf>
    <xf numFmtId="0" fontId="5" fillId="15" borderId="0" xfId="13203" applyFont="1" applyFill="1" applyBorder="1" applyAlignment="1">
      <alignment horizontal="left" vertical="center"/>
    </xf>
    <xf numFmtId="49" fontId="7" fillId="0" borderId="25" xfId="13207" applyNumberFormat="1" applyFont="1" applyBorder="1" applyAlignment="1">
      <alignment horizontal="center" vertical="center"/>
    </xf>
    <xf numFmtId="49" fontId="7" fillId="0" borderId="45" xfId="13207" applyNumberFormat="1" applyFont="1" applyBorder="1" applyAlignment="1">
      <alignment horizontal="center" vertical="center"/>
    </xf>
    <xf numFmtId="0" fontId="134" fillId="0" borderId="0" xfId="13209" applyFont="1" applyBorder="1" applyAlignment="1">
      <alignment horizontal="center" vertical="center"/>
    </xf>
    <xf numFmtId="0" fontId="133" fillId="0" borderId="0" xfId="13209" applyFont="1" applyBorder="1" applyAlignment="1">
      <alignment horizontal="center" vertical="center"/>
    </xf>
    <xf numFmtId="0" fontId="5" fillId="0" borderId="0" xfId="13209" applyFont="1" applyBorder="1" applyAlignment="1">
      <alignment horizontal="center" vertical="center" wrapText="1"/>
    </xf>
    <xf numFmtId="0" fontId="3" fillId="0" borderId="25" xfId="12933" applyFont="1" applyBorder="1" applyAlignment="1">
      <alignment horizontal="center" vertical="center" wrapText="1"/>
    </xf>
    <xf numFmtId="0" fontId="3" fillId="0" borderId="51" xfId="12933" applyFont="1" applyBorder="1" applyAlignment="1">
      <alignment horizontal="center" vertical="center" wrapText="1"/>
    </xf>
    <xf numFmtId="0" fontId="130" fillId="0" borderId="25" xfId="13203" applyNumberFormat="1" applyFont="1" applyBorder="1" applyAlignment="1">
      <alignment horizontal="center" vertical="center"/>
    </xf>
    <xf numFmtId="0" fontId="130" fillId="0" borderId="51" xfId="13203" applyNumberFormat="1" applyFont="1" applyBorder="1" applyAlignment="1">
      <alignment horizontal="center" vertical="center"/>
    </xf>
    <xf numFmtId="0" fontId="130" fillId="0" borderId="45" xfId="13203" applyNumberFormat="1" applyFont="1" applyBorder="1" applyAlignment="1">
      <alignment horizontal="center" vertical="center"/>
    </xf>
    <xf numFmtId="0" fontId="3" fillId="0" borderId="24" xfId="12933" applyFont="1" applyFill="1" applyBorder="1" applyAlignment="1">
      <alignment horizontal="center" vertical="center"/>
    </xf>
    <xf numFmtId="0" fontId="3" fillId="0" borderId="24" xfId="12933" applyNumberFormat="1" applyFont="1" applyFill="1" applyBorder="1" applyAlignment="1">
      <alignment horizontal="center" vertical="center" wrapText="1"/>
    </xf>
    <xf numFmtId="0" fontId="130" fillId="0" borderId="25" xfId="13203" applyFont="1" applyBorder="1" applyAlignment="1">
      <alignment horizontal="center"/>
    </xf>
    <xf numFmtId="0" fontId="130" fillId="0" borderId="45" xfId="13203" applyFont="1" applyBorder="1" applyAlignment="1">
      <alignment horizontal="center"/>
    </xf>
    <xf numFmtId="0" fontId="5" fillId="15" borderId="0" xfId="13203" applyFont="1" applyFill="1" applyBorder="1" applyAlignment="1">
      <alignment vertical="center"/>
    </xf>
    <xf numFmtId="0" fontId="5" fillId="0" borderId="0" xfId="13203" applyFont="1" applyAlignment="1">
      <alignment horizontal="left"/>
    </xf>
    <xf numFmtId="0" fontId="79" fillId="0" borderId="0" xfId="13203" applyFont="1" applyAlignment="1">
      <alignment horizontal="left"/>
    </xf>
    <xf numFmtId="0" fontId="3" fillId="0" borderId="45" xfId="12933" applyFont="1" applyBorder="1" applyAlignment="1">
      <alignment horizontal="center" vertical="center" wrapText="1"/>
    </xf>
    <xf numFmtId="49" fontId="7" fillId="0" borderId="24" xfId="13207" applyNumberFormat="1" applyFont="1" applyFill="1" applyBorder="1" applyAlignment="1">
      <alignment horizontal="center" vertical="center"/>
    </xf>
    <xf numFmtId="0" fontId="3" fillId="0" borderId="61" xfId="12933" applyFont="1" applyFill="1" applyBorder="1" applyAlignment="1">
      <alignment horizontal="center" vertical="center"/>
    </xf>
    <xf numFmtId="0" fontId="3" fillId="0" borderId="15" xfId="12933" applyFont="1" applyFill="1" applyBorder="1" applyAlignment="1">
      <alignment horizontal="center" vertical="center"/>
    </xf>
    <xf numFmtId="0" fontId="3" fillId="0" borderId="24" xfId="12933" applyFont="1" applyBorder="1" applyAlignment="1">
      <alignment horizontal="center" vertical="center" wrapText="1"/>
    </xf>
    <xf numFmtId="0" fontId="3" fillId="17" borderId="25" xfId="12933" applyFont="1" applyFill="1" applyBorder="1" applyAlignment="1">
      <alignment horizontal="center" vertical="center" wrapText="1"/>
    </xf>
    <xf numFmtId="0" fontId="3" fillId="17" borderId="51" xfId="12933" applyFont="1" applyFill="1" applyBorder="1" applyAlignment="1">
      <alignment horizontal="center" vertical="center" wrapText="1"/>
    </xf>
    <xf numFmtId="0" fontId="3" fillId="17" borderId="45" xfId="12933" applyFont="1" applyFill="1" applyBorder="1" applyAlignment="1">
      <alignment horizontal="center" vertical="center" wrapText="1"/>
    </xf>
    <xf numFmtId="49" fontId="3" fillId="0" borderId="25" xfId="12933" applyNumberFormat="1" applyFont="1" applyFill="1" applyBorder="1" applyAlignment="1">
      <alignment horizontal="center" vertical="center"/>
    </xf>
    <xf numFmtId="49" fontId="3" fillId="0" borderId="45" xfId="12933" applyNumberFormat="1" applyFont="1" applyFill="1" applyBorder="1" applyAlignment="1">
      <alignment horizontal="center" vertical="center"/>
    </xf>
    <xf numFmtId="49" fontId="49" fillId="0" borderId="19" xfId="13029" applyNumberFormat="1" applyFont="1" applyBorder="1" applyAlignment="1">
      <alignment horizontal="left" vertical="center"/>
    </xf>
    <xf numFmtId="49" fontId="49" fillId="0" borderId="45" xfId="13029" applyNumberFormat="1" applyFont="1" applyBorder="1" applyAlignment="1">
      <alignment horizontal="left" vertical="center"/>
    </xf>
    <xf numFmtId="183" fontId="49" fillId="0" borderId="19" xfId="13029" applyFont="1" applyBorder="1" applyAlignment="1">
      <alignment horizontal="left" vertical="center"/>
    </xf>
    <xf numFmtId="183" fontId="49" fillId="0" borderId="45" xfId="13029" applyFont="1" applyBorder="1" applyAlignment="1">
      <alignment horizontal="left" vertical="center"/>
    </xf>
    <xf numFmtId="183" fontId="49" fillId="0" borderId="19" xfId="13027" applyFont="1" applyFill="1" applyBorder="1" applyAlignment="1">
      <alignment horizontal="left" wrapText="1"/>
    </xf>
    <xf numFmtId="183" fontId="49" fillId="0" borderId="51" xfId="13027" applyFont="1" applyFill="1" applyBorder="1" applyAlignment="1">
      <alignment horizontal="left" wrapText="1"/>
    </xf>
    <xf numFmtId="183" fontId="49" fillId="0" borderId="45" xfId="13027" applyFont="1" applyFill="1" applyBorder="1" applyAlignment="1">
      <alignment horizontal="left" wrapText="1"/>
    </xf>
    <xf numFmtId="183" fontId="39" fillId="0" borderId="19" xfId="13027" applyFont="1" applyFill="1" applyBorder="1" applyAlignment="1">
      <alignment horizontal="left" wrapText="1"/>
    </xf>
    <xf numFmtId="183" fontId="39" fillId="0" borderId="51" xfId="13027" applyFont="1" applyFill="1" applyBorder="1" applyAlignment="1">
      <alignment horizontal="left" wrapText="1"/>
    </xf>
    <xf numFmtId="183" fontId="39" fillId="0" borderId="45" xfId="13027" applyFont="1" applyFill="1" applyBorder="1" applyAlignment="1">
      <alignment horizontal="left" wrapText="1"/>
    </xf>
    <xf numFmtId="183" fontId="71" fillId="0" borderId="0" xfId="13296" applyFont="1" applyAlignment="1">
      <alignment horizontal="left" vertical="center"/>
    </xf>
    <xf numFmtId="49" fontId="49" fillId="0" borderId="19" xfId="13029" applyNumberFormat="1" applyFont="1" applyFill="1" applyBorder="1" applyAlignment="1">
      <alignment horizontal="left" vertical="center"/>
    </xf>
    <xf numFmtId="49" fontId="49" fillId="0" borderId="45" xfId="13029" applyNumberFormat="1" applyFont="1" applyFill="1" applyBorder="1" applyAlignment="1">
      <alignment horizontal="left" vertical="center"/>
    </xf>
    <xf numFmtId="183" fontId="49" fillId="0" borderId="19" xfId="13029" applyNumberFormat="1" applyFont="1" applyFill="1" applyBorder="1" applyAlignment="1">
      <alignment horizontal="left" vertical="center"/>
    </xf>
    <xf numFmtId="183" fontId="49" fillId="0" borderId="45" xfId="13029" applyNumberFormat="1" applyFont="1" applyFill="1" applyBorder="1" applyAlignment="1">
      <alignment horizontal="left" vertical="center"/>
    </xf>
    <xf numFmtId="180" fontId="3" fillId="0" borderId="0" xfId="13299" applyFont="1"/>
    <xf numFmtId="180" fontId="3" fillId="0" borderId="0" xfId="13299" applyFont="1" applyAlignment="1">
      <alignment horizontal="center"/>
    </xf>
    <xf numFmtId="180" fontId="79" fillId="0" borderId="0" xfId="13299" applyFont="1"/>
    <xf numFmtId="209" fontId="135" fillId="0" borderId="0" xfId="13300" applyNumberFormat="1" applyFont="1" applyFill="1" applyBorder="1" applyAlignment="1">
      <alignment horizontal="center" vertical="center" wrapText="1"/>
    </xf>
    <xf numFmtId="180" fontId="135" fillId="0" borderId="0" xfId="13300" applyFont="1" applyBorder="1" applyAlignment="1">
      <alignment horizontal="center" vertical="center" wrapText="1"/>
    </xf>
    <xf numFmtId="180" fontId="135" fillId="0" borderId="0" xfId="13300" applyFont="1" applyBorder="1" applyAlignment="1">
      <alignment horizontal="center" vertical="center"/>
    </xf>
    <xf numFmtId="180" fontId="136" fillId="0" borderId="0" xfId="13299" applyFont="1"/>
    <xf numFmtId="180" fontId="135" fillId="0" borderId="0" xfId="13299" applyFont="1" applyAlignment="1">
      <alignment horizontal="center"/>
    </xf>
    <xf numFmtId="209" fontId="135" fillId="0" borderId="7" xfId="13300" applyNumberFormat="1" applyFont="1" applyFill="1" applyBorder="1" applyAlignment="1">
      <alignment horizontal="center" vertical="center" wrapText="1"/>
    </xf>
    <xf numFmtId="180" fontId="135" fillId="0" borderId="8" xfId="13300" applyFont="1" applyBorder="1" applyAlignment="1">
      <alignment horizontal="center" vertical="center" wrapText="1"/>
    </xf>
    <xf numFmtId="180" fontId="135" fillId="0" borderId="7" xfId="13300" applyFont="1" applyBorder="1" applyAlignment="1">
      <alignment horizontal="center" vertical="center"/>
    </xf>
    <xf numFmtId="180" fontId="135" fillId="0" borderId="51" xfId="13300" applyFont="1" applyBorder="1" applyAlignment="1">
      <alignment horizontal="center" vertical="center" wrapText="1"/>
    </xf>
    <xf numFmtId="180" fontId="135" fillId="0" borderId="25" xfId="13300" applyFont="1" applyBorder="1" applyAlignment="1">
      <alignment horizontal="center" vertical="center" wrapText="1"/>
    </xf>
    <xf numFmtId="209" fontId="135" fillId="0" borderId="7" xfId="13300" applyNumberFormat="1" applyFont="1" applyFill="1" applyBorder="1" applyAlignment="1">
      <alignment horizontal="center" vertical="center"/>
    </xf>
    <xf numFmtId="209" fontId="135" fillId="0" borderId="60" xfId="13300" applyNumberFormat="1" applyFont="1" applyFill="1" applyBorder="1" applyAlignment="1">
      <alignment horizontal="center" vertical="center"/>
    </xf>
    <xf numFmtId="180" fontId="135" fillId="0" borderId="7" xfId="13300" applyFont="1" applyBorder="1" applyAlignment="1">
      <alignment horizontal="center" vertical="center"/>
    </xf>
    <xf numFmtId="180" fontId="135" fillId="0" borderId="8" xfId="13300" applyFont="1" applyBorder="1" applyAlignment="1">
      <alignment horizontal="center" vertical="center"/>
    </xf>
    <xf numFmtId="209" fontId="135" fillId="0" borderId="25" xfId="13300" applyNumberFormat="1" applyFont="1" applyBorder="1" applyAlignment="1">
      <alignment horizontal="center" vertical="center"/>
    </xf>
    <xf numFmtId="209" fontId="135" fillId="0" borderId="62" xfId="13300" applyNumberFormat="1" applyFont="1" applyFill="1" applyBorder="1" applyAlignment="1">
      <alignment horizontal="center" vertical="center"/>
    </xf>
    <xf numFmtId="180" fontId="135" fillId="0" borderId="25" xfId="13300" applyFont="1" applyBorder="1" applyAlignment="1">
      <alignment horizontal="center" vertical="center"/>
    </xf>
    <xf numFmtId="209" fontId="135" fillId="17" borderId="0" xfId="13299" applyNumberFormat="1" applyFont="1" applyFill="1" applyAlignment="1">
      <alignment horizontal="center"/>
    </xf>
    <xf numFmtId="180" fontId="135" fillId="17" borderId="0" xfId="13299" applyFont="1" applyFill="1"/>
    <xf numFmtId="180" fontId="135" fillId="17" borderId="0" xfId="13299" applyFont="1" applyFill="1" applyAlignment="1">
      <alignment horizontal="center"/>
    </xf>
    <xf numFmtId="180" fontId="136" fillId="17" borderId="0" xfId="13299" applyFont="1" applyFill="1"/>
    <xf numFmtId="209" fontId="135" fillId="34" borderId="0" xfId="13299" applyNumberFormat="1" applyFont="1" applyFill="1" applyAlignment="1">
      <alignment horizontal="center"/>
    </xf>
    <xf numFmtId="180" fontId="135" fillId="34" borderId="0" xfId="13299" applyFont="1" applyFill="1"/>
    <xf numFmtId="180" fontId="135" fillId="34" borderId="0" xfId="13299" applyFont="1" applyFill="1" applyAlignment="1">
      <alignment horizontal="center"/>
    </xf>
    <xf numFmtId="180" fontId="136" fillId="34" borderId="0" xfId="13299" applyFont="1" applyFill="1"/>
    <xf numFmtId="209" fontId="135" fillId="0" borderId="0" xfId="13299" applyNumberFormat="1" applyFont="1" applyAlignment="1">
      <alignment horizontal="center"/>
    </xf>
    <xf numFmtId="180" fontId="135" fillId="0" borderId="0" xfId="13299" applyFont="1"/>
    <xf numFmtId="209" fontId="135" fillId="0" borderId="7" xfId="13299" applyNumberFormat="1" applyFont="1" applyBorder="1" applyAlignment="1">
      <alignment horizontal="center"/>
    </xf>
    <xf numFmtId="180" fontId="135" fillId="0" borderId="7" xfId="13300" applyNumberFormat="1" applyFont="1" applyFill="1" applyBorder="1" applyAlignment="1">
      <alignment horizontal="center" vertical="center" wrapText="1"/>
    </xf>
    <xf numFmtId="49" fontId="135" fillId="0" borderId="7" xfId="13299" applyNumberFormat="1" applyFont="1" applyFill="1" applyBorder="1" applyAlignment="1">
      <alignment horizontal="center" vertical="center"/>
    </xf>
    <xf numFmtId="49" fontId="135" fillId="16" borderId="7" xfId="13299" applyNumberFormat="1" applyFont="1" applyFill="1" applyBorder="1" applyAlignment="1">
      <alignment horizontal="center" vertical="center"/>
    </xf>
    <xf numFmtId="180" fontId="136" fillId="0" borderId="0" xfId="13301" applyFont="1" applyFill="1" applyBorder="1" applyAlignment="1">
      <alignment horizontal="left" vertical="center" shrinkToFit="1"/>
    </xf>
    <xf numFmtId="180" fontId="135" fillId="0" borderId="7" xfId="13302" applyNumberFormat="1" applyFont="1" applyBorder="1" applyAlignment="1">
      <alignment horizontal="center"/>
    </xf>
    <xf numFmtId="180" fontId="3" fillId="17" borderId="0" xfId="13299" applyFont="1" applyFill="1"/>
    <xf numFmtId="180" fontId="49" fillId="17" borderId="0" xfId="13303" applyNumberFormat="1" applyFont="1" applyFill="1" applyBorder="1" applyAlignment="1">
      <alignment horizontal="center" vertical="center"/>
    </xf>
    <xf numFmtId="180" fontId="135" fillId="0" borderId="7" xfId="13300" applyFont="1" applyFill="1" applyBorder="1" applyAlignment="1">
      <alignment horizontal="center" vertical="center"/>
    </xf>
    <xf numFmtId="180" fontId="135" fillId="0" borderId="7" xfId="13300" applyFont="1" applyFill="1" applyBorder="1" applyAlignment="1">
      <alignment horizontal="center" vertical="center"/>
    </xf>
    <xf numFmtId="49" fontId="138" fillId="0" borderId="7" xfId="13304" applyNumberFormat="1" applyFont="1" applyFill="1" applyBorder="1" applyAlignment="1">
      <alignment horizontal="center" vertical="center"/>
    </xf>
    <xf numFmtId="180" fontId="3" fillId="0" borderId="7" xfId="13299" applyFont="1" applyBorder="1"/>
    <xf numFmtId="180" fontId="135" fillId="0" borderId="62" xfId="13300" applyFont="1" applyFill="1" applyBorder="1" applyAlignment="1">
      <alignment horizontal="center" vertical="center"/>
    </xf>
    <xf numFmtId="180" fontId="136" fillId="17" borderId="0" xfId="13301" applyFont="1" applyFill="1" applyBorder="1" applyAlignment="1">
      <alignment horizontal="left" vertical="center"/>
    </xf>
    <xf numFmtId="180" fontId="139" fillId="15" borderId="0" xfId="13305" applyNumberFormat="1" applyFont="1" applyFill="1" applyBorder="1" applyAlignment="1">
      <alignment horizontal="left" vertical="center"/>
    </xf>
    <xf numFmtId="49" fontId="135" fillId="0" borderId="0" xfId="13300" applyNumberFormat="1" applyFont="1" applyFill="1" applyBorder="1" applyAlignment="1">
      <alignment horizontal="center" vertical="center"/>
    </xf>
    <xf numFmtId="14" fontId="135" fillId="0" borderId="0" xfId="13300" applyNumberFormat="1" applyFont="1" applyFill="1" applyBorder="1" applyAlignment="1">
      <alignment horizontal="center" vertical="center" wrapText="1"/>
    </xf>
    <xf numFmtId="180" fontId="135" fillId="0" borderId="0" xfId="13300" applyNumberFormat="1" applyFont="1" applyFill="1" applyBorder="1" applyAlignment="1">
      <alignment horizontal="center" vertical="center" wrapText="1"/>
    </xf>
    <xf numFmtId="49" fontId="135" fillId="0" borderId="0" xfId="13299" applyNumberFormat="1" applyFont="1" applyFill="1" applyBorder="1" applyAlignment="1">
      <alignment horizontal="center" vertical="center"/>
    </xf>
    <xf numFmtId="180" fontId="135" fillId="0" borderId="0" xfId="13302" applyNumberFormat="1" applyFont="1" applyBorder="1" applyAlignment="1">
      <alignment horizontal="center"/>
    </xf>
    <xf numFmtId="209" fontId="140" fillId="0" borderId="50" xfId="13300" applyNumberFormat="1" applyFont="1" applyFill="1" applyBorder="1" applyAlignment="1">
      <alignment horizontal="center" vertical="center" wrapText="1"/>
    </xf>
    <xf numFmtId="180" fontId="141" fillId="0" borderId="7" xfId="13302" applyNumberFormat="1" applyFont="1" applyBorder="1" applyAlignment="1">
      <alignment horizontal="center" vertical="center"/>
    </xf>
    <xf numFmtId="180" fontId="141" fillId="0" borderId="25" xfId="13302" applyNumberFormat="1" applyFont="1" applyBorder="1" applyAlignment="1">
      <alignment horizontal="center" vertical="center"/>
    </xf>
    <xf numFmtId="180" fontId="12" fillId="0" borderId="0" xfId="13299" applyFont="1"/>
    <xf numFmtId="180" fontId="135" fillId="0" borderId="8" xfId="13300" applyFont="1" applyFill="1" applyBorder="1" applyAlignment="1">
      <alignment horizontal="center" vertical="center"/>
    </xf>
    <xf numFmtId="49" fontId="138" fillId="0" borderId="8" xfId="13304" applyNumberFormat="1" applyFont="1" applyFill="1" applyBorder="1" applyAlignment="1">
      <alignment horizontal="center" vertical="center"/>
    </xf>
    <xf numFmtId="180" fontId="12" fillId="17" borderId="0" xfId="13299" applyFont="1" applyFill="1"/>
    <xf numFmtId="180" fontId="135" fillId="0" borderId="25" xfId="13300" applyFont="1" applyFill="1" applyBorder="1" applyAlignment="1">
      <alignment horizontal="center" vertical="center"/>
    </xf>
    <xf numFmtId="49" fontId="138" fillId="0" borderId="25" xfId="13304" applyNumberFormat="1" applyFont="1" applyFill="1" applyBorder="1" applyAlignment="1">
      <alignment horizontal="center" vertical="center"/>
    </xf>
    <xf numFmtId="180" fontId="49" fillId="0" borderId="0" xfId="13303" applyNumberFormat="1" applyFont="1" applyFill="1">
      <alignment vertical="center"/>
    </xf>
    <xf numFmtId="180" fontId="49" fillId="15" borderId="0" xfId="13303" applyNumberFormat="1" applyFont="1" applyFill="1" applyBorder="1" applyAlignment="1">
      <alignment horizontal="left" vertical="center"/>
    </xf>
    <xf numFmtId="49" fontId="3" fillId="0" borderId="0" xfId="13299" applyNumberFormat="1" applyFont="1"/>
    <xf numFmtId="49" fontId="138" fillId="0" borderId="0" xfId="13304" applyNumberFormat="1" applyFont="1" applyFill="1" applyBorder="1" applyAlignment="1">
      <alignment horizontal="center"/>
    </xf>
    <xf numFmtId="180" fontId="135" fillId="0" borderId="0" xfId="13300" applyFont="1" applyFill="1" applyBorder="1" applyAlignment="1">
      <alignment horizontal="center" vertical="center" wrapText="1"/>
    </xf>
    <xf numFmtId="210" fontId="142" fillId="0" borderId="7" xfId="13302" applyNumberFormat="1" applyFont="1" applyFill="1" applyBorder="1" applyAlignment="1">
      <alignment horizontal="center"/>
    </xf>
    <xf numFmtId="14" fontId="135" fillId="0" borderId="7" xfId="13300" applyNumberFormat="1" applyFont="1" applyFill="1" applyBorder="1" applyAlignment="1">
      <alignment horizontal="center" vertical="center" wrapText="1"/>
    </xf>
    <xf numFmtId="180" fontId="143" fillId="0" borderId="7" xfId="13300" applyNumberFormat="1" applyFont="1" applyFill="1" applyBorder="1" applyAlignment="1">
      <alignment horizontal="center" vertical="center" wrapText="1"/>
    </xf>
    <xf numFmtId="180" fontId="139" fillId="17" borderId="0" xfId="13305" applyNumberFormat="1" applyFont="1" applyFill="1" applyBorder="1" applyAlignment="1">
      <alignment horizontal="left" vertical="center"/>
    </xf>
    <xf numFmtId="180" fontId="144" fillId="17" borderId="0" xfId="13303" applyNumberFormat="1" applyFont="1" applyFill="1" applyAlignment="1"/>
    <xf numFmtId="180" fontId="144" fillId="17" borderId="0" xfId="13303" applyNumberFormat="1" applyFont="1" applyFill="1" applyBorder="1" applyAlignment="1">
      <alignment horizontal="left" vertical="center"/>
    </xf>
    <xf numFmtId="180" fontId="144" fillId="0" borderId="0" xfId="13303" applyNumberFormat="1" applyFont="1" applyAlignment="1"/>
    <xf numFmtId="180" fontId="144" fillId="15" borderId="0" xfId="13303" applyNumberFormat="1" applyFont="1" applyFill="1" applyBorder="1" applyAlignment="1">
      <alignment horizontal="left" vertical="center"/>
    </xf>
    <xf numFmtId="209" fontId="135" fillId="0" borderId="7" xfId="13299" applyNumberFormat="1" applyFont="1" applyBorder="1"/>
    <xf numFmtId="209" fontId="3" fillId="0" borderId="0" xfId="13299" applyNumberFormat="1" applyFont="1" applyAlignment="1">
      <alignment horizontal="center"/>
    </xf>
    <xf numFmtId="180" fontId="135" fillId="17" borderId="8" xfId="13300" applyFont="1" applyFill="1" applyBorder="1" applyAlignment="1">
      <alignment horizontal="center" vertical="center" wrapText="1"/>
    </xf>
    <xf numFmtId="180" fontId="135" fillId="17" borderId="7" xfId="13306" applyFont="1" applyFill="1" applyBorder="1" applyAlignment="1">
      <alignment horizontal="center" vertical="center" wrapText="1"/>
    </xf>
    <xf numFmtId="180" fontId="135" fillId="17" borderId="51" xfId="13300" applyFont="1" applyFill="1" applyBorder="1" applyAlignment="1">
      <alignment horizontal="center" vertical="center" wrapText="1"/>
    </xf>
    <xf numFmtId="180" fontId="135" fillId="17" borderId="25" xfId="13300" applyFont="1" applyFill="1" applyBorder="1" applyAlignment="1">
      <alignment horizontal="center" vertical="center" wrapText="1"/>
    </xf>
    <xf numFmtId="180" fontId="141" fillId="0" borderId="8" xfId="13302" applyFont="1" applyBorder="1" applyAlignment="1">
      <alignment horizontal="center" vertical="center"/>
    </xf>
    <xf numFmtId="180" fontId="135" fillId="0" borderId="25" xfId="13300" applyFont="1" applyBorder="1" applyAlignment="1">
      <alignment horizontal="center" vertical="center"/>
    </xf>
    <xf numFmtId="180" fontId="135" fillId="17" borderId="0" xfId="13301" applyFont="1" applyFill="1" applyBorder="1" applyAlignment="1">
      <alignment horizontal="center" vertical="center"/>
    </xf>
    <xf numFmtId="49" fontId="135" fillId="17" borderId="0" xfId="13301" applyNumberFormat="1" applyFont="1" applyFill="1" applyBorder="1" applyAlignment="1">
      <alignment horizontal="center" vertical="center" shrinkToFit="1"/>
    </xf>
    <xf numFmtId="180" fontId="135" fillId="17" borderId="0" xfId="13307" applyFont="1" applyFill="1" applyBorder="1" applyAlignment="1">
      <alignment horizontal="center" vertical="center" wrapText="1"/>
    </xf>
    <xf numFmtId="180" fontId="136" fillId="17" borderId="0" xfId="13301" applyFont="1" applyFill="1" applyBorder="1" applyAlignment="1">
      <alignment horizontal="left" vertical="center" shrinkToFit="1"/>
    </xf>
    <xf numFmtId="180" fontId="144" fillId="0" borderId="0" xfId="13303" applyNumberFormat="1" applyFont="1" applyFill="1" applyAlignment="1"/>
    <xf numFmtId="180" fontId="139" fillId="15" borderId="0" xfId="13305" applyNumberFormat="1" applyFont="1" applyFill="1" applyBorder="1" applyAlignment="1">
      <alignment horizontal="left" vertical="center"/>
    </xf>
    <xf numFmtId="49" fontId="139" fillId="15" borderId="0" xfId="13305" applyNumberFormat="1" applyFont="1" applyFill="1" applyBorder="1" applyAlignment="1">
      <alignment horizontal="left" vertical="center"/>
    </xf>
    <xf numFmtId="180" fontId="135" fillId="0" borderId="51" xfId="13300" applyFont="1" applyBorder="1" applyAlignment="1">
      <alignment horizontal="center" vertical="center"/>
    </xf>
    <xf numFmtId="180" fontId="135" fillId="0" borderId="7" xfId="13300" applyNumberFormat="1" applyFont="1" applyFill="1" applyBorder="1" applyAlignment="1">
      <alignment horizontal="center" vertical="center"/>
    </xf>
    <xf numFmtId="180" fontId="135" fillId="0" borderId="60" xfId="13300" applyFont="1" applyFill="1" applyBorder="1" applyAlignment="1">
      <alignment horizontal="center" vertical="center"/>
    </xf>
    <xf numFmtId="180" fontId="135" fillId="17" borderId="0" xfId="13301" applyFont="1" applyFill="1" applyBorder="1" applyAlignment="1">
      <alignment horizontal="center" vertical="center" shrinkToFit="1"/>
    </xf>
    <xf numFmtId="184" fontId="135" fillId="17" borderId="0" xfId="13301" applyNumberFormat="1" applyFont="1" applyFill="1" applyBorder="1" applyAlignment="1">
      <alignment horizontal="center" vertical="center" shrinkToFit="1"/>
    </xf>
    <xf numFmtId="180" fontId="135" fillId="0" borderId="8" xfId="13300" applyFont="1" applyFill="1" applyBorder="1" applyAlignment="1">
      <alignment horizontal="center" vertical="center" wrapText="1"/>
    </xf>
    <xf numFmtId="49" fontId="135" fillId="0" borderId="8" xfId="13300" applyNumberFormat="1" applyFont="1" applyFill="1" applyBorder="1" applyAlignment="1">
      <alignment horizontal="center" vertical="center" wrapText="1"/>
    </xf>
    <xf numFmtId="180" fontId="135" fillId="0" borderId="8" xfId="13300" applyNumberFormat="1" applyFont="1" applyFill="1" applyBorder="1" applyAlignment="1">
      <alignment horizontal="center" vertical="center" wrapText="1"/>
    </xf>
    <xf numFmtId="180" fontId="135" fillId="0" borderId="51" xfId="13300" applyFont="1" applyFill="1" applyBorder="1" applyAlignment="1">
      <alignment horizontal="center" vertical="center" wrapText="1"/>
    </xf>
    <xf numFmtId="180" fontId="135" fillId="0" borderId="25" xfId="13300" applyFont="1" applyFill="1" applyBorder="1" applyAlignment="1">
      <alignment horizontal="center" vertical="center" wrapText="1"/>
    </xf>
    <xf numFmtId="180" fontId="135" fillId="0" borderId="7" xfId="13299" applyFont="1" applyBorder="1" applyAlignment="1">
      <alignment horizontal="center"/>
    </xf>
    <xf numFmtId="180" fontId="135" fillId="0" borderId="7" xfId="13300" applyNumberFormat="1" applyFont="1" applyFill="1" applyBorder="1" applyAlignment="1">
      <alignment horizontal="center" vertical="center" wrapText="1"/>
    </xf>
    <xf numFmtId="180" fontId="136" fillId="17" borderId="0" xfId="13301" applyFont="1" applyFill="1" applyBorder="1" applyAlignment="1">
      <alignment horizontal="center" vertical="center"/>
    </xf>
    <xf numFmtId="180" fontId="135" fillId="0" borderId="0" xfId="13301" applyFont="1" applyFill="1" applyBorder="1" applyAlignment="1">
      <alignment horizontal="center" vertical="center" shrinkToFit="1"/>
    </xf>
    <xf numFmtId="180" fontId="135" fillId="0" borderId="0" xfId="13300" applyNumberFormat="1" applyFont="1" applyFill="1" applyBorder="1" applyAlignment="1">
      <alignment horizontal="center" vertical="center"/>
    </xf>
    <xf numFmtId="180" fontId="135" fillId="0" borderId="0" xfId="13308" applyFont="1" applyBorder="1" applyAlignment="1" applyProtection="1">
      <alignment horizontal="center"/>
    </xf>
    <xf numFmtId="180" fontId="135" fillId="0" borderId="8" xfId="13300" applyNumberFormat="1" applyFont="1" applyFill="1" applyBorder="1" applyAlignment="1">
      <alignment horizontal="center" vertical="center" wrapText="1"/>
    </xf>
    <xf numFmtId="180" fontId="135" fillId="0" borderId="25" xfId="13300" applyNumberFormat="1" applyFont="1" applyFill="1" applyBorder="1" applyAlignment="1">
      <alignment horizontal="center" vertical="center" wrapText="1"/>
    </xf>
    <xf numFmtId="180" fontId="144" fillId="0" borderId="0" xfId="13303" applyNumberFormat="1" applyFont="1">
      <alignment vertical="center"/>
    </xf>
    <xf numFmtId="180" fontId="3" fillId="16" borderId="0" xfId="13299" applyFont="1" applyFill="1"/>
    <xf numFmtId="180" fontId="136" fillId="16" borderId="0" xfId="13301" applyFont="1" applyFill="1" applyBorder="1" applyAlignment="1">
      <alignment vertical="center"/>
    </xf>
    <xf numFmtId="180" fontId="135" fillId="0" borderId="7" xfId="13300" applyFont="1" applyFill="1" applyBorder="1" applyAlignment="1">
      <alignment horizontal="center" vertical="center" wrapText="1"/>
    </xf>
    <xf numFmtId="180" fontId="12" fillId="16" borderId="0" xfId="13299" applyFont="1" applyFill="1"/>
    <xf numFmtId="180" fontId="136" fillId="16" borderId="0" xfId="13301" applyFont="1" applyFill="1" applyBorder="1" applyAlignment="1">
      <alignment horizontal="center" vertical="center"/>
    </xf>
    <xf numFmtId="180" fontId="136" fillId="15" borderId="0" xfId="13301" applyFont="1" applyFill="1" applyBorder="1" applyAlignment="1">
      <alignment vertical="center"/>
    </xf>
    <xf numFmtId="180" fontId="136" fillId="15" borderId="0" xfId="13301" applyFont="1" applyFill="1" applyBorder="1" applyAlignment="1">
      <alignment horizontal="center" vertical="center"/>
    </xf>
    <xf numFmtId="180" fontId="135" fillId="0" borderId="0" xfId="13300" applyFont="1" applyFill="1" applyBorder="1" applyAlignment="1">
      <alignment horizontal="center" vertical="center"/>
    </xf>
    <xf numFmtId="180" fontId="135" fillId="0" borderId="7" xfId="13300" applyFont="1" applyFill="1" applyBorder="1" applyAlignment="1">
      <alignment horizontal="center" vertical="center" wrapText="1"/>
    </xf>
    <xf numFmtId="1" fontId="142" fillId="0" borderId="63" xfId="13302" applyNumberFormat="1" applyFont="1" applyFill="1" applyBorder="1" applyAlignment="1">
      <alignment horizontal="center" vertical="center"/>
    </xf>
    <xf numFmtId="16" fontId="135" fillId="0" borderId="64" xfId="13302" applyNumberFormat="1" applyFont="1" applyFill="1" applyBorder="1" applyAlignment="1">
      <alignment horizontal="center"/>
    </xf>
    <xf numFmtId="16" fontId="135" fillId="0" borderId="61" xfId="13302" applyNumberFormat="1" applyFont="1" applyFill="1" applyBorder="1" applyAlignment="1">
      <alignment horizontal="center"/>
    </xf>
    <xf numFmtId="16" fontId="135" fillId="0" borderId="7" xfId="13302" applyNumberFormat="1" applyFont="1" applyFill="1" applyBorder="1" applyAlignment="1">
      <alignment horizontal="center"/>
    </xf>
    <xf numFmtId="180" fontId="135" fillId="0" borderId="50" xfId="13300" applyFont="1" applyFill="1" applyBorder="1" applyAlignment="1">
      <alignment horizontal="center" vertical="center"/>
    </xf>
    <xf numFmtId="49" fontId="145" fillId="0" borderId="27" xfId="13304" applyNumberFormat="1" applyFont="1" applyBorder="1" applyAlignment="1">
      <alignment horizontal="center" vertical="center"/>
    </xf>
    <xf numFmtId="49" fontId="145" fillId="0" borderId="7" xfId="13304" applyNumberFormat="1" applyFont="1" applyBorder="1" applyAlignment="1">
      <alignment horizontal="center" vertical="center"/>
    </xf>
    <xf numFmtId="180" fontId="135" fillId="0" borderId="65" xfId="13300" applyFont="1" applyFill="1" applyBorder="1" applyAlignment="1">
      <alignment horizontal="center" vertical="center"/>
    </xf>
    <xf numFmtId="182" fontId="135" fillId="0" borderId="0" xfId="13300" applyNumberFormat="1" applyFont="1" applyBorder="1" applyAlignment="1">
      <alignment horizontal="center"/>
    </xf>
    <xf numFmtId="180" fontId="135" fillId="0" borderId="0" xfId="13299" applyFont="1" applyBorder="1" applyAlignment="1">
      <alignment horizontal="center"/>
    </xf>
    <xf numFmtId="180" fontId="135" fillId="16" borderId="0" xfId="13299" applyFont="1" applyFill="1" applyBorder="1" applyAlignment="1">
      <alignment horizontal="center" vertical="center"/>
    </xf>
    <xf numFmtId="180" fontId="136" fillId="0" borderId="0" xfId="13301" applyFont="1" applyFill="1" applyBorder="1" applyAlignment="1">
      <alignment horizontal="left" vertical="center" shrinkToFit="1"/>
    </xf>
    <xf numFmtId="180" fontId="136" fillId="0" borderId="28" xfId="13301" applyFont="1" applyFill="1" applyBorder="1" applyAlignment="1">
      <alignment horizontal="left" vertical="center" shrinkToFit="1"/>
    </xf>
    <xf numFmtId="180" fontId="135" fillId="0" borderId="16" xfId="13300" applyFont="1" applyFill="1" applyBorder="1" applyAlignment="1">
      <alignment horizontal="center" vertical="center" wrapText="1"/>
    </xf>
    <xf numFmtId="1" fontId="142" fillId="0" borderId="66" xfId="13302" applyNumberFormat="1" applyFont="1" applyFill="1" applyBorder="1" applyAlignment="1">
      <alignment horizontal="center" vertical="center"/>
    </xf>
    <xf numFmtId="1" fontId="142" fillId="0" borderId="67" xfId="13302" applyNumberFormat="1" applyFont="1" applyFill="1" applyBorder="1" applyAlignment="1">
      <alignment horizontal="center" vertical="center"/>
    </xf>
    <xf numFmtId="180" fontId="135" fillId="0" borderId="28" xfId="13300" applyFont="1" applyFill="1" applyBorder="1" applyAlignment="1">
      <alignment horizontal="center" vertical="center" wrapText="1"/>
    </xf>
    <xf numFmtId="180" fontId="135" fillId="0" borderId="65" xfId="13300" applyFont="1" applyFill="1" applyBorder="1" applyAlignment="1">
      <alignment horizontal="center" vertical="center" wrapText="1"/>
    </xf>
    <xf numFmtId="180" fontId="141" fillId="0" borderId="68" xfId="13302" applyFont="1" applyBorder="1" applyAlignment="1">
      <alignment horizontal="center" vertical="center"/>
    </xf>
    <xf numFmtId="180" fontId="135" fillId="0" borderId="69" xfId="13300" applyFont="1" applyFill="1" applyBorder="1" applyAlignment="1">
      <alignment horizontal="center" vertical="center"/>
    </xf>
    <xf numFmtId="182" fontId="135" fillId="0" borderId="0" xfId="13300" applyNumberFormat="1" applyFont="1" applyFill="1" applyBorder="1" applyAlignment="1">
      <alignment horizontal="center"/>
    </xf>
    <xf numFmtId="180" fontId="135" fillId="0" borderId="0" xfId="13299" applyFont="1" applyFill="1" applyAlignment="1">
      <alignment horizontal="center"/>
    </xf>
    <xf numFmtId="180" fontId="135" fillId="0" borderId="0" xfId="13300" applyFont="1" applyFill="1" applyBorder="1" applyAlignment="1">
      <alignment horizontal="center"/>
    </xf>
    <xf numFmtId="180" fontId="136" fillId="0" borderId="0" xfId="13299" applyFont="1" applyBorder="1" applyAlignment="1">
      <alignment vertical="center"/>
    </xf>
    <xf numFmtId="180" fontId="135" fillId="17" borderId="0" xfId="13299" applyFont="1" applyFill="1" applyBorder="1" applyAlignment="1">
      <alignment horizontal="center" vertical="center"/>
    </xf>
    <xf numFmtId="180" fontId="135" fillId="15" borderId="0" xfId="13301" applyFont="1" applyFill="1" applyBorder="1" applyAlignment="1">
      <alignment horizontal="center" vertical="center"/>
    </xf>
    <xf numFmtId="49" fontId="135" fillId="15" borderId="0" xfId="13301" applyNumberFormat="1" applyFont="1" applyFill="1" applyBorder="1" applyAlignment="1">
      <alignment horizontal="center" vertical="center" shrinkToFit="1"/>
    </xf>
    <xf numFmtId="180" fontId="135" fillId="15" borderId="0" xfId="13307" applyFont="1" applyFill="1" applyBorder="1" applyAlignment="1">
      <alignment horizontal="center" vertical="center" wrapText="1"/>
    </xf>
    <xf numFmtId="180" fontId="136" fillId="15" borderId="0" xfId="13301" applyFont="1" applyFill="1" applyBorder="1" applyAlignment="1">
      <alignment horizontal="left" vertical="center" shrinkToFit="1"/>
    </xf>
    <xf numFmtId="180" fontId="5" fillId="0" borderId="0" xfId="13307" applyFont="1" applyBorder="1" applyAlignment="1">
      <alignment horizontal="left" vertical="center"/>
    </xf>
    <xf numFmtId="180" fontId="5" fillId="0" borderId="0" xfId="13307" applyFont="1" applyBorder="1" applyAlignment="1">
      <alignment horizontal="left" vertical="center" wrapText="1"/>
    </xf>
    <xf numFmtId="180" fontId="79" fillId="0" borderId="0" xfId="13299" applyFont="1" applyAlignment="1">
      <alignment vertical="center"/>
    </xf>
    <xf numFmtId="207" fontId="5" fillId="0" borderId="0" xfId="13299" applyNumberFormat="1" applyFont="1" applyFill="1" applyBorder="1" applyAlignment="1">
      <alignment horizontal="center"/>
    </xf>
    <xf numFmtId="180" fontId="133" fillId="0" borderId="0" xfId="13307" applyFont="1" applyBorder="1" applyAlignment="1">
      <alignment horizontal="left" vertical="center"/>
    </xf>
    <xf numFmtId="180" fontId="134" fillId="0" borderId="0" xfId="13307" applyFont="1" applyBorder="1" applyAlignment="1">
      <alignment horizontal="center" vertical="center"/>
    </xf>
  </cellXfs>
  <cellStyles count="13309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3"/>
    <cellStyle name="_ET_STYLE_NoName_00_ 10" xfId="13210"/>
    <cellStyle name="_ET_STYLE_NoName_00_ 11" xfId="13211"/>
    <cellStyle name="_ET_STYLE_NoName_00_ 12" xfId="13212"/>
    <cellStyle name="_ET_STYLE_NoName_00_ 13" xfId="13213"/>
    <cellStyle name="_ET_STYLE_NoName_00_ 14" xfId="13214"/>
    <cellStyle name="_ET_STYLE_NoName_00_ 15" xfId="13215"/>
    <cellStyle name="_ET_STYLE_NoName_00_ 16" xfId="13216"/>
    <cellStyle name="_ET_STYLE_NoName_00_ 17" xfId="13217"/>
    <cellStyle name="_ET_STYLE_NoName_00_ 2" xfId="13218"/>
    <cellStyle name="_ET_STYLE_NoName_00_ 2 10" xfId="13219"/>
    <cellStyle name="_ET_STYLE_NoName_00_ 2 11" xfId="13220"/>
    <cellStyle name="_ET_STYLE_NoName_00_ 2 12" xfId="13221"/>
    <cellStyle name="_ET_STYLE_NoName_00_ 2 13" xfId="13222"/>
    <cellStyle name="_ET_STYLE_NoName_00_ 2 2" xfId="13223"/>
    <cellStyle name="_ET_STYLE_NoName_00_ 2 3" xfId="13224"/>
    <cellStyle name="_ET_STYLE_NoName_00_ 2 4" xfId="13225"/>
    <cellStyle name="_ET_STYLE_NoName_00_ 2 5" xfId="13226"/>
    <cellStyle name="_ET_STYLE_NoName_00_ 2 6" xfId="13227"/>
    <cellStyle name="_ET_STYLE_NoName_00_ 2 7" xfId="13228"/>
    <cellStyle name="_ET_STYLE_NoName_00_ 2 8" xfId="13229"/>
    <cellStyle name="_ET_STYLE_NoName_00_ 2 9" xfId="13230"/>
    <cellStyle name="_ET_STYLE_NoName_00_ 3" xfId="13231"/>
    <cellStyle name="_ET_STYLE_NoName_00_ 3 10" xfId="13232"/>
    <cellStyle name="_ET_STYLE_NoName_00_ 3 11" xfId="13233"/>
    <cellStyle name="_ET_STYLE_NoName_00_ 3 12" xfId="13234"/>
    <cellStyle name="_ET_STYLE_NoName_00_ 3 13" xfId="13235"/>
    <cellStyle name="_ET_STYLE_NoName_00_ 3 2" xfId="13236"/>
    <cellStyle name="_ET_STYLE_NoName_00_ 3 3" xfId="13237"/>
    <cellStyle name="_ET_STYLE_NoName_00_ 3 4" xfId="13238"/>
    <cellStyle name="_ET_STYLE_NoName_00_ 3 5" xfId="13239"/>
    <cellStyle name="_ET_STYLE_NoName_00_ 3 6" xfId="13240"/>
    <cellStyle name="_ET_STYLE_NoName_00_ 3 7" xfId="13241"/>
    <cellStyle name="_ET_STYLE_NoName_00_ 3 8" xfId="13242"/>
    <cellStyle name="_ET_STYLE_NoName_00_ 3 9" xfId="13243"/>
    <cellStyle name="_ET_STYLE_NoName_00_ 4" xfId="13244"/>
    <cellStyle name="_ET_STYLE_NoName_00_ 5" xfId="13245"/>
    <cellStyle name="_ET_STYLE_NoName_00_ 6" xfId="13246"/>
    <cellStyle name="_ET_STYLE_NoName_00_ 7" xfId="13247"/>
    <cellStyle name="_ET_STYLE_NoName_00_ 8" xfId="13248"/>
    <cellStyle name="_ET_STYLE_NoName_00_ 9" xfId="13249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3" xfId="2678"/>
    <cellStyle name="20% - Accent1 2 2 3" xfId="2679"/>
    <cellStyle name="20% - Accent1 2 2 3 2" xfId="2680"/>
    <cellStyle name="20% - Accent1 2 2 3 3" xfId="2681"/>
    <cellStyle name="20% - Accent1 2 2 4" xfId="2682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3" xfId="2707"/>
    <cellStyle name="20% - Accent1 3 3" xfId="2708"/>
    <cellStyle name="20% - Accent1 3 3 2" xfId="2709"/>
    <cellStyle name="20% - Accent1 3 3 3" xfId="2710"/>
    <cellStyle name="20% - Accent1 3 4" xfId="2711"/>
    <cellStyle name="20% - Accent1 3 5" xfId="2712"/>
    <cellStyle name="20% - Accent1 4" xfId="2713"/>
    <cellStyle name="20% - Accent1 4 2" xfId="2714"/>
    <cellStyle name="20% - Accent1 4 3" xfId="2715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3" xfId="2730"/>
    <cellStyle name="20% - Accent2 2 2 3" xfId="2731"/>
    <cellStyle name="20% - Accent2 2 2 3 2" xfId="2732"/>
    <cellStyle name="20% - Accent2 2 2 3 3" xfId="2733"/>
    <cellStyle name="20% - Accent2 2 2 4" xfId="27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3" xfId="2759"/>
    <cellStyle name="20% - Accent2 3 3" xfId="2760"/>
    <cellStyle name="20% - Accent2 3 3 2" xfId="2761"/>
    <cellStyle name="20% - Accent2 3 3 3" xfId="2762"/>
    <cellStyle name="20% - Accent2 3 4" xfId="2763"/>
    <cellStyle name="20% - Accent2 3 5" xfId="2764"/>
    <cellStyle name="20% - Accent2 4" xfId="2765"/>
    <cellStyle name="20% - Accent2 4 2" xfId="2766"/>
    <cellStyle name="20% - Accent2 4 3" xfId="276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3" xfId="2782"/>
    <cellStyle name="20% - Accent3 2 2 3" xfId="2783"/>
    <cellStyle name="20% - Accent3 2 2 3 2" xfId="2784"/>
    <cellStyle name="20% - Accent3 2 2 3 3" xfId="2785"/>
    <cellStyle name="20% - Accent3 2 2 4" xfId="2786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3" xfId="2811"/>
    <cellStyle name="20% - Accent3 3 3" xfId="2812"/>
    <cellStyle name="20% - Accent3 3 3 2" xfId="2813"/>
    <cellStyle name="20% - Accent3 3 3 3" xfId="2814"/>
    <cellStyle name="20% - Accent3 3 4" xfId="2815"/>
    <cellStyle name="20% - Accent3 3 5" xfId="2816"/>
    <cellStyle name="20% - Accent3 4" xfId="2817"/>
    <cellStyle name="20% - Accent3 4 2" xfId="2818"/>
    <cellStyle name="20% - Accent3 4 3" xfId="2819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3" xfId="2834"/>
    <cellStyle name="20% - Accent4 2 2 3" xfId="2835"/>
    <cellStyle name="20% - Accent4 2 2 3 2" xfId="2836"/>
    <cellStyle name="20% - Accent4 2 2 3 3" xfId="2837"/>
    <cellStyle name="20% - Accent4 2 2 4" xfId="283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3" xfId="2863"/>
    <cellStyle name="20% - Accent4 3 3" xfId="2864"/>
    <cellStyle name="20% - Accent4 3 3 2" xfId="2865"/>
    <cellStyle name="20% - Accent4 3 3 3" xfId="2866"/>
    <cellStyle name="20% - Accent4 3 4" xfId="2867"/>
    <cellStyle name="20% - Accent4 3 5" xfId="2868"/>
    <cellStyle name="20% - Accent4 4" xfId="2869"/>
    <cellStyle name="20% - Accent4 4 2" xfId="2870"/>
    <cellStyle name="20% - Accent4 4 3" xfId="287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3" xfId="2886"/>
    <cellStyle name="20% - Accent5 2 2 3" xfId="2887"/>
    <cellStyle name="20% - Accent5 2 2 3 2" xfId="2888"/>
    <cellStyle name="20% - Accent5 2 2 3 3" xfId="2889"/>
    <cellStyle name="20% - Accent5 2 2 4" xfId="2890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3" xfId="2915"/>
    <cellStyle name="20% - Accent5 3 3" xfId="2916"/>
    <cellStyle name="20% - Accent5 3 3 2" xfId="2917"/>
    <cellStyle name="20% - Accent5 3 3 3" xfId="2918"/>
    <cellStyle name="20% - Accent5 3 4" xfId="2919"/>
    <cellStyle name="20% - Accent5 3 5" xfId="2920"/>
    <cellStyle name="20% - Accent5 4" xfId="2921"/>
    <cellStyle name="20% - Accent5 4 2" xfId="2922"/>
    <cellStyle name="20% - Accent5 4 3" xfId="2923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3" xfId="2938"/>
    <cellStyle name="20% - Accent6 2 2 3" xfId="2939"/>
    <cellStyle name="20% - Accent6 2 2 3 2" xfId="2940"/>
    <cellStyle name="20% - Accent6 2 2 3 3" xfId="2941"/>
    <cellStyle name="20% - Accent6 2 2 4" xfId="294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3" xfId="2967"/>
    <cellStyle name="20% - Accent6 3 3" xfId="2968"/>
    <cellStyle name="20% - Accent6 3 3 2" xfId="2969"/>
    <cellStyle name="20% - Accent6 3 3 3" xfId="2970"/>
    <cellStyle name="20% - Accent6 3 4" xfId="2971"/>
    <cellStyle name="20% - Accent6 3 5" xfId="2972"/>
    <cellStyle name="20% - Accent6 4" xfId="2973"/>
    <cellStyle name="20% - Accent6 4 2" xfId="2974"/>
    <cellStyle name="20% - Accent6 4 3" xfId="297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54"/>
    <cellStyle name="20% - 强调文字颜色 1 4" xfId="13055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56"/>
    <cellStyle name="20% - 强调文字颜色 2 4" xfId="13057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58"/>
    <cellStyle name="20% - 强调文字颜色 3 4" xfId="13059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0"/>
    <cellStyle name="20% - 强调文字颜色 4 4" xfId="13061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2"/>
    <cellStyle name="20% - 强调文字颜色 5 4" xfId="13063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64"/>
    <cellStyle name="20% - 强调文字颜色 6 4" xfId="13065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3" xfId="3500"/>
    <cellStyle name="40% - Accent1 2 2 3" xfId="3501"/>
    <cellStyle name="40% - Accent1 2 2 3 2" xfId="3502"/>
    <cellStyle name="40% - Accent1 2 2 3 3" xfId="3503"/>
    <cellStyle name="40% - Accent1 2 2 4" xfId="3504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3" xfId="3529"/>
    <cellStyle name="40% - Accent1 3 3" xfId="3530"/>
    <cellStyle name="40% - Accent1 3 3 2" xfId="3531"/>
    <cellStyle name="40% - Accent1 3 3 3" xfId="3532"/>
    <cellStyle name="40% - Accent1 3 4" xfId="3533"/>
    <cellStyle name="40% - Accent1 3 5" xfId="3534"/>
    <cellStyle name="40% - Accent1 4" xfId="3535"/>
    <cellStyle name="40% - Accent1 4 2" xfId="3536"/>
    <cellStyle name="40% - Accent1 4 3" xfId="3537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3" xfId="3552"/>
    <cellStyle name="40% - Accent2 2 2 3" xfId="3553"/>
    <cellStyle name="40% - Accent2 2 2 3 2" xfId="3554"/>
    <cellStyle name="40% - Accent2 2 2 3 3" xfId="3555"/>
    <cellStyle name="40% - Accent2 2 2 4" xfId="355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3" xfId="3581"/>
    <cellStyle name="40% - Accent2 3 3" xfId="3582"/>
    <cellStyle name="40% - Accent2 3 3 2" xfId="3583"/>
    <cellStyle name="40% - Accent2 3 3 3" xfId="3584"/>
    <cellStyle name="40% - Accent2 3 4" xfId="3585"/>
    <cellStyle name="40% - Accent2 3 5" xfId="3586"/>
    <cellStyle name="40% - Accent2 4" xfId="3587"/>
    <cellStyle name="40% - Accent2 4 2" xfId="3588"/>
    <cellStyle name="40% - Accent2 4 3" xfId="358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3" xfId="3604"/>
    <cellStyle name="40% - Accent3 2 2 3" xfId="3605"/>
    <cellStyle name="40% - Accent3 2 2 3 2" xfId="3606"/>
    <cellStyle name="40% - Accent3 2 2 3 3" xfId="3607"/>
    <cellStyle name="40% - Accent3 2 2 4" xfId="3608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3" xfId="3633"/>
    <cellStyle name="40% - Accent3 3 3" xfId="3634"/>
    <cellStyle name="40% - Accent3 3 3 2" xfId="3635"/>
    <cellStyle name="40% - Accent3 3 3 3" xfId="3636"/>
    <cellStyle name="40% - Accent3 3 4" xfId="3637"/>
    <cellStyle name="40% - Accent3 3 5" xfId="3638"/>
    <cellStyle name="40% - Accent3 4" xfId="3639"/>
    <cellStyle name="40% - Accent3 4 2" xfId="3640"/>
    <cellStyle name="40% - Accent3 4 3" xfId="3641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3" xfId="3656"/>
    <cellStyle name="40% - Accent4 2 2 3" xfId="3657"/>
    <cellStyle name="40% - Accent4 2 2 3 2" xfId="3658"/>
    <cellStyle name="40% - Accent4 2 2 3 3" xfId="3659"/>
    <cellStyle name="40% - Accent4 2 2 4" xfId="366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3" xfId="3685"/>
    <cellStyle name="40% - Accent4 3 3" xfId="3686"/>
    <cellStyle name="40% - Accent4 3 3 2" xfId="3687"/>
    <cellStyle name="40% - Accent4 3 3 3" xfId="3688"/>
    <cellStyle name="40% - Accent4 3 4" xfId="3689"/>
    <cellStyle name="40% - Accent4 3 5" xfId="3690"/>
    <cellStyle name="40% - Accent4 4" xfId="3691"/>
    <cellStyle name="40% - Accent4 4 2" xfId="3692"/>
    <cellStyle name="40% - Accent4 4 3" xfId="369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3" xfId="3708"/>
    <cellStyle name="40% - Accent5 2 2 3" xfId="3709"/>
    <cellStyle name="40% - Accent5 2 2 3 2" xfId="3710"/>
    <cellStyle name="40% - Accent5 2 2 3 3" xfId="3711"/>
    <cellStyle name="40% - Accent5 2 2 4" xfId="3712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3" xfId="3737"/>
    <cellStyle name="40% - Accent5 3 3" xfId="3738"/>
    <cellStyle name="40% - Accent5 3 3 2" xfId="3739"/>
    <cellStyle name="40% - Accent5 3 3 3" xfId="3740"/>
    <cellStyle name="40% - Accent5 3 4" xfId="3741"/>
    <cellStyle name="40% - Accent5 3 5" xfId="3742"/>
    <cellStyle name="40% - Accent5 4" xfId="3743"/>
    <cellStyle name="40% - Accent5 4 2" xfId="3744"/>
    <cellStyle name="40% - Accent5 4 3" xfId="3745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3" xfId="3760"/>
    <cellStyle name="40% - Accent6 2 2 3" xfId="3761"/>
    <cellStyle name="40% - Accent6 2 2 3 2" xfId="3762"/>
    <cellStyle name="40% - Accent6 2 2 3 3" xfId="3763"/>
    <cellStyle name="40% - Accent6 2 2 4" xfId="376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3" xfId="3789"/>
    <cellStyle name="40% - Accent6 3 3" xfId="3790"/>
    <cellStyle name="40% - Accent6 3 3 2" xfId="3791"/>
    <cellStyle name="40% - Accent6 3 3 3" xfId="3792"/>
    <cellStyle name="40% - Accent6 3 4" xfId="3793"/>
    <cellStyle name="40% - Accent6 3 5" xfId="3794"/>
    <cellStyle name="40% - Accent6 4" xfId="3795"/>
    <cellStyle name="40% - Accent6 4 2" xfId="3796"/>
    <cellStyle name="40% - Accent6 4 3" xfId="37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66"/>
    <cellStyle name="40% - 强调文字颜色 1 4" xfId="13067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68"/>
    <cellStyle name="40% - 强调文字颜色 2 4" xfId="13069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0"/>
    <cellStyle name="40% - 强调文字颜色 3 4" xfId="13071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2"/>
    <cellStyle name="40% - 强调文字颜色 4 4" xfId="13073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74"/>
    <cellStyle name="40% - 强调文字颜色 5 4" xfId="13075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76"/>
    <cellStyle name="40% - 强调文字颜色 6 4" xfId="13077"/>
    <cellStyle name="60% - Accent1" xfId="4317"/>
    <cellStyle name="60% - Accent1 2" xfId="4318"/>
    <cellStyle name="60% - Accent1 2 2" xfId="4319"/>
    <cellStyle name="60% - Accent1 2 3" xfId="4320"/>
    <cellStyle name="60% - Accent1 3" xfId="4321"/>
    <cellStyle name="60% - Accent1 3 2" xfId="4322"/>
    <cellStyle name="60% - Accent1 3 3" xfId="4323"/>
    <cellStyle name="60% - Accent1 4" xfId="4324"/>
    <cellStyle name="60% - Accent1 4 2" xfId="4325"/>
    <cellStyle name="60% - Accent1 4 3" xfId="432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3" xfId="4336"/>
    <cellStyle name="60% - Accent2 3" xfId="4337"/>
    <cellStyle name="60% - Accent2 3 2" xfId="4338"/>
    <cellStyle name="60% - Accent2 3 3" xfId="4339"/>
    <cellStyle name="60% - Accent2 4" xfId="4340"/>
    <cellStyle name="60% - Accent2 4 2" xfId="4341"/>
    <cellStyle name="60% - Accent2 4 3" xfId="434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3" xfId="4352"/>
    <cellStyle name="60% - Accent3 3" xfId="4353"/>
    <cellStyle name="60% - Accent3 3 2" xfId="4354"/>
    <cellStyle name="60% - Accent3 3 3" xfId="4355"/>
    <cellStyle name="60% - Accent3 4" xfId="4356"/>
    <cellStyle name="60% - Accent3 4 2" xfId="4357"/>
    <cellStyle name="60% - Accent3 4 3" xfId="435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3" xfId="4368"/>
    <cellStyle name="60% - Accent4 3" xfId="4369"/>
    <cellStyle name="60% - Accent4 3 2" xfId="4370"/>
    <cellStyle name="60% - Accent4 3 3" xfId="4371"/>
    <cellStyle name="60% - Accent4 4" xfId="4372"/>
    <cellStyle name="60% - Accent4 4 2" xfId="4373"/>
    <cellStyle name="60% - Accent4 4 3" xfId="4374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3" xfId="4384"/>
    <cellStyle name="60% - Accent5 3" xfId="4385"/>
    <cellStyle name="60% - Accent5 3 2" xfId="4386"/>
    <cellStyle name="60% - Accent5 3 3" xfId="4387"/>
    <cellStyle name="60% - Accent5 4" xfId="4388"/>
    <cellStyle name="60% - Accent5 4 2" xfId="4389"/>
    <cellStyle name="60% - Accent5 4 3" xfId="4390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3" xfId="4400"/>
    <cellStyle name="60% - Accent6 3" xfId="4401"/>
    <cellStyle name="60% - Accent6 3 2" xfId="4402"/>
    <cellStyle name="60% - Accent6 3 3" xfId="4403"/>
    <cellStyle name="60% - Accent6 4" xfId="4404"/>
    <cellStyle name="60% - Accent6 4 2" xfId="4405"/>
    <cellStyle name="60% - Accent6 4 3" xfId="4406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78"/>
    <cellStyle name="60% - 强调文字颜色 1 4" xfId="13079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0"/>
    <cellStyle name="60% - 强调文字颜色 2 4" xfId="13081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2"/>
    <cellStyle name="60% - 强调文字颜色 3 4" xfId="13083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84"/>
    <cellStyle name="60% - 强调文字颜色 4 4" xfId="13085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86"/>
    <cellStyle name="60% - 强调文字颜色 5 4" xfId="13087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88"/>
    <cellStyle name="60% - 强调文字颜色 6 4" xfId="13089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3" xfId="4822"/>
    <cellStyle name="Accent1 3" xfId="4823"/>
    <cellStyle name="Accent1 3 2" xfId="4824"/>
    <cellStyle name="Accent1 3 3" xfId="4825"/>
    <cellStyle name="Accent1 4" xfId="4826"/>
    <cellStyle name="Accent1 4 2" xfId="4827"/>
    <cellStyle name="Accent1 4 3" xfId="482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3" xfId="4838"/>
    <cellStyle name="Accent2 3" xfId="4839"/>
    <cellStyle name="Accent2 3 2" xfId="4840"/>
    <cellStyle name="Accent2 3 3" xfId="4841"/>
    <cellStyle name="Accent2 4" xfId="4842"/>
    <cellStyle name="Accent2 4 2" xfId="4843"/>
    <cellStyle name="Accent2 4 3" xfId="4844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3" xfId="4854"/>
    <cellStyle name="Accent3 3" xfId="4855"/>
    <cellStyle name="Accent3 3 2" xfId="4856"/>
    <cellStyle name="Accent3 3 3" xfId="4857"/>
    <cellStyle name="Accent3 4" xfId="4858"/>
    <cellStyle name="Accent3 4 2" xfId="4859"/>
    <cellStyle name="Accent3 4 3" xfId="4860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3" xfId="4870"/>
    <cellStyle name="Accent4 3" xfId="4871"/>
    <cellStyle name="Accent4 3 2" xfId="4872"/>
    <cellStyle name="Accent4 3 3" xfId="4873"/>
    <cellStyle name="Accent4 4" xfId="4874"/>
    <cellStyle name="Accent4 4 2" xfId="4875"/>
    <cellStyle name="Accent4 4 3" xfId="4876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3" xfId="4886"/>
    <cellStyle name="Accent5 3" xfId="4887"/>
    <cellStyle name="Accent5 3 2" xfId="4888"/>
    <cellStyle name="Accent5 3 3" xfId="4889"/>
    <cellStyle name="Accent5 4" xfId="4890"/>
    <cellStyle name="Accent5 4 2" xfId="4891"/>
    <cellStyle name="Accent5 4 3" xfId="489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3" xfId="4902"/>
    <cellStyle name="Accent6 3" xfId="4903"/>
    <cellStyle name="Accent6 3 2" xfId="4904"/>
    <cellStyle name="Accent6 3 3" xfId="4905"/>
    <cellStyle name="Accent6 4" xfId="4906"/>
    <cellStyle name="Accent6 4 2" xfId="4907"/>
    <cellStyle name="Accent6 4 3" xfId="490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3" xfId="4942"/>
    <cellStyle name="Bad 3" xfId="4943"/>
    <cellStyle name="Bad 3 2" xfId="4944"/>
    <cellStyle name="Bad 3 3" xfId="4945"/>
    <cellStyle name="Bad 4" xfId="4946"/>
    <cellStyle name="Bad 4 2" xfId="4947"/>
    <cellStyle name="Bad 4 3" xfId="4948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3" xfId="4987"/>
    <cellStyle name="Calculation 3" xfId="4988"/>
    <cellStyle name="Calculation 3 2" xfId="4989"/>
    <cellStyle name="Calculation 3 3" xfId="4990"/>
    <cellStyle name="Calculation 4" xfId="4991"/>
    <cellStyle name="Calculation 4 2" xfId="4992"/>
    <cellStyle name="Calculation 4 3" xfId="499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3" xfId="5003"/>
    <cellStyle name="Check Cell 3" xfId="5004"/>
    <cellStyle name="Check Cell 3 2" xfId="5005"/>
    <cellStyle name="Check Cell 3 3" xfId="5006"/>
    <cellStyle name="Check Cell 4" xfId="5007"/>
    <cellStyle name="Check Cell 4 2" xfId="5008"/>
    <cellStyle name="Check Cell 4 3" xfId="500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3" xfId="5138"/>
    <cellStyle name="Explanatory Text 3" xfId="5139"/>
    <cellStyle name="Explanatory Text 3 2" xfId="5140"/>
    <cellStyle name="Explanatory Text 3 3" xfId="5141"/>
    <cellStyle name="Explanatory Text 4" xfId="5142"/>
    <cellStyle name="Explanatory Text 4 2" xfId="5143"/>
    <cellStyle name="Explanatory Text 4 3" xfId="514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_012-(KMX) BTL Schedules for KHH_Cebu" xfId="5154"/>
    <cellStyle name="Good" xfId="5155"/>
    <cellStyle name="Good 2" xfId="5156"/>
    <cellStyle name="Good 2 2" xfId="5157"/>
    <cellStyle name="Good 2 3" xfId="5158"/>
    <cellStyle name="Good 3" xfId="5159"/>
    <cellStyle name="Good 3 2" xfId="5160"/>
    <cellStyle name="Good 3 3" xfId="5161"/>
    <cellStyle name="Good 4" xfId="5162"/>
    <cellStyle name="Good 4 2" xfId="5163"/>
    <cellStyle name="Good 4 3" xfId="516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3" xfId="5207"/>
    <cellStyle name="Heading 1 3" xfId="5208"/>
    <cellStyle name="Heading 1 3 2" xfId="5209"/>
    <cellStyle name="Heading 1 3 3" xfId="5210"/>
    <cellStyle name="Heading 1 4" xfId="5211"/>
    <cellStyle name="Heading 1 4 2" xfId="5212"/>
    <cellStyle name="Heading 1 4 3" xfId="521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3" xfId="5221"/>
    <cellStyle name="Heading 2 3" xfId="5222"/>
    <cellStyle name="Heading 2 3 2" xfId="5223"/>
    <cellStyle name="Heading 2 3 3" xfId="5224"/>
    <cellStyle name="Heading 2 4" xfId="5225"/>
    <cellStyle name="Heading 2 4 2" xfId="5226"/>
    <cellStyle name="Heading 2 4 3" xfId="5227"/>
    <cellStyle name="Heading 2 5" xfId="5228"/>
    <cellStyle name="Heading 2 6" xfId="5229"/>
    <cellStyle name="Heading 3" xfId="5230"/>
    <cellStyle name="Heading 3 2" xfId="5231"/>
    <cellStyle name="Heading 3 2 2" xfId="5232"/>
    <cellStyle name="Heading 3 2 3" xfId="5233"/>
    <cellStyle name="Heading 3 3" xfId="5234"/>
    <cellStyle name="Heading 3 3 2" xfId="5235"/>
    <cellStyle name="Heading 3 3 3" xfId="5236"/>
    <cellStyle name="Heading 3 4" xfId="5237"/>
    <cellStyle name="Heading 3 4 2" xfId="5238"/>
    <cellStyle name="Heading 3 4 3" xfId="5239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3" xfId="5249"/>
    <cellStyle name="Heading 4 3" xfId="5250"/>
    <cellStyle name="Heading 4 3 2" xfId="5251"/>
    <cellStyle name="Heading 4 3 3" xfId="5252"/>
    <cellStyle name="Heading 4 4" xfId="5253"/>
    <cellStyle name="Heading 4 4 2" xfId="5254"/>
    <cellStyle name="Heading 4 4 3" xfId="525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_(RVS)中東線運價獲利分析-2013預估" xfId="5282"/>
    <cellStyle name="Heading2" xfId="5283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3" xfId="5293"/>
    <cellStyle name="Input [yellow] 4" xfId="5294"/>
    <cellStyle name="Input [yellow] 5" xfId="13008"/>
    <cellStyle name="Input 2" xfId="5295"/>
    <cellStyle name="Input 2 2" xfId="5296"/>
    <cellStyle name="Input 2 3" xfId="5297"/>
    <cellStyle name="Input 3" xfId="5298"/>
    <cellStyle name="Input 3 2" xfId="5299"/>
    <cellStyle name="Input 3 3" xfId="5300"/>
    <cellStyle name="Input 4" xfId="5301"/>
    <cellStyle name="Input 4 2" xfId="5302"/>
    <cellStyle name="Input 4 3" xfId="5303"/>
    <cellStyle name="Input 5" xfId="5304"/>
    <cellStyle name="Input 5 2" xfId="5305"/>
    <cellStyle name="Input 5 3" xfId="5306"/>
    <cellStyle name="Input 6" xfId="5307"/>
    <cellStyle name="Input 6 2" xfId="5308"/>
    <cellStyle name="Input 6 3" xfId="5309"/>
    <cellStyle name="Input 7" xfId="5310"/>
    <cellStyle name="Input 8" xfId="5311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neTableCell" xfId="5334"/>
    <cellStyle name="Linked Cell" xfId="5335"/>
    <cellStyle name="Linked Cell 2" xfId="5336"/>
    <cellStyle name="Linked Cell 2 2" xfId="5337"/>
    <cellStyle name="Linked Cell 2 3" xfId="5338"/>
    <cellStyle name="Linked Cell 3" xfId="5339"/>
    <cellStyle name="Linked Cell 3 2" xfId="5340"/>
    <cellStyle name="Linked Cell 3 3" xfId="5341"/>
    <cellStyle name="Linked Cell 4" xfId="5342"/>
    <cellStyle name="Linked Cell 4 2" xfId="5343"/>
    <cellStyle name="Linked Cell 4 3" xfId="534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H" xfId="13009"/>
    <cellStyle name="Mon閠aire_AR1194M" xfId="13010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3" xfId="5395"/>
    <cellStyle name="Neutral 3" xfId="5396"/>
    <cellStyle name="Neutral 3 2" xfId="5397"/>
    <cellStyle name="Neutral 3 3" xfId="5398"/>
    <cellStyle name="Neutral 4" xfId="5399"/>
    <cellStyle name="Neutral 4 2" xfId="5400"/>
    <cellStyle name="Neutral 4 3" xfId="5401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4" xfId="5413"/>
    <cellStyle name="Normal - Style1 5" xfId="5414"/>
    <cellStyle name="Normal - Style1 6" xfId="5415"/>
    <cellStyle name="Normal - Style1 7" xfId="13011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2" xfId="5465"/>
    <cellStyle name="Normal 12 2" xfId="12941"/>
    <cellStyle name="Normal 12 3" xfId="12974"/>
    <cellStyle name="Normal 14" xfId="5466"/>
    <cellStyle name="Normal 14 2" xfId="12942"/>
    <cellStyle name="Normal 14 3" xfId="12975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3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2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3298"/>
    <cellStyle name="Normal 3" xfId="5544"/>
    <cellStyle name="Normal 3 2" xfId="5545"/>
    <cellStyle name="Normal 3 2 2" xfId="5546"/>
    <cellStyle name="Normal 3 2 3" xfId="5547"/>
    <cellStyle name="Normal 3 2 4" xfId="5548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3" xfId="5552"/>
    <cellStyle name="Normal 3 3 4" xfId="5553"/>
    <cellStyle name="Normal 3 3 5" xfId="5554"/>
    <cellStyle name="Normal 3 4" xfId="5555"/>
    <cellStyle name="Normal 3 5" xfId="5556"/>
    <cellStyle name="Normal 3 6" xfId="5557"/>
    <cellStyle name="Normal 3 7" xfId="12945"/>
    <cellStyle name="Normal 3 8" xfId="12978"/>
    <cellStyle name="Normal 3 9" xfId="13014"/>
    <cellStyle name="Normal 34" xfId="13250"/>
    <cellStyle name="Normal 4" xfId="5558"/>
    <cellStyle name="Normal 4 2" xfId="5559"/>
    <cellStyle name="Normal 4 3" xfId="5560"/>
    <cellStyle name="Normal 4 4" xfId="5561"/>
    <cellStyle name="Normal 4 5" xfId="5562"/>
    <cellStyle name="Normal 4 6" xfId="12947"/>
    <cellStyle name="Normal 4 7" xfId="12980"/>
    <cellStyle name="Normal 4 8" xfId="13015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5" xfId="12981"/>
    <cellStyle name="Normal 5 6" xfId="13016"/>
    <cellStyle name="Normal 6" xfId="5572"/>
    <cellStyle name="Normal 6 2" xfId="5573"/>
    <cellStyle name="Normal 6 2 2" xfId="5574"/>
    <cellStyle name="Normal 6 2 3" xfId="5575"/>
    <cellStyle name="Normal 6 3" xfId="5576"/>
    <cellStyle name="Normal 6 3 2" xfId="5577"/>
    <cellStyle name="Normal 6 3 3" xfId="5578"/>
    <cellStyle name="Normal 6 4" xfId="5579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3" xfId="5584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3" xfId="12992"/>
    <cellStyle name="Normal 9" xfId="5588"/>
    <cellStyle name="Normal 9 2" xfId="5589"/>
    <cellStyle name="Normal 9 3" xfId="5590"/>
    <cellStyle name="Normal_#10-Headcount" xfId="5591"/>
    <cellStyle name="Normal_Book1_Phase in-out (01 09)" xfId="12934"/>
    <cellStyle name="Normal_SAS Feb'08" xfId="12935"/>
    <cellStyle name="Normale_RESULTS" xfId="5592"/>
    <cellStyle name="Note" xfId="5593"/>
    <cellStyle name="Note 2" xfId="5594"/>
    <cellStyle name="Note 2 2" xfId="5595"/>
    <cellStyle name="Note 2 3" xfId="5596"/>
    <cellStyle name="Note 3" xfId="5597"/>
    <cellStyle name="Note 3 2" xfId="5598"/>
    <cellStyle name="Note 3 3" xfId="5599"/>
    <cellStyle name="Note 4" xfId="5600"/>
    <cellStyle name="Note 4 2" xfId="5601"/>
    <cellStyle name="Note 4 3" xfId="5602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3" xfId="5613"/>
    <cellStyle name="Output 3" xfId="5614"/>
    <cellStyle name="Output 3 2" xfId="5615"/>
    <cellStyle name="Output 3 3" xfId="5616"/>
    <cellStyle name="Output 4" xfId="5617"/>
    <cellStyle name="Output 4 2" xfId="5618"/>
    <cellStyle name="Output 4 3" xfId="5619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7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8"/>
    <cellStyle name="Pourcentage 2" xfId="13019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3205"/>
    <cellStyle name="S3" xfId="13206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ubtotal" xfId="5693"/>
    <cellStyle name="Subtotal 2" xfId="5694"/>
    <cellStyle name="Title" xfId="5695"/>
    <cellStyle name="Title 2" xfId="5696"/>
    <cellStyle name="Title 2 2" xfId="5697"/>
    <cellStyle name="Title 2 3" xfId="5698"/>
    <cellStyle name="Title 3" xfId="5699"/>
    <cellStyle name="Title 3 2" xfId="5700"/>
    <cellStyle name="Title 3 3" xfId="5701"/>
    <cellStyle name="Title 4" xfId="5702"/>
    <cellStyle name="Title 4 2" xfId="5703"/>
    <cellStyle name="Title 4 3" xfId="570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3" xfId="5714"/>
    <cellStyle name="Total 3" xfId="5715"/>
    <cellStyle name="Total 3 2" xfId="5716"/>
    <cellStyle name="Total 3 3" xfId="5717"/>
    <cellStyle name="Total 4" xfId="5718"/>
    <cellStyle name="Total 4 2" xfId="5719"/>
    <cellStyle name="Total 4 3" xfId="5720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3" xfId="5742"/>
    <cellStyle name="Warning Text 3" xfId="5743"/>
    <cellStyle name="Warning Text 3 2" xfId="5744"/>
    <cellStyle name="Warning Text 3 3" xfId="5745"/>
    <cellStyle name="Warning Text 4" xfId="5746"/>
    <cellStyle name="Warning Text 4 2" xfId="5747"/>
    <cellStyle name="Warning Text 4 3" xfId="5748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090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091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092"/>
    <cellStyle name="标题 3 4" xfId="13093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094"/>
    <cellStyle name="标题 4 4" xfId="13095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096"/>
    <cellStyle name="标题 7" xfId="13097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098"/>
    <cellStyle name="差 4" xfId="13099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00"/>
    <cellStyle name="差_BMX 1022" xfId="13101"/>
    <cellStyle name="差_BMX- CMA CGM" xfId="13102"/>
    <cellStyle name="差_Book2" xfId="13103"/>
    <cellStyle name="差_CAT joint venture" xfId="13104"/>
    <cellStyle name="差_CIX" xfId="13105"/>
    <cellStyle name="差_CIX2" xfId="13106"/>
    <cellStyle name="差_CIX2 &amp; CKI &amp; AGI" xfId="13107"/>
    <cellStyle name="差_CKA &amp; CAT 0429" xfId="13108"/>
    <cellStyle name="差_CVX" xfId="13109"/>
    <cellStyle name="差_FMX" xfId="13110"/>
    <cellStyle name="差_IA2" xfId="13111"/>
    <cellStyle name="差_IFX" xfId="13112"/>
    <cellStyle name="差_IHS 0302" xfId="13113"/>
    <cellStyle name="差_IHS-KMTC" xfId="13114"/>
    <cellStyle name="差_ISH 0427" xfId="13115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16"/>
    <cellStyle name="差_KHP 2-SINOKOR" xfId="13117"/>
    <cellStyle name="差_KHP2 0416" xfId="13118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19"/>
    <cellStyle name="差_NSC 1119" xfId="13120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21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22"/>
    <cellStyle name="差_VTS 0820" xfId="13123"/>
    <cellStyle name="差_WIN" xfId="13124"/>
    <cellStyle name="差_WIN-SEACON" xfId="13125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10" xfId="13251"/>
    <cellStyle name="常规 10 2 11" xfId="13252"/>
    <cellStyle name="常规 10 2 12" xfId="13253"/>
    <cellStyle name="常规 10 2 13" xfId="13254"/>
    <cellStyle name="常规 10 2 14" xfId="13255"/>
    <cellStyle name="常规 10 2 15" xfId="13256"/>
    <cellStyle name="常规 10 2 16" xfId="13257"/>
    <cellStyle name="常规 10 2 17" xfId="13258"/>
    <cellStyle name="常规 10 2 18" xfId="13299"/>
    <cellStyle name="常规 10 2 2" xfId="6448"/>
    <cellStyle name="常规 10 2 2 2" xfId="6449"/>
    <cellStyle name="常规 10 2 2 3" xfId="6450"/>
    <cellStyle name="常规 10 2 2 4" xfId="13046"/>
    <cellStyle name="常规 10 2 2 5" xfId="13305"/>
    <cellStyle name="常规 10 2 3" xfId="6451"/>
    <cellStyle name="常规 10 2 3 2" xfId="13043"/>
    <cellStyle name="常规 10 2 4" xfId="6452"/>
    <cellStyle name="常规 10 2 4 2" xfId="13301"/>
    <cellStyle name="常规 10 2 5" xfId="6453"/>
    <cellStyle name="常规 10 2 6" xfId="13030"/>
    <cellStyle name="常规 10 2 7" xfId="13203"/>
    <cellStyle name="常规 10 2 8" xfId="13259"/>
    <cellStyle name="常规 10 2 9" xfId="13260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261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38"/>
    <cellStyle name="常规 13 2" xfId="6543"/>
    <cellStyle name="常规 13 3" xfId="6544"/>
    <cellStyle name="常规 13 4" xfId="6545"/>
    <cellStyle name="常规 13 5" xfId="6546"/>
    <cellStyle name="常规 131" xfId="13126"/>
    <cellStyle name="常规 132" xfId="13127"/>
    <cellStyle name="常规 133" xfId="13047"/>
    <cellStyle name="常规 134" xfId="13128"/>
    <cellStyle name="常规 14" xfId="13262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3263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3264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29"/>
    <cellStyle name="常规 17" xfId="13265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3266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3" xfId="686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3" xfId="7082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035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3" xfId="7153"/>
    <cellStyle name="常规 2 2 3 2 3" xfId="7154"/>
    <cellStyle name="常规 2 2 3 2 4" xfId="71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30" xfId="13201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199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3" xfId="840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21"/>
    <cellStyle name="常规 2 66" xfId="13051"/>
    <cellStyle name="常规 2 7" xfId="8670"/>
    <cellStyle name="常规 2 7 2" xfId="8671"/>
    <cellStyle name="常规 2 7 2 2" xfId="8672"/>
    <cellStyle name="常规 2 7 2 3" xfId="8673"/>
    <cellStyle name="常规 2 7 3" xfId="8674"/>
    <cellStyle name="常规 2 7 4" xfId="867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3" xfId="8690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3267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2" xfId="8750"/>
    <cellStyle name="常规 21 2 2" xfId="8751"/>
    <cellStyle name="常规 21 2 2 2" xfId="8752"/>
    <cellStyle name="常规 21 2 2 2 2" xfId="8753"/>
    <cellStyle name="常规 21 2 2 2 3" xfId="8754"/>
    <cellStyle name="常规 21 2 2 3" xfId="8755"/>
    <cellStyle name="常规 21 2 2 4" xfId="8756"/>
    <cellStyle name="常规 21 2 3" xfId="8757"/>
    <cellStyle name="常规 21 2 3 2" xfId="8758"/>
    <cellStyle name="常规 21 2 3 3" xfId="8759"/>
    <cellStyle name="常规 21 2 4" xfId="8760"/>
    <cellStyle name="常规 21 2 4 2" xfId="8761"/>
    <cellStyle name="常规 21 2 4 3" xfId="8762"/>
    <cellStyle name="常规 21 2 5" xfId="8763"/>
    <cellStyle name="常规 21 2 6" xfId="8764"/>
    <cellStyle name="常规 21 3" xfId="8765"/>
    <cellStyle name="常规 21 3 2" xfId="8766"/>
    <cellStyle name="常规 21 3 3" xfId="8767"/>
    <cellStyle name="常规 21 4" xfId="8768"/>
    <cellStyle name="常规 21 4 2" xfId="8769"/>
    <cellStyle name="常规 21 4 3" xfId="8770"/>
    <cellStyle name="常规 21 5" xfId="8771"/>
    <cellStyle name="常规 21 5 2" xfId="8772"/>
    <cellStyle name="常规 21 5 3" xfId="8773"/>
    <cellStyle name="常规 21 6" xfId="8774"/>
    <cellStyle name="常规 21 6 2" xfId="8775"/>
    <cellStyle name="常规 21 6 3" xfId="8776"/>
    <cellStyle name="常规 21 7" xfId="8777"/>
    <cellStyle name="常规 21 8" xfId="8778"/>
    <cellStyle name="常规 22" xfId="13268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3269"/>
    <cellStyle name="常规 23 2" xfId="8788"/>
    <cellStyle name="常规 23 3" xfId="8789"/>
    <cellStyle name="常规 23 4" xfId="8790"/>
    <cellStyle name="常规 23 5" xfId="8791"/>
    <cellStyle name="常规 24" xfId="13270"/>
    <cellStyle name="常规 25" xfId="8792"/>
    <cellStyle name="常规 25 2" xfId="8793"/>
    <cellStyle name="常规 25 3" xfId="8794"/>
    <cellStyle name="常规 26" xfId="13271"/>
    <cellStyle name="常规 27" xfId="13296"/>
    <cellStyle name="常规 28" xfId="13302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3" xfId="9079"/>
    <cellStyle name="常规 3 2 2 2 4" xfId="9080"/>
    <cellStyle name="常规 3 2 2 2 5" xfId="9081"/>
    <cellStyle name="常规 3 2 2 3" xfId="9082"/>
    <cellStyle name="常规 3 2 2 4" xfId="9083"/>
    <cellStyle name="常规 3 2 3" xfId="9084"/>
    <cellStyle name="常规 3 2 3 2" xfId="9085"/>
    <cellStyle name="常规 3 2 3 3" xfId="908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3" xfId="9141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3" xfId="9213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2"/>
    <cellStyle name="常规 3 48" xfId="13032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3" xfId="924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3" xfId="927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3" xfId="9303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3" xfId="9357"/>
    <cellStyle name="常规 3 9 3" xfId="9358"/>
    <cellStyle name="常规 3 9 3 2" xfId="9359"/>
    <cellStyle name="常规 3 9 3 3" xfId="936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3"/>
    <cellStyle name="常规 4 18" xfId="13200"/>
    <cellStyle name="常规 4 19" xfId="13303"/>
    <cellStyle name="常规 4 2" xfId="9399"/>
    <cellStyle name="常规 4 2 2" xfId="9400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39"/>
    <cellStyle name="常规 49" xfId="13040"/>
    <cellStyle name="常规 49 2" xfId="13130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3" xfId="972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4"/>
    <cellStyle name="常规 5 38" xfId="13041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6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5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40" xfId="13049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3" xfId="1082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36" xfId="13048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CMA CGM SHIPPING SCHEDULE --BEX &amp; RUFEX2 2 3" xfId="13306"/>
    <cellStyle name="常规_EUROPE JULY (6 VSL)" xfId="13037"/>
    <cellStyle name="常规_Sheet1" xfId="12932"/>
    <cellStyle name="常规_Sheet1 2" xfId="13029"/>
    <cellStyle name="常规_Sheet1 2 2" xfId="13052"/>
    <cellStyle name="常规_Sheet1 3" xfId="13050"/>
    <cellStyle name="常规_Sheet1 4" xfId="13202"/>
    <cellStyle name="常规_Sheet1 5" xfId="13209"/>
    <cellStyle name="常规_Sheet1 5 2" xfId="13307"/>
    <cellStyle name="常规_Sheet1_1" xfId="12933"/>
    <cellStyle name="常规_Sheet1_1 2" xfId="13027"/>
    <cellStyle name="常规_Sheet1_1 3" xfId="13042"/>
    <cellStyle name="常规_Sheet1_1 4" xfId="13300"/>
    <cellStyle name="常规_Sheet1_16" xfId="12936"/>
    <cellStyle name="常规_Sheet1_2" xfId="13204"/>
    <cellStyle name="常规_Sheet1_35" xfId="12937"/>
    <cellStyle name="常规_Sheet1_44" xfId="12938"/>
    <cellStyle name="常规_Sheet1_44 2" xfId="13044"/>
    <cellStyle name="常规_Sheet1_47" xfId="12939"/>
    <cellStyle name="常规_Sheet1_50" xfId="12940"/>
    <cellStyle name="常规_Sheet1_73" xfId="13031"/>
    <cellStyle name="常规_Sheet1_73 2" xfId="13297"/>
    <cellStyle name="常规_上海口岸船期表_57" xfId="13028"/>
    <cellStyle name="常规_上海口岸船期表_63" xfId="13033"/>
    <cellStyle name="常规_上海口岸船期表_64" xfId="13036"/>
    <cellStyle name="常规_深圳口岸" xfId="13045"/>
    <cellStyle name="常规_万达运通2012年8月份拼箱船期表" xfId="13207"/>
    <cellStyle name="常规_万达运通2012年8月份拼箱船期表 2" xfId="13304"/>
    <cellStyle name="超連結 2" xfId="11629"/>
    <cellStyle name="超連結 2 2" xfId="11630"/>
    <cellStyle name="超連結 2 3" xfId="11631"/>
    <cellStyle name="超链接 2" xfId="13034"/>
    <cellStyle name="超链接 2 2" xfId="13308"/>
    <cellStyle name="超链接 3" xfId="13208"/>
    <cellStyle name="超链接 5 2" xfId="11632"/>
    <cellStyle name="超链接 5 3" xfId="11633"/>
    <cellStyle name="超链接 5 4" xfId="11634"/>
    <cellStyle name="超链接 5 5" xfId="1163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31"/>
    <cellStyle name="好 4" xfId="13132"/>
    <cellStyle name="好_1004 MAL II線" xfId="11736"/>
    <cellStyle name="好_1004 MAL II線 2" xfId="11737"/>
    <cellStyle name="好_1004 MAL II線 3" xfId="11738"/>
    <cellStyle name="好_2015 TSL VSL'S +JOIN VENTURE LONGTERM SCHEDULE-5codes 0126" xfId="13133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34"/>
    <cellStyle name="好_BMX- CMA CGM" xfId="13135"/>
    <cellStyle name="好_Book2" xfId="13136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37"/>
    <cellStyle name="好_CC1 4000teu 201108" xfId="11769"/>
    <cellStyle name="好_CC1 4000teu 201108 2" xfId="11770"/>
    <cellStyle name="好_CC1 4000teu 201108 3" xfId="11771"/>
    <cellStyle name="好_CIX" xfId="13138"/>
    <cellStyle name="好_CIX2" xfId="13139"/>
    <cellStyle name="好_CIX2 &amp; CKI &amp; AGI" xfId="13140"/>
    <cellStyle name="好_CKA &amp; CAT 0429" xfId="13141"/>
    <cellStyle name="好_CVX" xfId="13142"/>
    <cellStyle name="好_Elsa_ 201202" xfId="11772"/>
    <cellStyle name="好_Elsa_ 201202 2" xfId="11773"/>
    <cellStyle name="好_Elsa_ 201202 3" xfId="11774"/>
    <cellStyle name="好_FMX" xfId="13143"/>
    <cellStyle name="好_forecast" xfId="11775"/>
    <cellStyle name="好_forecast 2" xfId="11776"/>
    <cellStyle name="好_forecast 3" xfId="11777"/>
    <cellStyle name="好_IA2" xfId="13144"/>
    <cellStyle name="好_IFX" xfId="13145"/>
    <cellStyle name="好_IHS 0302" xfId="13146"/>
    <cellStyle name="好_IHS-KMTC" xfId="13147"/>
    <cellStyle name="好_ISH 0427" xfId="13148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49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50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51"/>
    <cellStyle name="好_NSC 1119" xfId="13152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53"/>
    <cellStyle name="好_VTS 0820" xfId="13154"/>
    <cellStyle name="好_Weekly CB ver3" xfId="11904"/>
    <cellStyle name="好_Weekly CB ver3 2" xfId="11905"/>
    <cellStyle name="好_Weekly CB ver3 3" xfId="11906"/>
    <cellStyle name="好_WIN" xfId="13155"/>
    <cellStyle name="好_WIN-SEACON" xfId="13156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" xfId="13157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58"/>
    <cellStyle name="货币 2 2" xfId="11976"/>
    <cellStyle name="货币 2 2 2" xfId="11977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3159"/>
    <cellStyle name="计算 4" xfId="13160"/>
    <cellStyle name="計算" xfId="11996"/>
    <cellStyle name="計算 2" xfId="11997"/>
    <cellStyle name="計算 3" xfId="11998"/>
    <cellStyle name="計算方式" xfId="13161"/>
    <cellStyle name="計算方式 2" xfId="13162"/>
    <cellStyle name="計算方式 3" xfId="13163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164"/>
    <cellStyle name="检查单元格 4" xfId="13165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166"/>
    <cellStyle name="解释性文本 4" xfId="13167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168"/>
    <cellStyle name="警告文本 4" xfId="13169"/>
    <cellStyle name="警告文字" xfId="13170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171"/>
    <cellStyle name="链接单元格 4" xfId="13172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10" xfId="13272"/>
    <cellStyle name="千位分隔 11" xfId="13273"/>
    <cellStyle name="千位分隔 12" xfId="13274"/>
    <cellStyle name="千位分隔 13" xfId="13275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 3" xfId="13276"/>
    <cellStyle name="千位分隔 4" xfId="13277"/>
    <cellStyle name="千位分隔 5" xfId="13278"/>
    <cellStyle name="千位分隔 6" xfId="13279"/>
    <cellStyle name="千位分隔 7" xfId="13280"/>
    <cellStyle name="千位分隔 8" xfId="13281"/>
    <cellStyle name="千位分隔 9" xfId="13282"/>
    <cellStyle name="千位分隔[0] 2" xfId="12156"/>
    <cellStyle name="千位分隔[0] 2 2" xfId="12157"/>
    <cellStyle name="千位分隔[0] 2 3" xfId="12158"/>
    <cellStyle name="千位分隔[0] 2 4" xfId="12159"/>
    <cellStyle name="千位分隔[0] 2 5" xfId="12160"/>
    <cellStyle name="千位分隔[0] 2 6" xfId="12161"/>
    <cellStyle name="千位分隔[0] 2 7" xfId="12162"/>
    <cellStyle name="千位分隔[0] 2 8" xfId="13020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173"/>
    <cellStyle name="强调文字颜色 1 4" xfId="13174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175"/>
    <cellStyle name="强调文字颜色 2 4" xfId="13176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177"/>
    <cellStyle name="强调文字颜色 3 4" xfId="13178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179"/>
    <cellStyle name="强调文字颜色 4 4" xfId="13180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181"/>
    <cellStyle name="强调文字颜色 5 4" xfId="13182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183"/>
    <cellStyle name="强调文字颜色 6 4" xfId="13184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185"/>
    <cellStyle name="适中 4" xfId="13186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3187"/>
    <cellStyle name="输出 4" xfId="13188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3189"/>
    <cellStyle name="输入 4" xfId="13190"/>
    <cellStyle name="輸出" xfId="13191"/>
    <cellStyle name="輸出 2" xfId="13192"/>
    <cellStyle name="輸出 3" xfId="13193"/>
    <cellStyle name="輸入" xfId="13194"/>
    <cellStyle name="輸入 2" xfId="13195"/>
    <cellStyle name="輸入 3" xfId="13196"/>
    <cellStyle name="說明文字" xfId="13197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3" xfId="1237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3" xfId="12399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3" xfId="12408"/>
    <cellStyle name="一般 5" xfId="12409"/>
    <cellStyle name="一般 5 2" xfId="12410"/>
    <cellStyle name="一般 5 3" xfId="12411"/>
    <cellStyle name="一般 6" xfId="12412"/>
    <cellStyle name="一般 6 2" xfId="12413"/>
    <cellStyle name="一般 6 3" xfId="12414"/>
    <cellStyle name="一般 7" xfId="12415"/>
    <cellStyle name="一般 7 2" xfId="12416"/>
    <cellStyle name="一般 7 3" xfId="12417"/>
    <cellStyle name="一般 8" xfId="12418"/>
    <cellStyle name="一般 8 2" xfId="12419"/>
    <cellStyle name="一般 8 3" xfId="1242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3" xfId="12426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10" xfId="13283"/>
    <cellStyle name="注释 11" xfId="13284"/>
    <cellStyle name="注释 12" xfId="13285"/>
    <cellStyle name="注释 13" xfId="13286"/>
    <cellStyle name="注释 14" xfId="13287"/>
    <cellStyle name="注释 15" xfId="13288"/>
    <cellStyle name="注释 16" xfId="13289"/>
    <cellStyle name="注释 17" xfId="13290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198"/>
    <cellStyle name="注释 5" xfId="13291"/>
    <cellStyle name="注释 6" xfId="13292"/>
    <cellStyle name="注释 7" xfId="13293"/>
    <cellStyle name="注释 8" xfId="13294"/>
    <cellStyle name="注释 9" xfId="13295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3" xfId="12570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3" xfId="1290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371600" y="15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304800</xdr:colOff>
      <xdr:row>372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>
        <a:xfrm>
          <a:off x="4800600" y="67141725"/>
          <a:ext cx="304800" cy="2857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142875</xdr:rowOff>
    </xdr:from>
    <xdr:to>
      <xdr:col>1</xdr:col>
      <xdr:colOff>975732</xdr:colOff>
      <xdr:row>0</xdr:row>
      <xdr:rowOff>733425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42875"/>
          <a:ext cx="985257" cy="28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__doPostBack('ctl00$ContentPlaceHolder1$lbtnVesselName','')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void(0);" TargetMode="External"/><Relationship Id="rId21" Type="http://schemas.openxmlformats.org/officeDocument/2006/relationships/hyperlink" Target="https://my.maerskline.com/schedules/" TargetMode="External"/><Relationship Id="rId42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159" Type="http://schemas.openxmlformats.org/officeDocument/2006/relationships/hyperlink" Target="http://www.cma-cgm.com/ebusiness/schedules/voyage/detail?voyageReference=0GC0TW1MA" TargetMode="External"/><Relationship Id="rId170" Type="http://schemas.openxmlformats.org/officeDocument/2006/relationships/hyperlink" Target="javascript:void(0);" TargetMode="External"/><Relationship Id="rId191" Type="http://schemas.openxmlformats.org/officeDocument/2006/relationships/hyperlink" Target="javascript:void(0);" TargetMode="External"/><Relationship Id="rId196" Type="http://schemas.openxmlformats.org/officeDocument/2006/relationships/hyperlink" Target="https://my.maerskline.com/schedules/" TargetMode="External"/><Relationship Id="rId16" Type="http://schemas.openxmlformats.org/officeDocument/2006/relationships/hyperlink" Target="https://www.cma-cgm.com/ebusiness/schedules/voyage/detail?voyageReference=0BX0VW1MA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http://www.cma-cgm.com/ebusiness/schedules/voyage/detail?voyageReference=0GC0VW1MA" TargetMode="External"/><Relationship Id="rId165" Type="http://schemas.openxmlformats.org/officeDocument/2006/relationships/hyperlink" Target="https://my.maerskline.com/schedules/" TargetMode="External"/><Relationship Id="rId181" Type="http://schemas.openxmlformats.org/officeDocument/2006/relationships/hyperlink" Target="javascript:void(0);" TargetMode="External"/><Relationship Id="rId186" Type="http://schemas.openxmlformats.org/officeDocument/2006/relationships/hyperlink" Target="javascript:void(0);" TargetMode="External"/><Relationship Id="rId22" Type="http://schemas.openxmlformats.org/officeDocument/2006/relationships/hyperlink" Target="https://my.maerskline.com/schedules/" TargetMode="External"/><Relationship Id="rId27" Type="http://schemas.openxmlformats.org/officeDocument/2006/relationships/hyperlink" Target="https://my.maerskline.com/schedules/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55" Type="http://schemas.openxmlformats.org/officeDocument/2006/relationships/hyperlink" Target="javascript:void(0);" TargetMode="External"/><Relationship Id="rId171" Type="http://schemas.openxmlformats.org/officeDocument/2006/relationships/hyperlink" Target="https://my.mcc.com.sg/schedules/vesselresults?b.vesselName=MCC+NANJING&amp;b.vesselFromDate=01%2F06%2F2018&amp;b.vesselToDate=27%2F07%2F2018&amp;b.vesselCode=E8Q" TargetMode="External"/><Relationship Id="rId176" Type="http://schemas.openxmlformats.org/officeDocument/2006/relationships/hyperlink" Target="javascript:void(0);" TargetMode="External"/><Relationship Id="rId192" Type="http://schemas.openxmlformats.org/officeDocument/2006/relationships/hyperlink" Target="javascript:void(0);" TargetMode="External"/><Relationship Id="rId197" Type="http://schemas.openxmlformats.org/officeDocument/2006/relationships/hyperlink" Target="https://my.maerskline.com/schedules/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https://www.cma-cgm.com/ebusiness/schedules/voyage/detail?voyageReference=0BX0XW1MA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1" Type="http://schemas.openxmlformats.org/officeDocument/2006/relationships/hyperlink" Target="https://my.maerskline.com/schedules/" TargetMode="External"/><Relationship Id="rId166" Type="http://schemas.openxmlformats.org/officeDocument/2006/relationships/hyperlink" Target="javascript:void(0);" TargetMode="External"/><Relationship Id="rId182" Type="http://schemas.openxmlformats.org/officeDocument/2006/relationships/hyperlink" Target="javascript:void(0);" TargetMode="External"/><Relationship Id="rId187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23" Type="http://schemas.openxmlformats.org/officeDocument/2006/relationships/hyperlink" Target="https://my.maerskline.com/schedules/" TargetMode="External"/><Relationship Id="rId28" Type="http://schemas.openxmlformats.org/officeDocument/2006/relationships/hyperlink" Target="https://my.maerskline.com/schedules/" TargetMode="External"/><Relationship Id="rId49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51" Type="http://schemas.openxmlformats.org/officeDocument/2006/relationships/hyperlink" Target="javascript:void(0);" TargetMode="External"/><Relationship Id="rId156" Type="http://schemas.openxmlformats.org/officeDocument/2006/relationships/hyperlink" Target="http://www.cma-cgm.com/ebusiness/schedules/voyage/detail?voyageReference=0GC0NW1MA" TargetMode="External"/><Relationship Id="rId177" Type="http://schemas.openxmlformats.org/officeDocument/2006/relationships/hyperlink" Target="javascript:void(0);" TargetMode="External"/><Relationship Id="rId198" Type="http://schemas.openxmlformats.org/officeDocument/2006/relationships/printerSettings" Target="../printerSettings/printerSettings3.bin"/><Relationship Id="rId172" Type="http://schemas.openxmlformats.org/officeDocument/2006/relationships/hyperlink" Target="https://my.mcc.com.sg/schedules/vesselresults?b.vesselName=MCC+MEDAN&amp;b.vesselFromDate=01%2F06%2F2018&amp;b.vesselToDate=27%2F07%2F2018&amp;b.vesselCode=F7U" TargetMode="External"/><Relationship Id="rId193" Type="http://schemas.openxmlformats.org/officeDocument/2006/relationships/hyperlink" Target="https://my.maerskline.com/schedules/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https://www.cma-cgm.com/ebusiness/schedules/voyage/detail?voyageReference=0BX0ZW1MA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167" Type="http://schemas.openxmlformats.org/officeDocument/2006/relationships/hyperlink" Target="javascript:void(0);" TargetMode="External"/><Relationship Id="rId188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162" Type="http://schemas.openxmlformats.org/officeDocument/2006/relationships/hyperlink" Target="https://my.maerskline.com/schedules/" TargetMode="External"/><Relationship Id="rId18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https://my.maerskline.com/schedules/" TargetMode="External"/><Relationship Id="rId24" Type="http://schemas.openxmlformats.org/officeDocument/2006/relationships/hyperlink" Target="https://my.maerskline.com/schedules/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http://www.cma-cgm.com/ebusiness/schedules/voyage/detail?voyageReference=0GC0PW1MA" TargetMode="External"/><Relationship Id="rId178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52" Type="http://schemas.openxmlformats.org/officeDocument/2006/relationships/hyperlink" Target="javascript:void(0);" TargetMode="External"/><Relationship Id="rId173" Type="http://schemas.openxmlformats.org/officeDocument/2006/relationships/hyperlink" Target="https://my.mcc.com.sg/schedules/vesselresults?b.vesselName=MCC+CHITTAGONG&amp;b.vesselFromDate=01%2F06%2F2018&amp;b.vesselToDate=27%2F07%2F2018&amp;b.vesselCode=D2P" TargetMode="External"/><Relationship Id="rId194" Type="http://schemas.openxmlformats.org/officeDocument/2006/relationships/hyperlink" Target="https://my.maerskline.com/schedules/" TargetMode="External"/><Relationship Id="rId199" Type="http://schemas.openxmlformats.org/officeDocument/2006/relationships/drawing" Target="../drawings/drawing3.xml"/><Relationship Id="rId19" Type="http://schemas.openxmlformats.org/officeDocument/2006/relationships/hyperlink" Target="https://www.cma-cgm.com/ebusiness/schedules/voyage/detail?voyageReference=0BX11W1MA" TargetMode="External"/><Relationship Id="rId14" Type="http://schemas.openxmlformats.org/officeDocument/2006/relationships/hyperlink" Target="javascript:void(0);" TargetMode="External"/><Relationship Id="rId30" Type="http://schemas.openxmlformats.org/officeDocument/2006/relationships/hyperlink" Target="https://my.maerskline.com/schedules/" TargetMode="External"/><Relationship Id="rId35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168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42" Type="http://schemas.openxmlformats.org/officeDocument/2006/relationships/hyperlink" Target="javascript:void(0);" TargetMode="External"/><Relationship Id="rId163" Type="http://schemas.openxmlformats.org/officeDocument/2006/relationships/hyperlink" Target="https://my.maerskline.com/schedules/" TargetMode="External"/><Relationship Id="rId184" Type="http://schemas.openxmlformats.org/officeDocument/2006/relationships/hyperlink" Target="javascript:void(0);" TargetMode="External"/><Relationship Id="rId189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5" Type="http://schemas.openxmlformats.org/officeDocument/2006/relationships/hyperlink" Target="https://my.maerskline.com/schedules/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http://www.cma-cgm.com/ebusiness/schedules/voyage/detail?voyageReference=0GC0RW1MA" TargetMode="External"/><Relationship Id="rId20" Type="http://schemas.openxmlformats.org/officeDocument/2006/relationships/hyperlink" Target="https://www.cma-cgm.com/ebusiness/schedules/voyage/detail?voyageReference=0BX13W1MA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53" Type="http://schemas.openxmlformats.org/officeDocument/2006/relationships/hyperlink" Target="javascript:void(0);" TargetMode="External"/><Relationship Id="rId174" Type="http://schemas.openxmlformats.org/officeDocument/2006/relationships/hyperlink" Target="https://my.mcc.com.sg/schedules/vesselresults?b.vesselName=MCC+NINGBO&amp;b.vesselFromDate=01%2F06%2F2018&amp;b.vesselToDate=27%2F07%2F2018&amp;b.vesselCode=C6N" TargetMode="External"/><Relationship Id="rId179" Type="http://schemas.openxmlformats.org/officeDocument/2006/relationships/hyperlink" Target="javascript:void(0);" TargetMode="External"/><Relationship Id="rId195" Type="http://schemas.openxmlformats.org/officeDocument/2006/relationships/hyperlink" Target="https://my.maerskline.com/schedules/" TargetMode="External"/><Relationship Id="rId190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64" Type="http://schemas.openxmlformats.org/officeDocument/2006/relationships/hyperlink" Target="https://my.maerskline.com/schedules/" TargetMode="External"/><Relationship Id="rId169" Type="http://schemas.openxmlformats.org/officeDocument/2006/relationships/hyperlink" Target="javascript:void(0);" TargetMode="External"/><Relationship Id="rId18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80" Type="http://schemas.openxmlformats.org/officeDocument/2006/relationships/hyperlink" Target="javascript:void(0);" TargetMode="External"/><Relationship Id="rId26" Type="http://schemas.openxmlformats.org/officeDocument/2006/relationships/hyperlink" Target="https://my.maerskline.com/schedules/" TargetMode="External"/><Relationship Id="rId47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54" Type="http://schemas.openxmlformats.org/officeDocument/2006/relationships/hyperlink" Target="javascript:void(0);" TargetMode="External"/><Relationship Id="rId175" Type="http://schemas.openxmlformats.org/officeDocument/2006/relationships/hyperlink" Target="https://my.mcc.com.sg/schedules/vesselresults?b.vesselName=CAROLINA+TRADER&amp;b.vesselFromDate=01%2F06%2F2018&amp;b.vesselToDate=27%2F07%2F2018&amp;b.vesselCode=I7J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80"/>
  <sheetViews>
    <sheetView tabSelected="1" workbookViewId="0">
      <selection activeCell="H32" sqref="H32"/>
    </sheetView>
  </sheetViews>
  <sheetFormatPr defaultRowHeight="14.25"/>
  <cols>
    <col min="1" max="1" width="24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ht="67.5" customHeight="1">
      <c r="A1" s="767" t="s">
        <v>344</v>
      </c>
      <c r="B1" s="767"/>
      <c r="C1" s="767"/>
      <c r="D1" s="767"/>
      <c r="E1" s="767"/>
      <c r="F1" s="767"/>
      <c r="G1" s="767"/>
    </row>
    <row r="2" spans="1:7" ht="33.75" customHeight="1">
      <c r="A2" s="768" t="s">
        <v>35</v>
      </c>
      <c r="B2" s="768"/>
      <c r="C2" s="1"/>
      <c r="D2" s="1"/>
      <c r="E2" s="1"/>
      <c r="F2" s="1"/>
      <c r="G2" s="2" t="s">
        <v>1111</v>
      </c>
    </row>
    <row r="3" spans="1:7" s="73" customFormat="1" ht="22.5" customHeight="1">
      <c r="A3" s="769" t="s">
        <v>343</v>
      </c>
      <c r="B3" s="769"/>
      <c r="C3" s="769"/>
      <c r="D3" s="769"/>
      <c r="E3" s="769"/>
      <c r="F3" s="769"/>
      <c r="G3" s="769"/>
    </row>
    <row r="4" spans="1:7" s="57" customFormat="1" ht="15.75" customHeight="1">
      <c r="A4" s="764" t="s">
        <v>349</v>
      </c>
      <c r="B4" s="764"/>
      <c r="C4" s="3"/>
      <c r="D4" s="4"/>
      <c r="E4" s="4"/>
      <c r="F4" s="4"/>
      <c r="G4" s="5"/>
    </row>
    <row r="5" spans="1:7" s="57" customFormat="1" ht="15.75" customHeight="1">
      <c r="A5" s="6"/>
      <c r="B5" s="718" t="s">
        <v>38</v>
      </c>
      <c r="C5" s="718" t="s">
        <v>39</v>
      </c>
      <c r="D5" s="718" t="s">
        <v>40</v>
      </c>
      <c r="E5" s="87" t="s">
        <v>662</v>
      </c>
      <c r="F5" s="87" t="s">
        <v>41</v>
      </c>
      <c r="G5" s="87" t="s">
        <v>37</v>
      </c>
    </row>
    <row r="6" spans="1:7" s="57" customFormat="1" ht="15.75" customHeight="1">
      <c r="A6" s="6"/>
      <c r="B6" s="719"/>
      <c r="C6" s="719"/>
      <c r="D6" s="719"/>
      <c r="E6" s="88" t="s">
        <v>30</v>
      </c>
      <c r="F6" s="87" t="s">
        <v>42</v>
      </c>
      <c r="G6" s="87" t="s">
        <v>43</v>
      </c>
    </row>
    <row r="7" spans="1:7" s="57" customFormat="1" ht="15.75" customHeight="1">
      <c r="A7" s="56"/>
      <c r="B7" s="89" t="s">
        <v>417</v>
      </c>
      <c r="C7" s="90" t="s">
        <v>46</v>
      </c>
      <c r="D7" s="723" t="s">
        <v>773</v>
      </c>
      <c r="E7" s="91">
        <v>43251</v>
      </c>
      <c r="F7" s="91">
        <f>E7+5</f>
        <v>43256</v>
      </c>
      <c r="G7" s="92">
        <f>F7+29</f>
        <v>43285</v>
      </c>
    </row>
    <row r="8" spans="1:7" s="57" customFormat="1" ht="15.75" customHeight="1">
      <c r="A8" s="7"/>
      <c r="B8" s="89" t="s">
        <v>599</v>
      </c>
      <c r="C8" s="93" t="s">
        <v>271</v>
      </c>
      <c r="D8" s="727"/>
      <c r="E8" s="94">
        <f t="shared" ref="E8:G11" si="0">E7+7</f>
        <v>43258</v>
      </c>
      <c r="F8" s="91">
        <f t="shared" si="0"/>
        <v>43263</v>
      </c>
      <c r="G8" s="92">
        <f t="shared" si="0"/>
        <v>43292</v>
      </c>
    </row>
    <row r="9" spans="1:7" s="57" customFormat="1" ht="15.75" customHeight="1">
      <c r="A9" s="7"/>
      <c r="B9" s="89" t="s">
        <v>600</v>
      </c>
      <c r="C9" s="95" t="s">
        <v>46</v>
      </c>
      <c r="D9" s="727"/>
      <c r="E9" s="94">
        <f t="shared" si="0"/>
        <v>43265</v>
      </c>
      <c r="F9" s="91">
        <f t="shared" si="0"/>
        <v>43270</v>
      </c>
      <c r="G9" s="92">
        <f t="shared" si="0"/>
        <v>43299</v>
      </c>
    </row>
    <row r="10" spans="1:7" s="57" customFormat="1" ht="15.75" customHeight="1">
      <c r="A10" s="7"/>
      <c r="B10" s="89" t="s">
        <v>601</v>
      </c>
      <c r="C10" s="93" t="s">
        <v>50</v>
      </c>
      <c r="D10" s="727"/>
      <c r="E10" s="94">
        <f t="shared" si="0"/>
        <v>43272</v>
      </c>
      <c r="F10" s="91">
        <f t="shared" si="0"/>
        <v>43277</v>
      </c>
      <c r="G10" s="92">
        <f t="shared" si="0"/>
        <v>43306</v>
      </c>
    </row>
    <row r="11" spans="1:7" s="57" customFormat="1" ht="15.75" customHeight="1">
      <c r="A11" s="8"/>
      <c r="B11" s="89" t="s">
        <v>602</v>
      </c>
      <c r="C11" s="95" t="s">
        <v>47</v>
      </c>
      <c r="D11" s="728"/>
      <c r="E11" s="94">
        <f t="shared" si="0"/>
        <v>43279</v>
      </c>
      <c r="F11" s="91">
        <f t="shared" si="0"/>
        <v>43284</v>
      </c>
      <c r="G11" s="92">
        <f t="shared" si="0"/>
        <v>43313</v>
      </c>
    </row>
    <row r="12" spans="1:7" s="57" customFormat="1" ht="15.75" customHeight="1">
      <c r="A12" s="8"/>
      <c r="B12" s="770"/>
      <c r="C12" s="770"/>
      <c r="D12" s="770"/>
      <c r="E12" s="770"/>
      <c r="F12" s="770"/>
      <c r="G12" s="770"/>
    </row>
    <row r="13" spans="1:7" s="57" customFormat="1" ht="15.75" customHeight="1">
      <c r="A13" s="8"/>
      <c r="B13" s="771"/>
      <c r="C13" s="771"/>
      <c r="D13" s="771"/>
      <c r="E13" s="771"/>
      <c r="F13" s="771"/>
      <c r="G13" s="771"/>
    </row>
    <row r="14" spans="1:7" s="57" customFormat="1" ht="15.75" customHeight="1">
      <c r="A14" s="8"/>
      <c r="B14" s="729" t="s">
        <v>38</v>
      </c>
      <c r="C14" s="729" t="s">
        <v>39</v>
      </c>
      <c r="D14" s="729" t="s">
        <v>774</v>
      </c>
      <c r="E14" s="87" t="s">
        <v>775</v>
      </c>
      <c r="F14" s="87" t="s">
        <v>41</v>
      </c>
      <c r="G14" s="87" t="s">
        <v>37</v>
      </c>
    </row>
    <row r="15" spans="1:7" s="57" customFormat="1" ht="15.75" customHeight="1">
      <c r="A15" s="8"/>
      <c r="B15" s="730"/>
      <c r="C15" s="730"/>
      <c r="D15" s="730"/>
      <c r="E15" s="88" t="s">
        <v>30</v>
      </c>
      <c r="F15" s="87" t="s">
        <v>42</v>
      </c>
      <c r="G15" s="87" t="s">
        <v>43</v>
      </c>
    </row>
    <row r="16" spans="1:7" s="57" customFormat="1" ht="15.75" customHeight="1">
      <c r="A16" s="8"/>
      <c r="B16" s="93" t="s">
        <v>606</v>
      </c>
      <c r="C16" s="96" t="s">
        <v>418</v>
      </c>
      <c r="D16" s="758" t="s">
        <v>776</v>
      </c>
      <c r="E16" s="91">
        <v>43248</v>
      </c>
      <c r="F16" s="91">
        <f>E16+4</f>
        <v>43252</v>
      </c>
      <c r="G16" s="91">
        <f>F16+26</f>
        <v>43278</v>
      </c>
    </row>
    <row r="17" spans="1:7" s="57" customFormat="1" ht="15.75" customHeight="1">
      <c r="A17" s="8"/>
      <c r="B17" s="93" t="s">
        <v>607</v>
      </c>
      <c r="C17" s="93" t="s">
        <v>608</v>
      </c>
      <c r="D17" s="759"/>
      <c r="E17" s="97">
        <f t="shared" ref="E17:G20" si="1">E16+7</f>
        <v>43255</v>
      </c>
      <c r="F17" s="91">
        <f t="shared" si="1"/>
        <v>43259</v>
      </c>
      <c r="G17" s="92">
        <f t="shared" si="1"/>
        <v>43285</v>
      </c>
    </row>
    <row r="18" spans="1:7" s="57" customFormat="1" ht="15.75" customHeight="1">
      <c r="A18" s="8"/>
      <c r="B18" s="98" t="s">
        <v>603</v>
      </c>
      <c r="C18" s="99" t="s">
        <v>609</v>
      </c>
      <c r="D18" s="759"/>
      <c r="E18" s="97">
        <f t="shared" si="1"/>
        <v>43262</v>
      </c>
      <c r="F18" s="91">
        <f t="shared" si="1"/>
        <v>43266</v>
      </c>
      <c r="G18" s="92">
        <f t="shared" si="1"/>
        <v>43292</v>
      </c>
    </row>
    <row r="19" spans="1:7" s="57" customFormat="1" ht="15.75" customHeight="1">
      <c r="A19" s="8"/>
      <c r="B19" s="99" t="s">
        <v>604</v>
      </c>
      <c r="C19" s="99" t="s">
        <v>610</v>
      </c>
      <c r="D19" s="759"/>
      <c r="E19" s="97">
        <f t="shared" si="1"/>
        <v>43269</v>
      </c>
      <c r="F19" s="91">
        <f t="shared" si="1"/>
        <v>43273</v>
      </c>
      <c r="G19" s="92">
        <f t="shared" si="1"/>
        <v>43299</v>
      </c>
    </row>
    <row r="20" spans="1:7" s="57" customFormat="1" ht="15.75" customHeight="1">
      <c r="A20" s="8"/>
      <c r="B20" s="99" t="s">
        <v>605</v>
      </c>
      <c r="C20" s="99" t="s">
        <v>611</v>
      </c>
      <c r="D20" s="760"/>
      <c r="E20" s="97">
        <f t="shared" si="1"/>
        <v>43276</v>
      </c>
      <c r="F20" s="91">
        <f t="shared" si="1"/>
        <v>43280</v>
      </c>
      <c r="G20" s="92">
        <f t="shared" si="1"/>
        <v>43306</v>
      </c>
    </row>
    <row r="21" spans="1:7" s="57" customFormat="1" ht="15.75" customHeight="1">
      <c r="A21" s="8"/>
      <c r="B21" s="9"/>
      <c r="C21" s="9"/>
      <c r="D21" s="10"/>
      <c r="E21" s="11"/>
      <c r="F21" s="12"/>
      <c r="G21" s="12"/>
    </row>
    <row r="22" spans="1:7" s="57" customFormat="1" ht="15.75" customHeight="1">
      <c r="A22" s="8"/>
      <c r="B22" s="13"/>
      <c r="C22" s="13"/>
      <c r="D22" s="13"/>
      <c r="E22" s="13"/>
      <c r="F22" s="12"/>
      <c r="G22" s="12"/>
    </row>
    <row r="23" spans="1:7" s="57" customFormat="1" ht="15.75" customHeight="1">
      <c r="A23" s="8"/>
      <c r="B23" s="718" t="s">
        <v>38</v>
      </c>
      <c r="C23" s="718" t="s">
        <v>39</v>
      </c>
      <c r="D23" s="718" t="s">
        <v>40</v>
      </c>
      <c r="E23" s="87" t="s">
        <v>775</v>
      </c>
      <c r="F23" s="87" t="s">
        <v>41</v>
      </c>
      <c r="G23" s="87" t="s">
        <v>37</v>
      </c>
    </row>
    <row r="24" spans="1:7" s="57" customFormat="1" ht="15.75" customHeight="1">
      <c r="A24" s="8"/>
      <c r="B24" s="719"/>
      <c r="C24" s="719"/>
      <c r="D24" s="719"/>
      <c r="E24" s="88" t="s">
        <v>30</v>
      </c>
      <c r="F24" s="87" t="s">
        <v>42</v>
      </c>
      <c r="G24" s="87" t="s">
        <v>43</v>
      </c>
    </row>
    <row r="25" spans="1:7" s="57" customFormat="1" ht="15.75" customHeight="1">
      <c r="A25" s="8"/>
      <c r="B25" s="100" t="s">
        <v>612</v>
      </c>
      <c r="C25" s="101" t="s">
        <v>617</v>
      </c>
      <c r="D25" s="723" t="s">
        <v>777</v>
      </c>
      <c r="E25" s="91">
        <v>43254</v>
      </c>
      <c r="F25" s="91">
        <f>E25+4</f>
        <v>43258</v>
      </c>
      <c r="G25" s="91">
        <f>F25+30</f>
        <v>43288</v>
      </c>
    </row>
    <row r="26" spans="1:7" s="57" customFormat="1" ht="15.75" customHeight="1">
      <c r="A26" s="8"/>
      <c r="B26" s="100" t="s">
        <v>613</v>
      </c>
      <c r="C26" s="101" t="s">
        <v>618</v>
      </c>
      <c r="D26" s="727"/>
      <c r="E26" s="97">
        <f t="shared" ref="E26:G29" si="2">E25+7</f>
        <v>43261</v>
      </c>
      <c r="F26" s="91">
        <f t="shared" si="2"/>
        <v>43265</v>
      </c>
      <c r="G26" s="92">
        <f t="shared" si="2"/>
        <v>43295</v>
      </c>
    </row>
    <row r="27" spans="1:7" s="57" customFormat="1" ht="15.75" customHeight="1">
      <c r="A27" s="8"/>
      <c r="B27" s="100" t="s">
        <v>614</v>
      </c>
      <c r="C27" s="101" t="s">
        <v>619</v>
      </c>
      <c r="D27" s="727"/>
      <c r="E27" s="97">
        <f t="shared" si="2"/>
        <v>43268</v>
      </c>
      <c r="F27" s="91">
        <f t="shared" si="2"/>
        <v>43272</v>
      </c>
      <c r="G27" s="92">
        <f t="shared" si="2"/>
        <v>43302</v>
      </c>
    </row>
    <row r="28" spans="1:7" s="57" customFormat="1" ht="15.75" customHeight="1">
      <c r="A28" s="8"/>
      <c r="B28" s="100" t="s">
        <v>615</v>
      </c>
      <c r="C28" s="101" t="s">
        <v>620</v>
      </c>
      <c r="D28" s="727"/>
      <c r="E28" s="97">
        <f t="shared" si="2"/>
        <v>43275</v>
      </c>
      <c r="F28" s="91">
        <f t="shared" si="2"/>
        <v>43279</v>
      </c>
      <c r="G28" s="92">
        <f t="shared" si="2"/>
        <v>43309</v>
      </c>
    </row>
    <row r="29" spans="1:7" s="57" customFormat="1" ht="15.75" customHeight="1">
      <c r="A29" s="8"/>
      <c r="B29" s="100" t="s">
        <v>616</v>
      </c>
      <c r="C29" s="101" t="s">
        <v>621</v>
      </c>
      <c r="D29" s="728"/>
      <c r="E29" s="97">
        <f t="shared" si="2"/>
        <v>43282</v>
      </c>
      <c r="F29" s="91">
        <f t="shared" si="2"/>
        <v>43286</v>
      </c>
      <c r="G29" s="92">
        <f t="shared" si="2"/>
        <v>43316</v>
      </c>
    </row>
    <row r="30" spans="1:7" s="57" customFormat="1" ht="15.75" customHeight="1">
      <c r="A30" s="8"/>
      <c r="B30" s="14"/>
      <c r="C30" s="14"/>
      <c r="D30" s="15"/>
      <c r="E30" s="11"/>
      <c r="F30" s="16"/>
      <c r="G30" s="12"/>
    </row>
    <row r="31" spans="1:7" s="57" customFormat="1" ht="15.75" customHeight="1">
      <c r="A31" s="8"/>
      <c r="B31" s="13"/>
      <c r="C31" s="13"/>
      <c r="D31" s="13"/>
      <c r="E31" s="13"/>
      <c r="F31" s="12"/>
      <c r="G31" s="12"/>
    </row>
    <row r="32" spans="1:7" s="57" customFormat="1" ht="15.75" customHeight="1">
      <c r="A32" s="8"/>
      <c r="B32" s="13"/>
      <c r="C32" s="13"/>
      <c r="D32" s="13"/>
      <c r="E32" s="13"/>
      <c r="F32" s="12"/>
      <c r="G32" s="12"/>
    </row>
    <row r="33" spans="1:7" s="57" customFormat="1" ht="15.75" customHeight="1">
      <c r="A33" s="721" t="s">
        <v>51</v>
      </c>
      <c r="B33" s="721"/>
      <c r="C33" s="17"/>
      <c r="D33" s="18"/>
      <c r="E33" s="18"/>
      <c r="F33" s="19"/>
      <c r="G33" s="19"/>
    </row>
    <row r="34" spans="1:7" s="57" customFormat="1" ht="15.75" customHeight="1">
      <c r="A34" s="80"/>
      <c r="B34" s="718" t="s">
        <v>778</v>
      </c>
      <c r="C34" s="718" t="s">
        <v>39</v>
      </c>
      <c r="D34" s="718" t="s">
        <v>40</v>
      </c>
      <c r="E34" s="87" t="s">
        <v>775</v>
      </c>
      <c r="F34" s="87" t="s">
        <v>41</v>
      </c>
      <c r="G34" s="102" t="s">
        <v>51</v>
      </c>
    </row>
    <row r="35" spans="1:7" s="57" customFormat="1" ht="15.75" customHeight="1">
      <c r="A35" s="80"/>
      <c r="B35" s="719"/>
      <c r="C35" s="719"/>
      <c r="D35" s="719"/>
      <c r="E35" s="88" t="s">
        <v>30</v>
      </c>
      <c r="F35" s="103" t="s">
        <v>42</v>
      </c>
      <c r="G35" s="87" t="s">
        <v>43</v>
      </c>
    </row>
    <row r="36" spans="1:7" s="57" customFormat="1" ht="15.75" customHeight="1">
      <c r="A36" s="80"/>
      <c r="B36" s="89" t="s">
        <v>666</v>
      </c>
      <c r="C36" s="104" t="s">
        <v>779</v>
      </c>
      <c r="D36" s="723" t="s">
        <v>780</v>
      </c>
      <c r="E36" s="91">
        <v>43253</v>
      </c>
      <c r="F36" s="91">
        <f>E36+4</f>
        <v>43257</v>
      </c>
      <c r="G36" s="91">
        <f>F36+26</f>
        <v>43283</v>
      </c>
    </row>
    <row r="37" spans="1:7" s="57" customFormat="1" ht="15.75" customHeight="1">
      <c r="A37" s="80"/>
      <c r="B37" s="89" t="s">
        <v>667</v>
      </c>
      <c r="C37" s="104" t="s">
        <v>633</v>
      </c>
      <c r="D37" s="727"/>
      <c r="E37" s="97">
        <f>E36+7</f>
        <v>43260</v>
      </c>
      <c r="F37" s="91">
        <f t="shared" ref="F37:G40" si="3">F36+7</f>
        <v>43264</v>
      </c>
      <c r="G37" s="92">
        <f t="shared" si="3"/>
        <v>43290</v>
      </c>
    </row>
    <row r="38" spans="1:7" s="57" customFormat="1" ht="15.75" customHeight="1">
      <c r="A38" s="80"/>
      <c r="B38" s="89" t="s">
        <v>668</v>
      </c>
      <c r="C38" s="104" t="s">
        <v>634</v>
      </c>
      <c r="D38" s="727"/>
      <c r="E38" s="97">
        <f>E37+7</f>
        <v>43267</v>
      </c>
      <c r="F38" s="91">
        <f>F37+7</f>
        <v>43271</v>
      </c>
      <c r="G38" s="92">
        <f t="shared" si="3"/>
        <v>43297</v>
      </c>
    </row>
    <row r="39" spans="1:7" s="57" customFormat="1" ht="15.75" customHeight="1">
      <c r="A39" s="80"/>
      <c r="B39" s="89" t="s">
        <v>217</v>
      </c>
      <c r="C39" s="104" t="s">
        <v>635</v>
      </c>
      <c r="D39" s="727"/>
      <c r="E39" s="97">
        <f>E38+7</f>
        <v>43274</v>
      </c>
      <c r="F39" s="91">
        <f t="shared" si="3"/>
        <v>43278</v>
      </c>
      <c r="G39" s="92">
        <f t="shared" si="3"/>
        <v>43304</v>
      </c>
    </row>
    <row r="40" spans="1:7" s="57" customFormat="1" ht="15.75" customHeight="1">
      <c r="A40" s="80"/>
      <c r="B40" s="89" t="s">
        <v>669</v>
      </c>
      <c r="C40" s="104" t="s">
        <v>670</v>
      </c>
      <c r="D40" s="728"/>
      <c r="E40" s="97">
        <f>E39+7</f>
        <v>43281</v>
      </c>
      <c r="F40" s="91">
        <f t="shared" si="3"/>
        <v>43285</v>
      </c>
      <c r="G40" s="92">
        <f t="shared" si="3"/>
        <v>43311</v>
      </c>
    </row>
    <row r="41" spans="1:7" s="57" customFormat="1" ht="15.75" customHeight="1">
      <c r="A41" s="80"/>
      <c r="B41" s="13"/>
      <c r="C41" s="13"/>
      <c r="D41" s="13"/>
      <c r="E41" s="13"/>
      <c r="F41" s="12"/>
      <c r="G41" s="12"/>
    </row>
    <row r="42" spans="1:7" s="57" customFormat="1" ht="15.75" customHeight="1">
      <c r="A42" s="721" t="s">
        <v>52</v>
      </c>
      <c r="B42" s="721"/>
      <c r="C42" s="17"/>
      <c r="D42" s="18"/>
      <c r="E42" s="18"/>
      <c r="F42" s="19"/>
      <c r="G42" s="19"/>
    </row>
    <row r="43" spans="1:7" s="57" customFormat="1" ht="15.75" customHeight="1">
      <c r="A43" s="80"/>
      <c r="B43" s="718" t="s">
        <v>38</v>
      </c>
      <c r="C43" s="718" t="s">
        <v>39</v>
      </c>
      <c r="D43" s="718" t="s">
        <v>40</v>
      </c>
      <c r="E43" s="87" t="s">
        <v>775</v>
      </c>
      <c r="F43" s="87" t="s">
        <v>41</v>
      </c>
      <c r="G43" s="102" t="s">
        <v>52</v>
      </c>
    </row>
    <row r="44" spans="1:7" s="57" customFormat="1" ht="15.75" customHeight="1">
      <c r="A44" s="80"/>
      <c r="B44" s="719"/>
      <c r="C44" s="719"/>
      <c r="D44" s="719"/>
      <c r="E44" s="88" t="s">
        <v>30</v>
      </c>
      <c r="F44" s="105" t="s">
        <v>42</v>
      </c>
      <c r="G44" s="102" t="s">
        <v>43</v>
      </c>
    </row>
    <row r="45" spans="1:7" s="57" customFormat="1" ht="15.75" customHeight="1">
      <c r="A45" s="80"/>
      <c r="B45" s="89" t="s">
        <v>417</v>
      </c>
      <c r="C45" s="90" t="s">
        <v>46</v>
      </c>
      <c r="D45" s="723" t="s">
        <v>773</v>
      </c>
      <c r="E45" s="91">
        <v>43251</v>
      </c>
      <c r="F45" s="91">
        <f>E45+5</f>
        <v>43256</v>
      </c>
      <c r="G45" s="92">
        <f>F45+29</f>
        <v>43285</v>
      </c>
    </row>
    <row r="46" spans="1:7" s="57" customFormat="1" ht="15.75" customHeight="1">
      <c r="A46" s="80"/>
      <c r="B46" s="89" t="s">
        <v>599</v>
      </c>
      <c r="C46" s="93" t="s">
        <v>271</v>
      </c>
      <c r="D46" s="727"/>
      <c r="E46" s="94">
        <f t="shared" ref="E46:G49" si="4">E45+7</f>
        <v>43258</v>
      </c>
      <c r="F46" s="91">
        <f t="shared" si="4"/>
        <v>43263</v>
      </c>
      <c r="G46" s="92">
        <f t="shared" si="4"/>
        <v>43292</v>
      </c>
    </row>
    <row r="47" spans="1:7" s="57" customFormat="1" ht="15.75" customHeight="1">
      <c r="A47" s="80"/>
      <c r="B47" s="89" t="s">
        <v>600</v>
      </c>
      <c r="C47" s="95" t="s">
        <v>46</v>
      </c>
      <c r="D47" s="727"/>
      <c r="E47" s="94">
        <f t="shared" si="4"/>
        <v>43265</v>
      </c>
      <c r="F47" s="91">
        <f t="shared" si="4"/>
        <v>43270</v>
      </c>
      <c r="G47" s="92">
        <f t="shared" si="4"/>
        <v>43299</v>
      </c>
    </row>
    <row r="48" spans="1:7" s="57" customFormat="1" ht="15.75" customHeight="1">
      <c r="A48" s="80"/>
      <c r="B48" s="89" t="s">
        <v>601</v>
      </c>
      <c r="C48" s="93" t="s">
        <v>50</v>
      </c>
      <c r="D48" s="727"/>
      <c r="E48" s="94">
        <f t="shared" si="4"/>
        <v>43272</v>
      </c>
      <c r="F48" s="91">
        <f t="shared" si="4"/>
        <v>43277</v>
      </c>
      <c r="G48" s="92">
        <f t="shared" si="4"/>
        <v>43306</v>
      </c>
    </row>
    <row r="49" spans="1:7" s="57" customFormat="1" ht="15.75" customHeight="1">
      <c r="A49" s="80"/>
      <c r="B49" s="89" t="s">
        <v>602</v>
      </c>
      <c r="C49" s="95" t="s">
        <v>47</v>
      </c>
      <c r="D49" s="728"/>
      <c r="E49" s="94">
        <f t="shared" si="4"/>
        <v>43279</v>
      </c>
      <c r="F49" s="91">
        <f t="shared" si="4"/>
        <v>43284</v>
      </c>
      <c r="G49" s="92">
        <f t="shared" si="4"/>
        <v>43313</v>
      </c>
    </row>
    <row r="50" spans="1:7" s="57" customFormat="1" ht="15.75" customHeight="1">
      <c r="A50" s="80"/>
      <c r="B50" s="17"/>
      <c r="C50" s="17"/>
      <c r="D50" s="18"/>
      <c r="E50" s="18"/>
      <c r="F50" s="19"/>
      <c r="G50" s="19"/>
    </row>
    <row r="51" spans="1:7" s="57" customFormat="1" ht="15.75" customHeight="1">
      <c r="A51" s="721" t="s">
        <v>53</v>
      </c>
      <c r="B51" s="721"/>
      <c r="C51" s="17"/>
      <c r="D51" s="18"/>
      <c r="E51" s="18"/>
      <c r="F51" s="19"/>
      <c r="G51" s="19"/>
    </row>
    <row r="52" spans="1:7" s="57" customFormat="1" ht="15.75" customHeight="1">
      <c r="A52" s="80"/>
      <c r="B52" s="718" t="s">
        <v>778</v>
      </c>
      <c r="C52" s="718" t="s">
        <v>39</v>
      </c>
      <c r="D52" s="718" t="s">
        <v>40</v>
      </c>
      <c r="E52" s="87" t="s">
        <v>775</v>
      </c>
      <c r="F52" s="87" t="s">
        <v>41</v>
      </c>
      <c r="G52" s="102" t="s">
        <v>53</v>
      </c>
    </row>
    <row r="53" spans="1:7" s="57" customFormat="1" ht="15.75" customHeight="1">
      <c r="A53" s="80"/>
      <c r="B53" s="719"/>
      <c r="C53" s="719"/>
      <c r="D53" s="719"/>
      <c r="E53" s="88" t="s">
        <v>30</v>
      </c>
      <c r="F53" s="105" t="s">
        <v>42</v>
      </c>
      <c r="G53" s="102" t="s">
        <v>43</v>
      </c>
    </row>
    <row r="54" spans="1:7" s="57" customFormat="1" ht="15.75" customHeight="1">
      <c r="A54" s="80"/>
      <c r="B54" s="89" t="s">
        <v>417</v>
      </c>
      <c r="C54" s="90" t="s">
        <v>46</v>
      </c>
      <c r="D54" s="723" t="s">
        <v>773</v>
      </c>
      <c r="E54" s="91">
        <v>43251</v>
      </c>
      <c r="F54" s="91">
        <f>E54+5</f>
        <v>43256</v>
      </c>
      <c r="G54" s="92">
        <f>F54+29</f>
        <v>43285</v>
      </c>
    </row>
    <row r="55" spans="1:7" s="57" customFormat="1" ht="15.75" customHeight="1">
      <c r="A55" s="80"/>
      <c r="B55" s="89" t="s">
        <v>599</v>
      </c>
      <c r="C55" s="93" t="s">
        <v>271</v>
      </c>
      <c r="D55" s="727"/>
      <c r="E55" s="94">
        <f t="shared" ref="E55:G58" si="5">E54+7</f>
        <v>43258</v>
      </c>
      <c r="F55" s="91">
        <f t="shared" si="5"/>
        <v>43263</v>
      </c>
      <c r="G55" s="92">
        <f t="shared" si="5"/>
        <v>43292</v>
      </c>
    </row>
    <row r="56" spans="1:7" s="57" customFormat="1" ht="15.75" customHeight="1">
      <c r="A56" s="80"/>
      <c r="B56" s="89" t="s">
        <v>600</v>
      </c>
      <c r="C56" s="95" t="s">
        <v>46</v>
      </c>
      <c r="D56" s="727"/>
      <c r="E56" s="94">
        <f t="shared" si="5"/>
        <v>43265</v>
      </c>
      <c r="F56" s="91">
        <f t="shared" si="5"/>
        <v>43270</v>
      </c>
      <c r="G56" s="92">
        <f t="shared" si="5"/>
        <v>43299</v>
      </c>
    </row>
    <row r="57" spans="1:7" s="57" customFormat="1" ht="15.75" customHeight="1">
      <c r="A57" s="80"/>
      <c r="B57" s="89" t="s">
        <v>601</v>
      </c>
      <c r="C57" s="93" t="s">
        <v>50</v>
      </c>
      <c r="D57" s="727"/>
      <c r="E57" s="94">
        <f t="shared" si="5"/>
        <v>43272</v>
      </c>
      <c r="F57" s="91">
        <f t="shared" si="5"/>
        <v>43277</v>
      </c>
      <c r="G57" s="92">
        <f t="shared" si="5"/>
        <v>43306</v>
      </c>
    </row>
    <row r="58" spans="1:7" s="57" customFormat="1" ht="15.75" customHeight="1">
      <c r="A58" s="80"/>
      <c r="B58" s="89" t="s">
        <v>602</v>
      </c>
      <c r="C58" s="95" t="s">
        <v>47</v>
      </c>
      <c r="D58" s="728"/>
      <c r="E58" s="94">
        <f t="shared" si="5"/>
        <v>43279</v>
      </c>
      <c r="F58" s="91">
        <f t="shared" si="5"/>
        <v>43284</v>
      </c>
      <c r="G58" s="92">
        <f t="shared" si="5"/>
        <v>43313</v>
      </c>
    </row>
    <row r="59" spans="1:7" s="57" customFormat="1" ht="15.75" customHeight="1">
      <c r="A59" s="80"/>
      <c r="B59" s="13"/>
      <c r="C59" s="13"/>
      <c r="D59" s="15"/>
      <c r="E59" s="58"/>
      <c r="F59" s="16"/>
      <c r="G59" s="12"/>
    </row>
    <row r="60" spans="1:7" s="57" customFormat="1" ht="15.75" customHeight="1">
      <c r="A60" s="80"/>
      <c r="B60" s="17"/>
      <c r="C60" s="17"/>
      <c r="D60" s="18"/>
      <c r="E60" s="18"/>
      <c r="F60" s="19"/>
      <c r="G60" s="19"/>
    </row>
    <row r="61" spans="1:7" s="57" customFormat="1" ht="15.75" customHeight="1">
      <c r="A61" s="80"/>
      <c r="B61" s="718" t="s">
        <v>38</v>
      </c>
      <c r="C61" s="718" t="s">
        <v>39</v>
      </c>
      <c r="D61" s="718" t="s">
        <v>40</v>
      </c>
      <c r="E61" s="87" t="s">
        <v>775</v>
      </c>
      <c r="F61" s="87" t="s">
        <v>41</v>
      </c>
      <c r="G61" s="102" t="s">
        <v>53</v>
      </c>
    </row>
    <row r="62" spans="1:7" s="57" customFormat="1" ht="15.75" customHeight="1">
      <c r="A62" s="80"/>
      <c r="B62" s="719"/>
      <c r="C62" s="719"/>
      <c r="D62" s="719"/>
      <c r="E62" s="88" t="s">
        <v>30</v>
      </c>
      <c r="F62" s="103" t="s">
        <v>42</v>
      </c>
      <c r="G62" s="87" t="s">
        <v>43</v>
      </c>
    </row>
    <row r="63" spans="1:7" s="57" customFormat="1" ht="15.75" customHeight="1">
      <c r="A63" s="80"/>
      <c r="B63" s="100" t="s">
        <v>612</v>
      </c>
      <c r="C63" s="101" t="s">
        <v>617</v>
      </c>
      <c r="D63" s="723" t="s">
        <v>777</v>
      </c>
      <c r="E63" s="92">
        <v>43254</v>
      </c>
      <c r="F63" s="92">
        <f>E63+4</f>
        <v>43258</v>
      </c>
      <c r="G63" s="92">
        <f>F63+30</f>
        <v>43288</v>
      </c>
    </row>
    <row r="64" spans="1:7" s="57" customFormat="1" ht="15.75" customHeight="1">
      <c r="A64" s="80"/>
      <c r="B64" s="100" t="s">
        <v>613</v>
      </c>
      <c r="C64" s="101" t="s">
        <v>618</v>
      </c>
      <c r="D64" s="727"/>
      <c r="E64" s="97">
        <f t="shared" ref="E64:G67" si="6">E63+7</f>
        <v>43261</v>
      </c>
      <c r="F64" s="92">
        <f t="shared" si="6"/>
        <v>43265</v>
      </c>
      <c r="G64" s="92">
        <f t="shared" si="6"/>
        <v>43295</v>
      </c>
    </row>
    <row r="65" spans="1:7" s="57" customFormat="1" ht="15.75" customHeight="1">
      <c r="A65" s="80"/>
      <c r="B65" s="100" t="s">
        <v>614</v>
      </c>
      <c r="C65" s="101" t="s">
        <v>619</v>
      </c>
      <c r="D65" s="727"/>
      <c r="E65" s="97">
        <f t="shared" si="6"/>
        <v>43268</v>
      </c>
      <c r="F65" s="92">
        <f t="shared" si="6"/>
        <v>43272</v>
      </c>
      <c r="G65" s="92">
        <f t="shared" si="6"/>
        <v>43302</v>
      </c>
    </row>
    <row r="66" spans="1:7" s="57" customFormat="1" ht="15.75" customHeight="1">
      <c r="A66" s="80"/>
      <c r="B66" s="100" t="s">
        <v>615</v>
      </c>
      <c r="C66" s="101" t="s">
        <v>620</v>
      </c>
      <c r="D66" s="727"/>
      <c r="E66" s="97">
        <f t="shared" si="6"/>
        <v>43275</v>
      </c>
      <c r="F66" s="92">
        <f t="shared" si="6"/>
        <v>43279</v>
      </c>
      <c r="G66" s="92">
        <f t="shared" si="6"/>
        <v>43309</v>
      </c>
    </row>
    <row r="67" spans="1:7" s="57" customFormat="1" ht="15.75" customHeight="1">
      <c r="A67" s="80"/>
      <c r="B67" s="100" t="s">
        <v>616</v>
      </c>
      <c r="C67" s="101" t="s">
        <v>621</v>
      </c>
      <c r="D67" s="728"/>
      <c r="E67" s="97">
        <f t="shared" si="6"/>
        <v>43282</v>
      </c>
      <c r="F67" s="92">
        <f t="shared" si="6"/>
        <v>43286</v>
      </c>
      <c r="G67" s="92">
        <f t="shared" si="6"/>
        <v>43316</v>
      </c>
    </row>
    <row r="68" spans="1:7" s="57" customFormat="1" ht="15.75" customHeight="1">
      <c r="A68" s="80"/>
      <c r="B68" s="9"/>
      <c r="C68" s="9"/>
      <c r="D68" s="10"/>
      <c r="E68" s="11"/>
      <c r="F68" s="12"/>
      <c r="G68" s="12"/>
    </row>
    <row r="69" spans="1:7" s="57" customFormat="1" ht="15.75" customHeight="1">
      <c r="A69" s="80"/>
      <c r="B69" s="17"/>
      <c r="C69" s="17"/>
      <c r="D69" s="18"/>
      <c r="E69" s="18"/>
      <c r="F69" s="19"/>
      <c r="G69" s="19"/>
    </row>
    <row r="70" spans="1:7" s="57" customFormat="1" ht="15.75" customHeight="1">
      <c r="A70" s="721"/>
      <c r="B70" s="721"/>
      <c r="C70" s="17"/>
      <c r="D70" s="18"/>
      <c r="E70" s="18"/>
      <c r="F70" s="19"/>
      <c r="G70" s="19"/>
    </row>
    <row r="71" spans="1:7" s="57" customFormat="1" ht="15.75" customHeight="1">
      <c r="A71" s="80" t="s">
        <v>781</v>
      </c>
      <c r="B71" s="718" t="s">
        <v>38</v>
      </c>
      <c r="C71" s="718" t="s">
        <v>39</v>
      </c>
      <c r="D71" s="718" t="s">
        <v>40</v>
      </c>
      <c r="E71" s="87" t="s">
        <v>782</v>
      </c>
      <c r="F71" s="87" t="s">
        <v>41</v>
      </c>
      <c r="G71" s="102" t="s">
        <v>54</v>
      </c>
    </row>
    <row r="72" spans="1:7" s="57" customFormat="1" ht="15.75" customHeight="1">
      <c r="A72" s="80"/>
      <c r="B72" s="719"/>
      <c r="C72" s="719"/>
      <c r="D72" s="719"/>
      <c r="E72" s="88" t="s">
        <v>30</v>
      </c>
      <c r="F72" s="103" t="s">
        <v>42</v>
      </c>
      <c r="G72" s="87" t="s">
        <v>43</v>
      </c>
    </row>
    <row r="73" spans="1:7" s="57" customFormat="1" ht="15.75" customHeight="1">
      <c r="A73" s="80"/>
      <c r="B73" s="100" t="s">
        <v>540</v>
      </c>
      <c r="C73" s="101" t="s">
        <v>545</v>
      </c>
      <c r="D73" s="723" t="s">
        <v>783</v>
      </c>
      <c r="E73" s="91">
        <v>43252</v>
      </c>
      <c r="F73" s="91">
        <f>E73+4</f>
        <v>43256</v>
      </c>
      <c r="G73" s="91">
        <f>F73+31</f>
        <v>43287</v>
      </c>
    </row>
    <row r="74" spans="1:7" s="57" customFormat="1" ht="15.75" customHeight="1">
      <c r="A74" s="80"/>
      <c r="B74" s="100" t="s">
        <v>541</v>
      </c>
      <c r="C74" s="101" t="s">
        <v>546</v>
      </c>
      <c r="D74" s="727"/>
      <c r="E74" s="97">
        <f t="shared" ref="E74:G77" si="7">E73+7</f>
        <v>43259</v>
      </c>
      <c r="F74" s="91">
        <f t="shared" si="7"/>
        <v>43263</v>
      </c>
      <c r="G74" s="92">
        <f t="shared" si="7"/>
        <v>43294</v>
      </c>
    </row>
    <row r="75" spans="1:7" s="57" customFormat="1" ht="15.75" customHeight="1">
      <c r="A75" s="80"/>
      <c r="B75" s="100" t="s">
        <v>542</v>
      </c>
      <c r="C75" s="101" t="s">
        <v>547</v>
      </c>
      <c r="D75" s="727"/>
      <c r="E75" s="97">
        <f t="shared" si="7"/>
        <v>43266</v>
      </c>
      <c r="F75" s="91">
        <f t="shared" si="7"/>
        <v>43270</v>
      </c>
      <c r="G75" s="92">
        <f t="shared" si="7"/>
        <v>43301</v>
      </c>
    </row>
    <row r="76" spans="1:7" s="57" customFormat="1" ht="15.75" customHeight="1">
      <c r="A76" s="80"/>
      <c r="B76" s="100" t="s">
        <v>543</v>
      </c>
      <c r="C76" s="101" t="s">
        <v>548</v>
      </c>
      <c r="D76" s="727"/>
      <c r="E76" s="97">
        <f t="shared" si="7"/>
        <v>43273</v>
      </c>
      <c r="F76" s="91">
        <f t="shared" si="7"/>
        <v>43277</v>
      </c>
      <c r="G76" s="92">
        <f t="shared" si="7"/>
        <v>43308</v>
      </c>
    </row>
    <row r="77" spans="1:7" s="57" customFormat="1" ht="15.75" customHeight="1">
      <c r="A77" s="80"/>
      <c r="B77" s="100" t="s">
        <v>544</v>
      </c>
      <c r="C77" s="101" t="s">
        <v>549</v>
      </c>
      <c r="D77" s="728"/>
      <c r="E77" s="97">
        <f t="shared" si="7"/>
        <v>43280</v>
      </c>
      <c r="F77" s="91">
        <f t="shared" si="7"/>
        <v>43284</v>
      </c>
      <c r="G77" s="92">
        <f t="shared" si="7"/>
        <v>43315</v>
      </c>
    </row>
    <row r="78" spans="1:7" s="57" customFormat="1" ht="15.75" customHeight="1">
      <c r="A78" s="80"/>
      <c r="B78" s="80"/>
      <c r="C78" s="17"/>
      <c r="D78" s="18"/>
      <c r="E78" s="18"/>
      <c r="F78" s="19"/>
      <c r="G78" s="19"/>
    </row>
    <row r="79" spans="1:7" s="57" customFormat="1" ht="15.75" customHeight="1">
      <c r="A79" s="80"/>
      <c r="B79" s="80"/>
      <c r="C79" s="17"/>
      <c r="D79" s="18"/>
      <c r="E79" s="18"/>
      <c r="F79" s="19"/>
      <c r="G79" s="19"/>
    </row>
    <row r="80" spans="1:7" s="57" customFormat="1" ht="15.75" customHeight="1">
      <c r="A80" s="80"/>
      <c r="B80" s="718" t="s">
        <v>38</v>
      </c>
      <c r="C80" s="718" t="s">
        <v>39</v>
      </c>
      <c r="D80" s="718" t="s">
        <v>40</v>
      </c>
      <c r="E80" s="87" t="s">
        <v>775</v>
      </c>
      <c r="F80" s="87" t="s">
        <v>41</v>
      </c>
      <c r="G80" s="102" t="s">
        <v>54</v>
      </c>
    </row>
    <row r="81" spans="1:7" s="57" customFormat="1" ht="15.75" customHeight="1">
      <c r="A81" s="80"/>
      <c r="B81" s="719"/>
      <c r="C81" s="719"/>
      <c r="D81" s="719"/>
      <c r="E81" s="88" t="s">
        <v>30</v>
      </c>
      <c r="F81" s="103" t="s">
        <v>42</v>
      </c>
      <c r="G81" s="87" t="s">
        <v>43</v>
      </c>
    </row>
    <row r="82" spans="1:7" s="57" customFormat="1" ht="15.75" customHeight="1">
      <c r="A82" s="80"/>
      <c r="B82" s="89" t="s">
        <v>622</v>
      </c>
      <c r="C82" s="104" t="s">
        <v>784</v>
      </c>
      <c r="D82" s="723" t="s">
        <v>785</v>
      </c>
      <c r="E82" s="91">
        <v>43253</v>
      </c>
      <c r="F82" s="91">
        <f>E82+4</f>
        <v>43257</v>
      </c>
      <c r="G82" s="91">
        <f>F82+30</f>
        <v>43287</v>
      </c>
    </row>
    <row r="83" spans="1:7" s="57" customFormat="1" ht="15.75" customHeight="1">
      <c r="A83" s="80"/>
      <c r="B83" s="89" t="s">
        <v>623</v>
      </c>
      <c r="C83" s="104" t="s">
        <v>786</v>
      </c>
      <c r="D83" s="727"/>
      <c r="E83" s="97">
        <f>E82+7</f>
        <v>43260</v>
      </c>
      <c r="F83" s="91">
        <f t="shared" ref="F83:G86" si="8">F82+7</f>
        <v>43264</v>
      </c>
      <c r="G83" s="92">
        <f t="shared" si="8"/>
        <v>43294</v>
      </c>
    </row>
    <row r="84" spans="1:7" s="57" customFormat="1" ht="15.75" customHeight="1">
      <c r="A84" s="80"/>
      <c r="B84" s="100" t="s">
        <v>624</v>
      </c>
      <c r="C84" s="101" t="s">
        <v>787</v>
      </c>
      <c r="D84" s="727"/>
      <c r="E84" s="97">
        <f>E83+7</f>
        <v>43267</v>
      </c>
      <c r="F84" s="91">
        <f t="shared" si="8"/>
        <v>43271</v>
      </c>
      <c r="G84" s="92">
        <f t="shared" si="8"/>
        <v>43301</v>
      </c>
    </row>
    <row r="85" spans="1:7" s="57" customFormat="1" ht="15.75" customHeight="1">
      <c r="A85" s="80"/>
      <c r="B85" s="100" t="s">
        <v>625</v>
      </c>
      <c r="C85" s="101" t="s">
        <v>788</v>
      </c>
      <c r="D85" s="727"/>
      <c r="E85" s="97">
        <f>E84+7</f>
        <v>43274</v>
      </c>
      <c r="F85" s="91">
        <f t="shared" si="8"/>
        <v>43278</v>
      </c>
      <c r="G85" s="92">
        <f t="shared" si="8"/>
        <v>43308</v>
      </c>
    </row>
    <row r="86" spans="1:7" s="57" customFormat="1" ht="15.75" customHeight="1">
      <c r="A86" s="80"/>
      <c r="B86" s="100" t="s">
        <v>626</v>
      </c>
      <c r="C86" s="101" t="s">
        <v>787</v>
      </c>
      <c r="D86" s="728"/>
      <c r="E86" s="97">
        <f>E85+7</f>
        <v>43281</v>
      </c>
      <c r="F86" s="91">
        <f t="shared" si="8"/>
        <v>43285</v>
      </c>
      <c r="G86" s="92">
        <f t="shared" si="8"/>
        <v>43315</v>
      </c>
    </row>
    <row r="87" spans="1:7" s="57" customFormat="1" ht="15.75" customHeight="1">
      <c r="A87" s="721" t="s">
        <v>55</v>
      </c>
      <c r="B87" s="721"/>
      <c r="C87" s="17"/>
      <c r="D87" s="18"/>
      <c r="E87" s="18"/>
      <c r="F87" s="19"/>
      <c r="G87" s="19"/>
    </row>
    <row r="88" spans="1:7" s="57" customFormat="1" ht="15.75" customHeight="1">
      <c r="A88" s="80"/>
      <c r="B88" s="718" t="s">
        <v>38</v>
      </c>
      <c r="C88" s="718" t="s">
        <v>39</v>
      </c>
      <c r="D88" s="718" t="s">
        <v>40</v>
      </c>
      <c r="E88" s="87" t="s">
        <v>789</v>
      </c>
      <c r="F88" s="87" t="s">
        <v>41</v>
      </c>
      <c r="G88" s="102" t="s">
        <v>55</v>
      </c>
    </row>
    <row r="89" spans="1:7" s="57" customFormat="1" ht="15.75" customHeight="1">
      <c r="A89" s="80"/>
      <c r="B89" s="719"/>
      <c r="C89" s="719"/>
      <c r="D89" s="719"/>
      <c r="E89" s="88" t="s">
        <v>30</v>
      </c>
      <c r="F89" s="103" t="s">
        <v>42</v>
      </c>
      <c r="G89" s="87" t="s">
        <v>43</v>
      </c>
    </row>
    <row r="90" spans="1:7" s="57" customFormat="1" ht="15.75" customHeight="1">
      <c r="A90" s="80"/>
      <c r="B90" s="93" t="s">
        <v>606</v>
      </c>
      <c r="C90" s="96" t="s">
        <v>418</v>
      </c>
      <c r="D90" s="758" t="s">
        <v>776</v>
      </c>
      <c r="E90" s="91">
        <v>43248</v>
      </c>
      <c r="F90" s="91">
        <f>E90+4</f>
        <v>43252</v>
      </c>
      <c r="G90" s="91">
        <f>F90+26</f>
        <v>43278</v>
      </c>
    </row>
    <row r="91" spans="1:7" s="57" customFormat="1" ht="15.75" customHeight="1">
      <c r="A91" s="80"/>
      <c r="B91" s="93" t="s">
        <v>607</v>
      </c>
      <c r="C91" s="93" t="s">
        <v>608</v>
      </c>
      <c r="D91" s="759"/>
      <c r="E91" s="97">
        <f t="shared" ref="E91:G94" si="9">E90+7</f>
        <v>43255</v>
      </c>
      <c r="F91" s="91">
        <f t="shared" si="9"/>
        <v>43259</v>
      </c>
      <c r="G91" s="92">
        <f t="shared" si="9"/>
        <v>43285</v>
      </c>
    </row>
    <row r="92" spans="1:7" s="57" customFormat="1" ht="15.75" customHeight="1">
      <c r="A92" s="80"/>
      <c r="B92" s="98" t="s">
        <v>603</v>
      </c>
      <c r="C92" s="99" t="s">
        <v>609</v>
      </c>
      <c r="D92" s="759"/>
      <c r="E92" s="97">
        <f t="shared" si="9"/>
        <v>43262</v>
      </c>
      <c r="F92" s="91">
        <f t="shared" si="9"/>
        <v>43266</v>
      </c>
      <c r="G92" s="92">
        <f t="shared" si="9"/>
        <v>43292</v>
      </c>
    </row>
    <row r="93" spans="1:7" s="57" customFormat="1" ht="15.75" customHeight="1">
      <c r="A93" s="80"/>
      <c r="B93" s="99" t="s">
        <v>604</v>
      </c>
      <c r="C93" s="99" t="s">
        <v>610</v>
      </c>
      <c r="D93" s="759"/>
      <c r="E93" s="97">
        <f t="shared" si="9"/>
        <v>43269</v>
      </c>
      <c r="F93" s="91">
        <f t="shared" si="9"/>
        <v>43273</v>
      </c>
      <c r="G93" s="92">
        <f t="shared" si="9"/>
        <v>43299</v>
      </c>
    </row>
    <row r="94" spans="1:7" s="57" customFormat="1" ht="15.75" customHeight="1">
      <c r="A94" s="80"/>
      <c r="B94" s="99" t="s">
        <v>605</v>
      </c>
      <c r="C94" s="99" t="s">
        <v>611</v>
      </c>
      <c r="D94" s="760"/>
      <c r="E94" s="97">
        <f t="shared" si="9"/>
        <v>43276</v>
      </c>
      <c r="F94" s="91">
        <f t="shared" si="9"/>
        <v>43280</v>
      </c>
      <c r="G94" s="92">
        <f t="shared" si="9"/>
        <v>43306</v>
      </c>
    </row>
    <row r="95" spans="1:7" s="57" customFormat="1" ht="15.75" customHeight="1">
      <c r="A95" s="80"/>
      <c r="B95" s="13"/>
      <c r="C95" s="13"/>
      <c r="D95" s="13"/>
      <c r="E95" s="13"/>
      <c r="F95" s="12"/>
      <c r="G95" s="12"/>
    </row>
    <row r="96" spans="1:7" s="57" customFormat="1" ht="15.75" customHeight="1">
      <c r="A96" s="721" t="s">
        <v>790</v>
      </c>
      <c r="B96" s="721"/>
      <c r="C96" s="17"/>
      <c r="D96" s="18"/>
      <c r="E96" s="18"/>
      <c r="F96" s="19"/>
      <c r="G96" s="19"/>
    </row>
    <row r="97" spans="1:7" s="57" customFormat="1" ht="15.75" customHeight="1">
      <c r="A97" s="80"/>
      <c r="B97" s="718" t="s">
        <v>38</v>
      </c>
      <c r="C97" s="718" t="s">
        <v>39</v>
      </c>
      <c r="D97" s="718" t="s">
        <v>40</v>
      </c>
      <c r="E97" s="87" t="s">
        <v>775</v>
      </c>
      <c r="F97" s="87" t="s">
        <v>41</v>
      </c>
      <c r="G97" s="102" t="s">
        <v>53</v>
      </c>
    </row>
    <row r="98" spans="1:7" s="57" customFormat="1" ht="15.75" customHeight="1">
      <c r="A98" s="80"/>
      <c r="B98" s="719"/>
      <c r="C98" s="719"/>
      <c r="D98" s="719"/>
      <c r="E98" s="88" t="s">
        <v>30</v>
      </c>
      <c r="F98" s="105" t="s">
        <v>42</v>
      </c>
      <c r="G98" s="87" t="s">
        <v>43</v>
      </c>
    </row>
    <row r="99" spans="1:7" s="57" customFormat="1" ht="15.75" customHeight="1">
      <c r="A99" s="80"/>
      <c r="B99" s="89" t="s">
        <v>417</v>
      </c>
      <c r="C99" s="90" t="s">
        <v>46</v>
      </c>
      <c r="D99" s="723" t="s">
        <v>773</v>
      </c>
      <c r="E99" s="91">
        <v>43251</v>
      </c>
      <c r="F99" s="91">
        <f>E99+5</f>
        <v>43256</v>
      </c>
      <c r="G99" s="92">
        <f>F99+29</f>
        <v>43285</v>
      </c>
    </row>
    <row r="100" spans="1:7" s="57" customFormat="1" ht="15.75" customHeight="1">
      <c r="A100" s="80"/>
      <c r="B100" s="89" t="s">
        <v>599</v>
      </c>
      <c r="C100" s="93" t="s">
        <v>271</v>
      </c>
      <c r="D100" s="727"/>
      <c r="E100" s="94">
        <f t="shared" ref="E100:G103" si="10">E99+7</f>
        <v>43258</v>
      </c>
      <c r="F100" s="91">
        <f t="shared" si="10"/>
        <v>43263</v>
      </c>
      <c r="G100" s="92">
        <f t="shared" si="10"/>
        <v>43292</v>
      </c>
    </row>
    <row r="101" spans="1:7" s="57" customFormat="1" ht="15.75" customHeight="1">
      <c r="A101" s="80"/>
      <c r="B101" s="89" t="s">
        <v>600</v>
      </c>
      <c r="C101" s="95" t="s">
        <v>46</v>
      </c>
      <c r="D101" s="727"/>
      <c r="E101" s="94">
        <f t="shared" si="10"/>
        <v>43265</v>
      </c>
      <c r="F101" s="91">
        <f t="shared" si="10"/>
        <v>43270</v>
      </c>
      <c r="G101" s="92">
        <f t="shared" si="10"/>
        <v>43299</v>
      </c>
    </row>
    <row r="102" spans="1:7" s="57" customFormat="1" ht="15.75" customHeight="1">
      <c r="A102" s="80"/>
      <c r="B102" s="89" t="s">
        <v>601</v>
      </c>
      <c r="C102" s="93" t="s">
        <v>50</v>
      </c>
      <c r="D102" s="727"/>
      <c r="E102" s="94">
        <f t="shared" si="10"/>
        <v>43272</v>
      </c>
      <c r="F102" s="91">
        <f t="shared" si="10"/>
        <v>43277</v>
      </c>
      <c r="G102" s="92">
        <f t="shared" si="10"/>
        <v>43306</v>
      </c>
    </row>
    <row r="103" spans="1:7" s="57" customFormat="1" ht="15.75" customHeight="1">
      <c r="A103" s="80"/>
      <c r="B103" s="89" t="s">
        <v>602</v>
      </c>
      <c r="C103" s="95" t="s">
        <v>47</v>
      </c>
      <c r="D103" s="728"/>
      <c r="E103" s="94">
        <f t="shared" si="10"/>
        <v>43279</v>
      </c>
      <c r="F103" s="91">
        <f t="shared" si="10"/>
        <v>43284</v>
      </c>
      <c r="G103" s="92">
        <f t="shared" si="10"/>
        <v>43313</v>
      </c>
    </row>
    <row r="104" spans="1:7" s="57" customFormat="1" ht="15.75" customHeight="1">
      <c r="A104" s="80"/>
      <c r="B104" s="13"/>
      <c r="C104" s="13"/>
      <c r="D104" s="15"/>
      <c r="E104" s="15"/>
      <c r="F104" s="12"/>
      <c r="G104" s="12"/>
    </row>
    <row r="105" spans="1:7" s="57" customFormat="1" ht="15.75" customHeight="1">
      <c r="A105" s="721" t="s">
        <v>58</v>
      </c>
      <c r="B105" s="721"/>
      <c r="C105" s="17"/>
      <c r="D105" s="18"/>
      <c r="E105" s="18"/>
      <c r="F105" s="19"/>
      <c r="G105" s="19"/>
    </row>
    <row r="106" spans="1:7" s="57" customFormat="1" ht="15.75" customHeight="1">
      <c r="A106" s="80"/>
      <c r="B106" s="718" t="s">
        <v>791</v>
      </c>
      <c r="C106" s="718" t="s">
        <v>39</v>
      </c>
      <c r="D106" s="718" t="s">
        <v>40</v>
      </c>
      <c r="E106" s="87" t="s">
        <v>775</v>
      </c>
      <c r="F106" s="87" t="s">
        <v>41</v>
      </c>
      <c r="G106" s="102" t="s">
        <v>53</v>
      </c>
    </row>
    <row r="107" spans="1:7" s="57" customFormat="1" ht="15.75" customHeight="1">
      <c r="A107" s="80"/>
      <c r="B107" s="719"/>
      <c r="C107" s="749"/>
      <c r="D107" s="719"/>
      <c r="E107" s="88" t="s">
        <v>30</v>
      </c>
      <c r="F107" s="105" t="s">
        <v>42</v>
      </c>
      <c r="G107" s="87" t="s">
        <v>43</v>
      </c>
    </row>
    <row r="108" spans="1:7" s="57" customFormat="1" ht="15.75" customHeight="1">
      <c r="A108" s="80"/>
      <c r="B108" s="89" t="s">
        <v>671</v>
      </c>
      <c r="C108" s="104" t="s">
        <v>792</v>
      </c>
      <c r="D108" s="723" t="s">
        <v>338</v>
      </c>
      <c r="E108" s="91">
        <v>43251</v>
      </c>
      <c r="F108" s="91">
        <f>E108+5</f>
        <v>43256</v>
      </c>
      <c r="G108" s="92">
        <f>F108+29</f>
        <v>43285</v>
      </c>
    </row>
    <row r="109" spans="1:7" s="57" customFormat="1" ht="15.75" customHeight="1">
      <c r="A109" s="80"/>
      <c r="B109" s="89" t="s">
        <v>672</v>
      </c>
      <c r="C109" s="104" t="s">
        <v>95</v>
      </c>
      <c r="D109" s="727"/>
      <c r="E109" s="94">
        <f t="shared" ref="E109:G112" si="11">E108+7</f>
        <v>43258</v>
      </c>
      <c r="F109" s="91">
        <f t="shared" si="11"/>
        <v>43263</v>
      </c>
      <c r="G109" s="92">
        <f t="shared" si="11"/>
        <v>43292</v>
      </c>
    </row>
    <row r="110" spans="1:7" s="57" customFormat="1" ht="15.75" customHeight="1">
      <c r="A110" s="80"/>
      <c r="B110" s="89" t="s">
        <v>673</v>
      </c>
      <c r="C110" s="104" t="s">
        <v>793</v>
      </c>
      <c r="D110" s="727"/>
      <c r="E110" s="94">
        <f t="shared" si="11"/>
        <v>43265</v>
      </c>
      <c r="F110" s="91">
        <f t="shared" si="11"/>
        <v>43270</v>
      </c>
      <c r="G110" s="92">
        <f t="shared" si="11"/>
        <v>43299</v>
      </c>
    </row>
    <row r="111" spans="1:7" s="57" customFormat="1" ht="15.75" customHeight="1">
      <c r="A111" s="80"/>
      <c r="B111" s="89" t="s">
        <v>674</v>
      </c>
      <c r="C111" s="104" t="s">
        <v>794</v>
      </c>
      <c r="D111" s="727"/>
      <c r="E111" s="94">
        <f t="shared" si="11"/>
        <v>43272</v>
      </c>
      <c r="F111" s="91">
        <f t="shared" si="11"/>
        <v>43277</v>
      </c>
      <c r="G111" s="92">
        <f t="shared" si="11"/>
        <v>43306</v>
      </c>
    </row>
    <row r="112" spans="1:7" s="57" customFormat="1" ht="15.75" customHeight="1">
      <c r="A112" s="80"/>
      <c r="B112" s="89"/>
      <c r="C112" s="104"/>
      <c r="D112" s="728"/>
      <c r="E112" s="94">
        <f t="shared" si="11"/>
        <v>43279</v>
      </c>
      <c r="F112" s="91">
        <f t="shared" si="11"/>
        <v>43284</v>
      </c>
      <c r="G112" s="92">
        <f t="shared" si="11"/>
        <v>43313</v>
      </c>
    </row>
    <row r="113" spans="1:7" s="57" customFormat="1" ht="15.75" customHeight="1">
      <c r="A113" s="80"/>
      <c r="B113" s="17"/>
      <c r="C113" s="17"/>
      <c r="D113" s="18"/>
      <c r="E113" s="18"/>
      <c r="F113" s="19"/>
      <c r="G113" s="19" t="s">
        <v>795</v>
      </c>
    </row>
    <row r="114" spans="1:7" s="57" customFormat="1" ht="15.75" customHeight="1">
      <c r="A114" s="721" t="s">
        <v>59</v>
      </c>
      <c r="B114" s="721"/>
      <c r="C114" s="17"/>
      <c r="D114" s="18"/>
      <c r="E114" s="18"/>
      <c r="F114" s="19"/>
      <c r="G114" s="19"/>
    </row>
    <row r="115" spans="1:7" s="57" customFormat="1" ht="15.75" customHeight="1">
      <c r="A115" s="80"/>
      <c r="B115" s="729" t="s">
        <v>38</v>
      </c>
      <c r="C115" s="729" t="s">
        <v>39</v>
      </c>
      <c r="D115" s="729" t="s">
        <v>40</v>
      </c>
      <c r="E115" s="87" t="s">
        <v>775</v>
      </c>
      <c r="F115" s="87" t="s">
        <v>41</v>
      </c>
      <c r="G115" s="87" t="s">
        <v>796</v>
      </c>
    </row>
    <row r="116" spans="1:7" s="57" customFormat="1" ht="15.75" customHeight="1">
      <c r="A116" s="80"/>
      <c r="B116" s="730"/>
      <c r="C116" s="730"/>
      <c r="D116" s="730"/>
      <c r="E116" s="87" t="s">
        <v>30</v>
      </c>
      <c r="F116" s="87" t="s">
        <v>42</v>
      </c>
      <c r="G116" s="87" t="s">
        <v>43</v>
      </c>
    </row>
    <row r="117" spans="1:7" s="57" customFormat="1" ht="15.75" customHeight="1">
      <c r="A117" s="80"/>
      <c r="B117" s="106" t="s">
        <v>419</v>
      </c>
      <c r="C117" s="106" t="s">
        <v>227</v>
      </c>
      <c r="D117" s="758" t="s">
        <v>797</v>
      </c>
      <c r="E117" s="92">
        <v>43249</v>
      </c>
      <c r="F117" s="92">
        <f>E117+4</f>
        <v>43253</v>
      </c>
      <c r="G117" s="92">
        <f>F117+31</f>
        <v>43284</v>
      </c>
    </row>
    <row r="118" spans="1:7" s="57" customFormat="1" ht="15.75" customHeight="1">
      <c r="A118" s="80"/>
      <c r="B118" s="106" t="s">
        <v>563</v>
      </c>
      <c r="C118" s="106" t="s">
        <v>96</v>
      </c>
      <c r="D118" s="759"/>
      <c r="E118" s="97">
        <f t="shared" ref="E118:G122" si="12">E117+7</f>
        <v>43256</v>
      </c>
      <c r="F118" s="92">
        <f t="shared" si="12"/>
        <v>43260</v>
      </c>
      <c r="G118" s="92">
        <f t="shared" si="12"/>
        <v>43291</v>
      </c>
    </row>
    <row r="119" spans="1:7" s="57" customFormat="1" ht="15.75" customHeight="1">
      <c r="A119" s="80"/>
      <c r="B119" s="106" t="s">
        <v>564</v>
      </c>
      <c r="C119" s="106" t="s">
        <v>127</v>
      </c>
      <c r="D119" s="759"/>
      <c r="E119" s="97">
        <f t="shared" si="12"/>
        <v>43263</v>
      </c>
      <c r="F119" s="92">
        <f t="shared" si="12"/>
        <v>43267</v>
      </c>
      <c r="G119" s="92">
        <f t="shared" si="12"/>
        <v>43298</v>
      </c>
    </row>
    <row r="120" spans="1:7" s="57" customFormat="1" ht="15.75" customHeight="1">
      <c r="A120" s="80"/>
      <c r="B120" s="106" t="s">
        <v>565</v>
      </c>
      <c r="C120" s="106" t="s">
        <v>83</v>
      </c>
      <c r="D120" s="759"/>
      <c r="E120" s="97">
        <f t="shared" si="12"/>
        <v>43270</v>
      </c>
      <c r="F120" s="92">
        <f t="shared" si="12"/>
        <v>43274</v>
      </c>
      <c r="G120" s="92">
        <f t="shared" si="12"/>
        <v>43305</v>
      </c>
    </row>
    <row r="121" spans="1:7" s="57" customFormat="1" ht="15.75" customHeight="1">
      <c r="A121" s="80"/>
      <c r="B121" s="106" t="s">
        <v>566</v>
      </c>
      <c r="C121" s="106" t="s">
        <v>428</v>
      </c>
      <c r="D121" s="759"/>
      <c r="E121" s="97">
        <f t="shared" si="12"/>
        <v>43277</v>
      </c>
      <c r="F121" s="92">
        <f t="shared" si="12"/>
        <v>43281</v>
      </c>
      <c r="G121" s="92">
        <f t="shared" si="12"/>
        <v>43312</v>
      </c>
    </row>
    <row r="122" spans="1:7" s="57" customFormat="1" ht="15.75" customHeight="1">
      <c r="A122" s="80"/>
      <c r="B122" s="107"/>
      <c r="C122" s="107"/>
      <c r="D122" s="760"/>
      <c r="E122" s="97">
        <f t="shared" si="12"/>
        <v>43284</v>
      </c>
      <c r="F122" s="92">
        <f t="shared" si="12"/>
        <v>43288</v>
      </c>
      <c r="G122" s="92">
        <f t="shared" si="12"/>
        <v>43319</v>
      </c>
    </row>
    <row r="123" spans="1:7" s="57" customFormat="1" ht="15.75" customHeight="1">
      <c r="A123" s="80"/>
      <c r="B123" s="17"/>
      <c r="C123" s="17"/>
      <c r="D123" s="18"/>
      <c r="E123" s="18"/>
      <c r="F123" s="19"/>
      <c r="G123" s="19"/>
    </row>
    <row r="124" spans="1:7" s="57" customFormat="1" ht="15.75" customHeight="1">
      <c r="A124" s="721" t="s">
        <v>798</v>
      </c>
      <c r="B124" s="721"/>
      <c r="C124" s="17"/>
      <c r="D124" s="18"/>
      <c r="E124" s="18"/>
      <c r="F124" s="19"/>
      <c r="G124" s="19"/>
    </row>
    <row r="125" spans="1:7" s="57" customFormat="1" ht="15.75" customHeight="1">
      <c r="A125" s="80"/>
      <c r="B125" s="718" t="s">
        <v>38</v>
      </c>
      <c r="C125" s="718" t="s">
        <v>39</v>
      </c>
      <c r="D125" s="718" t="s">
        <v>40</v>
      </c>
      <c r="E125" s="87" t="s">
        <v>775</v>
      </c>
      <c r="F125" s="87" t="s">
        <v>41</v>
      </c>
      <c r="G125" s="102" t="s">
        <v>60</v>
      </c>
    </row>
    <row r="126" spans="1:7" s="57" customFormat="1" ht="15.75" customHeight="1">
      <c r="A126" s="80"/>
      <c r="B126" s="719"/>
      <c r="C126" s="719"/>
      <c r="D126" s="719"/>
      <c r="E126" s="88" t="s">
        <v>30</v>
      </c>
      <c r="F126" s="103" t="s">
        <v>42</v>
      </c>
      <c r="G126" s="87" t="s">
        <v>43</v>
      </c>
    </row>
    <row r="127" spans="1:7" s="57" customFormat="1" ht="15.75" customHeight="1">
      <c r="A127" s="80"/>
      <c r="B127" s="106" t="s">
        <v>420</v>
      </c>
      <c r="C127" s="106" t="s">
        <v>421</v>
      </c>
      <c r="D127" s="758" t="s">
        <v>799</v>
      </c>
      <c r="E127" s="92">
        <v>43248</v>
      </c>
      <c r="F127" s="92">
        <f>E127+4</f>
        <v>43252</v>
      </c>
      <c r="G127" s="92">
        <f>F127+31</f>
        <v>43283</v>
      </c>
    </row>
    <row r="128" spans="1:7" s="57" customFormat="1" ht="15.75" customHeight="1">
      <c r="A128" s="80"/>
      <c r="B128" s="106" t="s">
        <v>582</v>
      </c>
      <c r="C128" s="106" t="s">
        <v>587</v>
      </c>
      <c r="D128" s="759"/>
      <c r="E128" s="97">
        <f t="shared" ref="E128:G132" si="13">E127+7</f>
        <v>43255</v>
      </c>
      <c r="F128" s="92">
        <f t="shared" si="13"/>
        <v>43259</v>
      </c>
      <c r="G128" s="92">
        <f t="shared" si="13"/>
        <v>43290</v>
      </c>
    </row>
    <row r="129" spans="1:7" s="57" customFormat="1" ht="15.75" customHeight="1">
      <c r="A129" s="80"/>
      <c r="B129" s="106" t="s">
        <v>583</v>
      </c>
      <c r="C129" s="106" t="s">
        <v>588</v>
      </c>
      <c r="D129" s="759"/>
      <c r="E129" s="97">
        <f t="shared" si="13"/>
        <v>43262</v>
      </c>
      <c r="F129" s="92">
        <f t="shared" si="13"/>
        <v>43266</v>
      </c>
      <c r="G129" s="92">
        <f t="shared" si="13"/>
        <v>43297</v>
      </c>
    </row>
    <row r="130" spans="1:7" s="57" customFormat="1" ht="15.75" customHeight="1">
      <c r="A130" s="80"/>
      <c r="B130" s="106" t="s">
        <v>584</v>
      </c>
      <c r="C130" s="106" t="s">
        <v>589</v>
      </c>
      <c r="D130" s="759"/>
      <c r="E130" s="97">
        <f t="shared" si="13"/>
        <v>43269</v>
      </c>
      <c r="F130" s="92">
        <f t="shared" si="13"/>
        <v>43273</v>
      </c>
      <c r="G130" s="92">
        <f t="shared" si="13"/>
        <v>43304</v>
      </c>
    </row>
    <row r="131" spans="1:7" s="57" customFormat="1" ht="15.75" customHeight="1">
      <c r="A131" s="80"/>
      <c r="B131" s="106" t="s">
        <v>585</v>
      </c>
      <c r="C131" s="106" t="s">
        <v>590</v>
      </c>
      <c r="D131" s="759"/>
      <c r="E131" s="97">
        <f t="shared" si="13"/>
        <v>43276</v>
      </c>
      <c r="F131" s="92">
        <f t="shared" si="13"/>
        <v>43280</v>
      </c>
      <c r="G131" s="92">
        <f t="shared" si="13"/>
        <v>43311</v>
      </c>
    </row>
    <row r="132" spans="1:7" s="57" customFormat="1" ht="15.75" customHeight="1">
      <c r="A132" s="80"/>
      <c r="B132" s="107" t="s">
        <v>586</v>
      </c>
      <c r="C132" s="107" t="s">
        <v>96</v>
      </c>
      <c r="D132" s="760"/>
      <c r="E132" s="97">
        <f t="shared" si="13"/>
        <v>43283</v>
      </c>
      <c r="F132" s="92">
        <f t="shared" si="13"/>
        <v>43287</v>
      </c>
      <c r="G132" s="92">
        <f t="shared" si="13"/>
        <v>43318</v>
      </c>
    </row>
    <row r="133" spans="1:7" s="57" customFormat="1" ht="15.75" customHeight="1">
      <c r="A133" s="80"/>
      <c r="B133" s="17"/>
      <c r="C133" s="17"/>
      <c r="D133" s="18"/>
      <c r="E133" s="18"/>
      <c r="F133" s="19"/>
      <c r="G133" s="19"/>
    </row>
    <row r="134" spans="1:7" s="57" customFormat="1" ht="15.75" customHeight="1">
      <c r="A134" s="721" t="s">
        <v>800</v>
      </c>
      <c r="B134" s="721"/>
      <c r="C134" s="17"/>
      <c r="D134" s="18"/>
      <c r="E134" s="18"/>
      <c r="F134" s="19"/>
      <c r="G134" s="19"/>
    </row>
    <row r="135" spans="1:7" s="57" customFormat="1" ht="15.75" customHeight="1">
      <c r="A135" s="80"/>
      <c r="B135" s="729" t="s">
        <v>38</v>
      </c>
      <c r="C135" s="729" t="s">
        <v>39</v>
      </c>
      <c r="D135" s="729" t="s">
        <v>40</v>
      </c>
      <c r="E135" s="87" t="s">
        <v>775</v>
      </c>
      <c r="F135" s="87" t="s">
        <v>41</v>
      </c>
      <c r="G135" s="87" t="s">
        <v>63</v>
      </c>
    </row>
    <row r="136" spans="1:7" s="57" customFormat="1" ht="15.75" customHeight="1">
      <c r="A136" s="80"/>
      <c r="B136" s="730"/>
      <c r="C136" s="730"/>
      <c r="D136" s="730"/>
      <c r="E136" s="87" t="s">
        <v>30</v>
      </c>
      <c r="F136" s="87" t="s">
        <v>42</v>
      </c>
      <c r="G136" s="87" t="s">
        <v>43</v>
      </c>
    </row>
    <row r="137" spans="1:7" s="57" customFormat="1" ht="15.75" customHeight="1">
      <c r="A137" s="80"/>
      <c r="B137" s="74" t="s">
        <v>577</v>
      </c>
      <c r="C137" s="74" t="s">
        <v>579</v>
      </c>
      <c r="D137" s="723" t="s">
        <v>801</v>
      </c>
      <c r="E137" s="92">
        <v>43248</v>
      </c>
      <c r="F137" s="92">
        <f>E137+4</f>
        <v>43252</v>
      </c>
      <c r="G137" s="92">
        <f>F137+31</f>
        <v>43283</v>
      </c>
    </row>
    <row r="138" spans="1:7" s="57" customFormat="1" ht="15.75" customHeight="1">
      <c r="A138" s="80"/>
      <c r="B138" s="74" t="s">
        <v>111</v>
      </c>
      <c r="C138" s="74" t="s">
        <v>534</v>
      </c>
      <c r="D138" s="727"/>
      <c r="E138" s="97">
        <f t="shared" ref="E138:G142" si="14">E137+7</f>
        <v>43255</v>
      </c>
      <c r="F138" s="92">
        <f t="shared" si="14"/>
        <v>43259</v>
      </c>
      <c r="G138" s="92">
        <f t="shared" si="14"/>
        <v>43290</v>
      </c>
    </row>
    <row r="139" spans="1:7" s="57" customFormat="1" ht="15.75" customHeight="1">
      <c r="A139" s="80"/>
      <c r="B139" s="74" t="s">
        <v>111</v>
      </c>
      <c r="C139" s="74" t="s">
        <v>580</v>
      </c>
      <c r="D139" s="727"/>
      <c r="E139" s="97">
        <f t="shared" si="14"/>
        <v>43262</v>
      </c>
      <c r="F139" s="92">
        <f t="shared" si="14"/>
        <v>43266</v>
      </c>
      <c r="G139" s="92">
        <f t="shared" si="14"/>
        <v>43297</v>
      </c>
    </row>
    <row r="140" spans="1:7" s="57" customFormat="1" ht="15.75" customHeight="1">
      <c r="A140" s="80"/>
      <c r="B140" s="74" t="s">
        <v>578</v>
      </c>
      <c r="C140" s="74" t="s">
        <v>49</v>
      </c>
      <c r="D140" s="727"/>
      <c r="E140" s="97">
        <f t="shared" si="14"/>
        <v>43269</v>
      </c>
      <c r="F140" s="92">
        <f t="shared" si="14"/>
        <v>43273</v>
      </c>
      <c r="G140" s="92">
        <f t="shared" si="14"/>
        <v>43304</v>
      </c>
    </row>
    <row r="141" spans="1:7" s="57" customFormat="1" ht="15.75" customHeight="1">
      <c r="A141" s="80"/>
      <c r="B141" s="74" t="s">
        <v>111</v>
      </c>
      <c r="C141" s="74" t="s">
        <v>581</v>
      </c>
      <c r="D141" s="727"/>
      <c r="E141" s="97">
        <f t="shared" si="14"/>
        <v>43276</v>
      </c>
      <c r="F141" s="92">
        <f t="shared" si="14"/>
        <v>43280</v>
      </c>
      <c r="G141" s="92">
        <f t="shared" si="14"/>
        <v>43311</v>
      </c>
    </row>
    <row r="142" spans="1:7" s="57" customFormat="1" ht="15.75" customHeight="1">
      <c r="A142" s="80"/>
      <c r="B142" s="107" t="s">
        <v>111</v>
      </c>
      <c r="C142" s="107" t="s">
        <v>245</v>
      </c>
      <c r="D142" s="728"/>
      <c r="E142" s="97">
        <f t="shared" si="14"/>
        <v>43283</v>
      </c>
      <c r="F142" s="92">
        <f t="shared" si="14"/>
        <v>43287</v>
      </c>
      <c r="G142" s="92">
        <f t="shared" si="14"/>
        <v>43318</v>
      </c>
    </row>
    <row r="143" spans="1:7" s="57" customFormat="1" ht="15.75" customHeight="1">
      <c r="A143" s="80"/>
      <c r="B143" s="20"/>
      <c r="C143" s="20"/>
      <c r="D143" s="18"/>
      <c r="E143" s="11"/>
      <c r="F143" s="12"/>
      <c r="G143" s="12"/>
    </row>
    <row r="144" spans="1:7" s="57" customFormat="1" ht="15.75" customHeight="1">
      <c r="A144" s="721" t="s">
        <v>802</v>
      </c>
      <c r="B144" s="721"/>
      <c r="C144" s="17"/>
      <c r="D144" s="18"/>
      <c r="E144" s="18"/>
      <c r="F144" s="19"/>
      <c r="G144" s="19"/>
    </row>
    <row r="145" spans="1:7" s="57" customFormat="1" ht="15.75" customHeight="1">
      <c r="A145" s="80"/>
      <c r="B145" s="729" t="s">
        <v>38</v>
      </c>
      <c r="C145" s="729" t="s">
        <v>39</v>
      </c>
      <c r="D145" s="729" t="s">
        <v>40</v>
      </c>
      <c r="E145" s="87" t="s">
        <v>803</v>
      </c>
      <c r="F145" s="87" t="s">
        <v>41</v>
      </c>
      <c r="G145" s="87" t="s">
        <v>65</v>
      </c>
    </row>
    <row r="146" spans="1:7" s="57" customFormat="1" ht="15.75" customHeight="1">
      <c r="A146" s="80"/>
      <c r="B146" s="730"/>
      <c r="C146" s="730"/>
      <c r="D146" s="730"/>
      <c r="E146" s="87" t="s">
        <v>30</v>
      </c>
      <c r="F146" s="87" t="s">
        <v>42</v>
      </c>
      <c r="G146" s="87" t="s">
        <v>43</v>
      </c>
    </row>
    <row r="147" spans="1:7" s="57" customFormat="1" ht="15.75" customHeight="1">
      <c r="A147" s="80"/>
      <c r="B147" s="74" t="s">
        <v>577</v>
      </c>
      <c r="C147" s="74" t="s">
        <v>579</v>
      </c>
      <c r="D147" s="723" t="s">
        <v>801</v>
      </c>
      <c r="E147" s="92">
        <v>43248</v>
      </c>
      <c r="F147" s="92">
        <f>E147+4</f>
        <v>43252</v>
      </c>
      <c r="G147" s="92">
        <f>F147+31</f>
        <v>43283</v>
      </c>
    </row>
    <row r="148" spans="1:7" s="57" customFormat="1" ht="15.75" customHeight="1">
      <c r="A148" s="80"/>
      <c r="B148" s="74" t="s">
        <v>111</v>
      </c>
      <c r="C148" s="74" t="s">
        <v>534</v>
      </c>
      <c r="D148" s="727"/>
      <c r="E148" s="97">
        <f t="shared" ref="E148:G152" si="15">E147+7</f>
        <v>43255</v>
      </c>
      <c r="F148" s="92">
        <f t="shared" si="15"/>
        <v>43259</v>
      </c>
      <c r="G148" s="92">
        <f t="shared" si="15"/>
        <v>43290</v>
      </c>
    </row>
    <row r="149" spans="1:7" s="57" customFormat="1" ht="15.75" customHeight="1">
      <c r="A149" s="80"/>
      <c r="B149" s="74" t="s">
        <v>111</v>
      </c>
      <c r="C149" s="74" t="s">
        <v>580</v>
      </c>
      <c r="D149" s="727"/>
      <c r="E149" s="97">
        <f t="shared" si="15"/>
        <v>43262</v>
      </c>
      <c r="F149" s="92">
        <f t="shared" si="15"/>
        <v>43266</v>
      </c>
      <c r="G149" s="92">
        <f t="shared" si="15"/>
        <v>43297</v>
      </c>
    </row>
    <row r="150" spans="1:7" s="57" customFormat="1" ht="15.75" customHeight="1">
      <c r="A150" s="80"/>
      <c r="B150" s="74" t="s">
        <v>578</v>
      </c>
      <c r="C150" s="74" t="s">
        <v>49</v>
      </c>
      <c r="D150" s="727"/>
      <c r="E150" s="97">
        <f t="shared" si="15"/>
        <v>43269</v>
      </c>
      <c r="F150" s="92">
        <f t="shared" si="15"/>
        <v>43273</v>
      </c>
      <c r="G150" s="92">
        <f t="shared" si="15"/>
        <v>43304</v>
      </c>
    </row>
    <row r="151" spans="1:7" s="57" customFormat="1" ht="15.75" customHeight="1">
      <c r="A151" s="80"/>
      <c r="B151" s="74" t="s">
        <v>111</v>
      </c>
      <c r="C151" s="74" t="s">
        <v>581</v>
      </c>
      <c r="D151" s="727"/>
      <c r="E151" s="97">
        <f t="shared" si="15"/>
        <v>43276</v>
      </c>
      <c r="F151" s="92">
        <f t="shared" si="15"/>
        <v>43280</v>
      </c>
      <c r="G151" s="92">
        <f t="shared" si="15"/>
        <v>43311</v>
      </c>
    </row>
    <row r="152" spans="1:7" s="57" customFormat="1" ht="15.75" customHeight="1">
      <c r="A152" s="80"/>
      <c r="B152" s="107" t="s">
        <v>111</v>
      </c>
      <c r="C152" s="107" t="s">
        <v>245</v>
      </c>
      <c r="D152" s="728"/>
      <c r="E152" s="97">
        <f t="shared" si="15"/>
        <v>43283</v>
      </c>
      <c r="F152" s="92">
        <f t="shared" si="15"/>
        <v>43287</v>
      </c>
      <c r="G152" s="92">
        <f t="shared" si="15"/>
        <v>43318</v>
      </c>
    </row>
    <row r="153" spans="1:7" s="57" customFormat="1" ht="15.75" customHeight="1">
      <c r="A153" s="80"/>
      <c r="B153" s="17"/>
      <c r="C153" s="17"/>
      <c r="D153" s="18"/>
      <c r="E153" s="18"/>
      <c r="F153" s="19"/>
      <c r="G153" s="19"/>
    </row>
    <row r="154" spans="1:7" s="57" customFormat="1" ht="15.75" customHeight="1">
      <c r="A154" s="721" t="s">
        <v>66</v>
      </c>
      <c r="B154" s="721"/>
      <c r="C154" s="17"/>
      <c r="D154" s="18"/>
      <c r="E154" s="18"/>
      <c r="F154" s="19"/>
      <c r="G154" s="19"/>
    </row>
    <row r="155" spans="1:7" s="57" customFormat="1" ht="15.75" customHeight="1">
      <c r="A155" s="6"/>
      <c r="B155" s="718" t="s">
        <v>38</v>
      </c>
      <c r="C155" s="718" t="s">
        <v>39</v>
      </c>
      <c r="D155" s="718" t="s">
        <v>40</v>
      </c>
      <c r="E155" s="87" t="s">
        <v>803</v>
      </c>
      <c r="F155" s="87" t="s">
        <v>41</v>
      </c>
      <c r="G155" s="102" t="s">
        <v>67</v>
      </c>
    </row>
    <row r="156" spans="1:7" s="57" customFormat="1" ht="15.75" customHeight="1">
      <c r="A156" s="6"/>
      <c r="B156" s="719"/>
      <c r="C156" s="749"/>
      <c r="D156" s="719"/>
      <c r="E156" s="88" t="s">
        <v>30</v>
      </c>
      <c r="F156" s="105" t="s">
        <v>42</v>
      </c>
      <c r="G156" s="87" t="s">
        <v>43</v>
      </c>
    </row>
    <row r="157" spans="1:7" s="57" customFormat="1" ht="15.75" customHeight="1">
      <c r="A157" s="6"/>
      <c r="B157" s="89" t="s">
        <v>671</v>
      </c>
      <c r="C157" s="104" t="s">
        <v>792</v>
      </c>
      <c r="D157" s="723" t="s">
        <v>338</v>
      </c>
      <c r="E157" s="91">
        <v>43251</v>
      </c>
      <c r="F157" s="91">
        <f>E157+5</f>
        <v>43256</v>
      </c>
      <c r="G157" s="92">
        <f>F157+29</f>
        <v>43285</v>
      </c>
    </row>
    <row r="158" spans="1:7" s="57" customFormat="1" ht="15.75" customHeight="1">
      <c r="A158" s="6"/>
      <c r="B158" s="89" t="s">
        <v>672</v>
      </c>
      <c r="C158" s="104" t="s">
        <v>95</v>
      </c>
      <c r="D158" s="727"/>
      <c r="E158" s="94">
        <f t="shared" ref="E158:G161" si="16">E157+7</f>
        <v>43258</v>
      </c>
      <c r="F158" s="91">
        <f t="shared" si="16"/>
        <v>43263</v>
      </c>
      <c r="G158" s="92">
        <f t="shared" si="16"/>
        <v>43292</v>
      </c>
    </row>
    <row r="159" spans="1:7" s="57" customFormat="1" ht="15.75" customHeight="1">
      <c r="A159" s="6"/>
      <c r="B159" s="89" t="s">
        <v>673</v>
      </c>
      <c r="C159" s="104" t="s">
        <v>793</v>
      </c>
      <c r="D159" s="727"/>
      <c r="E159" s="94">
        <f t="shared" si="16"/>
        <v>43265</v>
      </c>
      <c r="F159" s="91">
        <f t="shared" si="16"/>
        <v>43270</v>
      </c>
      <c r="G159" s="92">
        <f t="shared" si="16"/>
        <v>43299</v>
      </c>
    </row>
    <row r="160" spans="1:7" s="57" customFormat="1" ht="15.75" customHeight="1">
      <c r="A160" s="6"/>
      <c r="B160" s="89" t="s">
        <v>674</v>
      </c>
      <c r="C160" s="104" t="s">
        <v>794</v>
      </c>
      <c r="D160" s="727"/>
      <c r="E160" s="94">
        <f t="shared" si="16"/>
        <v>43272</v>
      </c>
      <c r="F160" s="91">
        <f t="shared" si="16"/>
        <v>43277</v>
      </c>
      <c r="G160" s="92">
        <f t="shared" si="16"/>
        <v>43306</v>
      </c>
    </row>
    <row r="161" spans="1:7" s="57" customFormat="1" ht="15.75" customHeight="1">
      <c r="A161" s="6"/>
      <c r="B161" s="89"/>
      <c r="C161" s="104"/>
      <c r="D161" s="728"/>
      <c r="E161" s="94">
        <f t="shared" si="16"/>
        <v>43279</v>
      </c>
      <c r="F161" s="91">
        <f t="shared" si="16"/>
        <v>43284</v>
      </c>
      <c r="G161" s="92">
        <f t="shared" si="16"/>
        <v>43313</v>
      </c>
    </row>
    <row r="162" spans="1:7" s="57" customFormat="1" ht="15.75" customHeight="1">
      <c r="A162" s="6"/>
      <c r="B162" s="13"/>
      <c r="C162" s="13"/>
      <c r="D162" s="20"/>
      <c r="E162" s="20"/>
      <c r="F162" s="20"/>
      <c r="G162" s="20"/>
    </row>
    <row r="163" spans="1:7" s="57" customFormat="1" ht="15.75" customHeight="1">
      <c r="A163" s="721" t="s">
        <v>804</v>
      </c>
      <c r="B163" s="721"/>
      <c r="C163" s="17"/>
      <c r="D163" s="18"/>
      <c r="E163" s="18"/>
      <c r="F163" s="19"/>
      <c r="G163" s="19"/>
    </row>
    <row r="164" spans="1:7" s="57" customFormat="1" ht="15.75" customHeight="1">
      <c r="A164" s="80"/>
      <c r="B164" s="718" t="s">
        <v>38</v>
      </c>
      <c r="C164" s="718" t="s">
        <v>39</v>
      </c>
      <c r="D164" s="718" t="s">
        <v>40</v>
      </c>
      <c r="E164" s="87" t="s">
        <v>775</v>
      </c>
      <c r="F164" s="87" t="s">
        <v>41</v>
      </c>
      <c r="G164" s="87" t="s">
        <v>68</v>
      </c>
    </row>
    <row r="165" spans="1:7" s="57" customFormat="1" ht="15.75" customHeight="1">
      <c r="A165" s="80"/>
      <c r="B165" s="719"/>
      <c r="C165" s="719"/>
      <c r="D165" s="719"/>
      <c r="E165" s="87" t="s">
        <v>30</v>
      </c>
      <c r="F165" s="87" t="s">
        <v>42</v>
      </c>
      <c r="G165" s="87" t="s">
        <v>43</v>
      </c>
    </row>
    <row r="166" spans="1:7" s="57" customFormat="1" ht="15.75" customHeight="1">
      <c r="A166" s="80"/>
      <c r="B166" s="89" t="s">
        <v>417</v>
      </c>
      <c r="C166" s="90" t="s">
        <v>46</v>
      </c>
      <c r="D166" s="723" t="s">
        <v>773</v>
      </c>
      <c r="E166" s="91">
        <v>43251</v>
      </c>
      <c r="F166" s="91">
        <f>E166+5</f>
        <v>43256</v>
      </c>
      <c r="G166" s="92">
        <f>F166+29</f>
        <v>43285</v>
      </c>
    </row>
    <row r="167" spans="1:7" s="57" customFormat="1" ht="15.75" customHeight="1">
      <c r="A167" s="80"/>
      <c r="B167" s="89" t="s">
        <v>599</v>
      </c>
      <c r="C167" s="93" t="s">
        <v>271</v>
      </c>
      <c r="D167" s="727"/>
      <c r="E167" s="94">
        <f t="shared" ref="E167:G170" si="17">E166+7</f>
        <v>43258</v>
      </c>
      <c r="F167" s="91">
        <f t="shared" si="17"/>
        <v>43263</v>
      </c>
      <c r="G167" s="92">
        <f t="shared" si="17"/>
        <v>43292</v>
      </c>
    </row>
    <row r="168" spans="1:7" s="57" customFormat="1" ht="15.75" customHeight="1">
      <c r="A168" s="80"/>
      <c r="B168" s="89" t="s">
        <v>600</v>
      </c>
      <c r="C168" s="95" t="s">
        <v>46</v>
      </c>
      <c r="D168" s="727"/>
      <c r="E168" s="94">
        <f t="shared" si="17"/>
        <v>43265</v>
      </c>
      <c r="F168" s="91">
        <f t="shared" si="17"/>
        <v>43270</v>
      </c>
      <c r="G168" s="92">
        <f t="shared" si="17"/>
        <v>43299</v>
      </c>
    </row>
    <row r="169" spans="1:7" s="57" customFormat="1" ht="15.75" customHeight="1">
      <c r="A169" s="80"/>
      <c r="B169" s="89" t="s">
        <v>601</v>
      </c>
      <c r="C169" s="93" t="s">
        <v>50</v>
      </c>
      <c r="D169" s="727"/>
      <c r="E169" s="94">
        <f t="shared" si="17"/>
        <v>43272</v>
      </c>
      <c r="F169" s="91">
        <f t="shared" si="17"/>
        <v>43277</v>
      </c>
      <c r="G169" s="92">
        <f t="shared" si="17"/>
        <v>43306</v>
      </c>
    </row>
    <row r="170" spans="1:7" s="57" customFormat="1" ht="15.75" customHeight="1">
      <c r="A170" s="80"/>
      <c r="B170" s="89" t="s">
        <v>602</v>
      </c>
      <c r="C170" s="95" t="s">
        <v>47</v>
      </c>
      <c r="D170" s="728"/>
      <c r="E170" s="94">
        <f t="shared" si="17"/>
        <v>43279</v>
      </c>
      <c r="F170" s="91">
        <f t="shared" si="17"/>
        <v>43284</v>
      </c>
      <c r="G170" s="92">
        <f t="shared" si="17"/>
        <v>43313</v>
      </c>
    </row>
    <row r="171" spans="1:7" s="57" customFormat="1" ht="15.75" customHeight="1">
      <c r="A171" s="80"/>
      <c r="B171" s="17"/>
      <c r="C171" s="17"/>
      <c r="D171" s="18"/>
      <c r="E171" s="18"/>
      <c r="F171" s="19"/>
      <c r="G171" s="19"/>
    </row>
    <row r="172" spans="1:7" s="57" customFormat="1" ht="15.75" customHeight="1">
      <c r="A172" s="766" t="s">
        <v>805</v>
      </c>
      <c r="B172" s="766"/>
      <c r="C172" s="766"/>
      <c r="D172" s="766"/>
      <c r="E172" s="766"/>
      <c r="F172" s="766"/>
      <c r="G172" s="766"/>
    </row>
    <row r="173" spans="1:7" s="57" customFormat="1" ht="15.75" customHeight="1">
      <c r="A173" s="764" t="s">
        <v>69</v>
      </c>
      <c r="B173" s="764"/>
      <c r="C173" s="21"/>
      <c r="D173" s="3"/>
      <c r="E173" s="3"/>
      <c r="F173" s="4"/>
      <c r="G173" s="4"/>
    </row>
    <row r="174" spans="1:7" s="57" customFormat="1" ht="15.75" customHeight="1">
      <c r="A174" s="80"/>
      <c r="B174" s="718" t="s">
        <v>38</v>
      </c>
      <c r="C174" s="718" t="s">
        <v>39</v>
      </c>
      <c r="D174" s="718" t="s">
        <v>40</v>
      </c>
      <c r="E174" s="87" t="s">
        <v>775</v>
      </c>
      <c r="F174" s="87" t="s">
        <v>41</v>
      </c>
      <c r="G174" s="102" t="s">
        <v>53</v>
      </c>
    </row>
    <row r="175" spans="1:7" s="57" customFormat="1" ht="15.75" customHeight="1">
      <c r="A175" s="80"/>
      <c r="B175" s="719"/>
      <c r="C175" s="719"/>
      <c r="D175" s="719"/>
      <c r="E175" s="88" t="s">
        <v>30</v>
      </c>
      <c r="F175" s="105" t="s">
        <v>42</v>
      </c>
      <c r="G175" s="87" t="s">
        <v>43</v>
      </c>
    </row>
    <row r="176" spans="1:7" s="57" customFormat="1" ht="15.75" customHeight="1">
      <c r="A176" s="80"/>
      <c r="B176" s="89" t="s">
        <v>417</v>
      </c>
      <c r="C176" s="90" t="s">
        <v>46</v>
      </c>
      <c r="D176" s="723" t="s">
        <v>773</v>
      </c>
      <c r="E176" s="91">
        <v>43251</v>
      </c>
      <c r="F176" s="91">
        <f>E176+5</f>
        <v>43256</v>
      </c>
      <c r="G176" s="92">
        <f>F176+29</f>
        <v>43285</v>
      </c>
    </row>
    <row r="177" spans="1:7" s="57" customFormat="1" ht="15.75" customHeight="1">
      <c r="A177" s="80"/>
      <c r="B177" s="89" t="s">
        <v>599</v>
      </c>
      <c r="C177" s="93" t="s">
        <v>271</v>
      </c>
      <c r="D177" s="727"/>
      <c r="E177" s="94">
        <f t="shared" ref="E177:G180" si="18">E176+7</f>
        <v>43258</v>
      </c>
      <c r="F177" s="91">
        <f t="shared" si="18"/>
        <v>43263</v>
      </c>
      <c r="G177" s="92">
        <f t="shared" si="18"/>
        <v>43292</v>
      </c>
    </row>
    <row r="178" spans="1:7" s="57" customFormat="1" ht="15.75" customHeight="1">
      <c r="A178" s="80"/>
      <c r="B178" s="89" t="s">
        <v>600</v>
      </c>
      <c r="C178" s="95" t="s">
        <v>46</v>
      </c>
      <c r="D178" s="727"/>
      <c r="E178" s="94">
        <f t="shared" si="18"/>
        <v>43265</v>
      </c>
      <c r="F178" s="91">
        <f t="shared" si="18"/>
        <v>43270</v>
      </c>
      <c r="G178" s="92">
        <f t="shared" si="18"/>
        <v>43299</v>
      </c>
    </row>
    <row r="179" spans="1:7" s="57" customFormat="1" ht="15.75" customHeight="1">
      <c r="A179" s="80"/>
      <c r="B179" s="89" t="s">
        <v>601</v>
      </c>
      <c r="C179" s="93" t="s">
        <v>50</v>
      </c>
      <c r="D179" s="727"/>
      <c r="E179" s="94">
        <f t="shared" si="18"/>
        <v>43272</v>
      </c>
      <c r="F179" s="91">
        <f t="shared" si="18"/>
        <v>43277</v>
      </c>
      <c r="G179" s="92">
        <f t="shared" si="18"/>
        <v>43306</v>
      </c>
    </row>
    <row r="180" spans="1:7" s="57" customFormat="1" ht="15.75" customHeight="1">
      <c r="A180" s="80"/>
      <c r="B180" s="89" t="s">
        <v>602</v>
      </c>
      <c r="C180" s="95" t="s">
        <v>47</v>
      </c>
      <c r="D180" s="728"/>
      <c r="E180" s="94">
        <f t="shared" si="18"/>
        <v>43279</v>
      </c>
      <c r="F180" s="91">
        <f t="shared" si="18"/>
        <v>43284</v>
      </c>
      <c r="G180" s="92">
        <f t="shared" si="18"/>
        <v>43313</v>
      </c>
    </row>
    <row r="181" spans="1:7" s="57" customFormat="1" ht="15.75" customHeight="1">
      <c r="A181" s="80"/>
      <c r="B181" s="17"/>
      <c r="C181" s="17"/>
      <c r="D181" s="18"/>
      <c r="E181" s="18"/>
      <c r="F181" s="19"/>
      <c r="G181" s="19"/>
    </row>
    <row r="182" spans="1:7" s="57" customFormat="1" ht="15.75" customHeight="1">
      <c r="A182" s="721" t="s">
        <v>806</v>
      </c>
      <c r="B182" s="721"/>
      <c r="C182" s="17"/>
      <c r="D182" s="18"/>
      <c r="E182" s="18"/>
      <c r="F182" s="19"/>
      <c r="G182" s="19"/>
    </row>
    <row r="183" spans="1:7" s="57" customFormat="1" ht="15.75" customHeight="1">
      <c r="A183" s="80"/>
      <c r="B183" s="718" t="s">
        <v>38</v>
      </c>
      <c r="C183" s="718" t="s">
        <v>39</v>
      </c>
      <c r="D183" s="718" t="s">
        <v>40</v>
      </c>
      <c r="E183" s="87" t="s">
        <v>775</v>
      </c>
      <c r="F183" s="87" t="s">
        <v>41</v>
      </c>
      <c r="G183" s="102" t="s">
        <v>53</v>
      </c>
    </row>
    <row r="184" spans="1:7" s="57" customFormat="1" ht="15.75" customHeight="1">
      <c r="A184" s="80"/>
      <c r="B184" s="719"/>
      <c r="C184" s="719"/>
      <c r="D184" s="719"/>
      <c r="E184" s="88" t="s">
        <v>30</v>
      </c>
      <c r="F184" s="105" t="s">
        <v>42</v>
      </c>
      <c r="G184" s="87" t="s">
        <v>43</v>
      </c>
    </row>
    <row r="185" spans="1:7" s="57" customFormat="1" ht="15.75" customHeight="1">
      <c r="A185" s="80"/>
      <c r="B185" s="89" t="s">
        <v>417</v>
      </c>
      <c r="C185" s="90" t="s">
        <v>46</v>
      </c>
      <c r="D185" s="723" t="s">
        <v>773</v>
      </c>
      <c r="E185" s="91">
        <v>43251</v>
      </c>
      <c r="F185" s="91">
        <f>E185+5</f>
        <v>43256</v>
      </c>
      <c r="G185" s="92">
        <f>F185+29</f>
        <v>43285</v>
      </c>
    </row>
    <row r="186" spans="1:7" s="57" customFormat="1" ht="15.75" customHeight="1">
      <c r="A186" s="80"/>
      <c r="B186" s="89" t="s">
        <v>599</v>
      </c>
      <c r="C186" s="93" t="s">
        <v>271</v>
      </c>
      <c r="D186" s="727"/>
      <c r="E186" s="94">
        <f t="shared" ref="E186:G189" si="19">E185+7</f>
        <v>43258</v>
      </c>
      <c r="F186" s="91">
        <f t="shared" si="19"/>
        <v>43263</v>
      </c>
      <c r="G186" s="92">
        <f t="shared" si="19"/>
        <v>43292</v>
      </c>
    </row>
    <row r="187" spans="1:7" s="57" customFormat="1" ht="15.75" customHeight="1">
      <c r="A187" s="80"/>
      <c r="B187" s="89" t="s">
        <v>600</v>
      </c>
      <c r="C187" s="95" t="s">
        <v>46</v>
      </c>
      <c r="D187" s="727"/>
      <c r="E187" s="94">
        <f t="shared" si="19"/>
        <v>43265</v>
      </c>
      <c r="F187" s="91">
        <f t="shared" si="19"/>
        <v>43270</v>
      </c>
      <c r="G187" s="92">
        <f t="shared" si="19"/>
        <v>43299</v>
      </c>
    </row>
    <row r="188" spans="1:7" s="57" customFormat="1" ht="15.75" customHeight="1">
      <c r="A188" s="80"/>
      <c r="B188" s="89" t="s">
        <v>601</v>
      </c>
      <c r="C188" s="93" t="s">
        <v>50</v>
      </c>
      <c r="D188" s="727"/>
      <c r="E188" s="94">
        <f t="shared" si="19"/>
        <v>43272</v>
      </c>
      <c r="F188" s="91">
        <f t="shared" si="19"/>
        <v>43277</v>
      </c>
      <c r="G188" s="92">
        <f t="shared" si="19"/>
        <v>43306</v>
      </c>
    </row>
    <row r="189" spans="1:7" s="57" customFormat="1" ht="15.75" customHeight="1">
      <c r="A189" s="80"/>
      <c r="B189" s="89" t="s">
        <v>602</v>
      </c>
      <c r="C189" s="95" t="s">
        <v>47</v>
      </c>
      <c r="D189" s="728"/>
      <c r="E189" s="94">
        <f t="shared" si="19"/>
        <v>43279</v>
      </c>
      <c r="F189" s="91">
        <f t="shared" si="19"/>
        <v>43284</v>
      </c>
      <c r="G189" s="92">
        <f t="shared" si="19"/>
        <v>43313</v>
      </c>
    </row>
    <row r="190" spans="1:7" s="57" customFormat="1" ht="15.75" customHeight="1">
      <c r="A190" s="80"/>
      <c r="B190" s="13"/>
      <c r="C190" s="13"/>
      <c r="D190" s="15"/>
      <c r="E190" s="58"/>
      <c r="F190" s="16"/>
      <c r="G190" s="12"/>
    </row>
    <row r="191" spans="1:7" s="57" customFormat="1" ht="15.75" customHeight="1">
      <c r="A191" s="721" t="s">
        <v>807</v>
      </c>
      <c r="B191" s="721"/>
      <c r="C191" s="17"/>
      <c r="D191" s="18"/>
      <c r="E191" s="18"/>
      <c r="F191" s="19"/>
      <c r="G191" s="19"/>
    </row>
    <row r="192" spans="1:7" s="57" customFormat="1" ht="15.75" customHeight="1">
      <c r="A192" s="80"/>
      <c r="B192" s="718" t="s">
        <v>38</v>
      </c>
      <c r="C192" s="718" t="s">
        <v>39</v>
      </c>
      <c r="D192" s="718" t="s">
        <v>40</v>
      </c>
      <c r="E192" s="87" t="s">
        <v>775</v>
      </c>
      <c r="F192" s="87" t="s">
        <v>41</v>
      </c>
      <c r="G192" s="102" t="s">
        <v>67</v>
      </c>
    </row>
    <row r="193" spans="1:7" s="57" customFormat="1" ht="15.75" customHeight="1">
      <c r="A193" s="80"/>
      <c r="B193" s="719"/>
      <c r="C193" s="719"/>
      <c r="D193" s="719"/>
      <c r="E193" s="88" t="s">
        <v>30</v>
      </c>
      <c r="F193" s="103" t="s">
        <v>42</v>
      </c>
      <c r="G193" s="87" t="s">
        <v>43</v>
      </c>
    </row>
    <row r="194" spans="1:7" s="57" customFormat="1" ht="15.75" customHeight="1">
      <c r="A194" s="80"/>
      <c r="B194" s="89" t="s">
        <v>671</v>
      </c>
      <c r="C194" s="104" t="s">
        <v>792</v>
      </c>
      <c r="D194" s="723" t="s">
        <v>338</v>
      </c>
      <c r="E194" s="91">
        <v>43251</v>
      </c>
      <c r="F194" s="91">
        <f>E194+5</f>
        <v>43256</v>
      </c>
      <c r="G194" s="92">
        <f>F194+29</f>
        <v>43285</v>
      </c>
    </row>
    <row r="195" spans="1:7" s="57" customFormat="1" ht="15.75" customHeight="1">
      <c r="A195" s="80"/>
      <c r="B195" s="89" t="s">
        <v>672</v>
      </c>
      <c r="C195" s="104" t="s">
        <v>95</v>
      </c>
      <c r="D195" s="727"/>
      <c r="E195" s="94">
        <f t="shared" ref="E195:G198" si="20">E194+7</f>
        <v>43258</v>
      </c>
      <c r="F195" s="91">
        <f t="shared" si="20"/>
        <v>43263</v>
      </c>
      <c r="G195" s="92">
        <f t="shared" si="20"/>
        <v>43292</v>
      </c>
    </row>
    <row r="196" spans="1:7" s="57" customFormat="1" ht="15.75" customHeight="1">
      <c r="A196" s="80"/>
      <c r="B196" s="89" t="s">
        <v>673</v>
      </c>
      <c r="C196" s="104" t="s">
        <v>793</v>
      </c>
      <c r="D196" s="727"/>
      <c r="E196" s="94">
        <f t="shared" si="20"/>
        <v>43265</v>
      </c>
      <c r="F196" s="91">
        <f t="shared" si="20"/>
        <v>43270</v>
      </c>
      <c r="G196" s="92">
        <f t="shared" si="20"/>
        <v>43299</v>
      </c>
    </row>
    <row r="197" spans="1:7" s="57" customFormat="1" ht="15.75" customHeight="1">
      <c r="A197" s="80"/>
      <c r="B197" s="89" t="s">
        <v>674</v>
      </c>
      <c r="C197" s="104" t="s">
        <v>794</v>
      </c>
      <c r="D197" s="727"/>
      <c r="E197" s="94">
        <f t="shared" si="20"/>
        <v>43272</v>
      </c>
      <c r="F197" s="91">
        <f t="shared" si="20"/>
        <v>43277</v>
      </c>
      <c r="G197" s="92">
        <f t="shared" si="20"/>
        <v>43306</v>
      </c>
    </row>
    <row r="198" spans="1:7" s="57" customFormat="1" ht="15.75" customHeight="1">
      <c r="A198" s="80"/>
      <c r="B198" s="89"/>
      <c r="C198" s="104"/>
      <c r="D198" s="728"/>
      <c r="E198" s="94">
        <f t="shared" si="20"/>
        <v>43279</v>
      </c>
      <c r="F198" s="91">
        <f t="shared" si="20"/>
        <v>43284</v>
      </c>
      <c r="G198" s="92">
        <f t="shared" si="20"/>
        <v>43313</v>
      </c>
    </row>
    <row r="199" spans="1:7" s="57" customFormat="1" ht="15.75" customHeight="1">
      <c r="A199" s="80"/>
      <c r="B199" s="22"/>
      <c r="C199" s="22"/>
      <c r="D199" s="15"/>
      <c r="E199" s="15"/>
      <c r="F199" s="12"/>
      <c r="G199" s="12"/>
    </row>
    <row r="200" spans="1:7" s="57" customFormat="1" ht="15.75" customHeight="1">
      <c r="A200" s="80"/>
      <c r="B200" s="17"/>
      <c r="C200" s="17"/>
      <c r="D200" s="18"/>
      <c r="E200" s="18"/>
      <c r="F200" s="19"/>
      <c r="G200" s="19"/>
    </row>
    <row r="201" spans="1:7" s="57" customFormat="1" ht="15.75" customHeight="1">
      <c r="A201" s="721" t="s">
        <v>73</v>
      </c>
      <c r="B201" s="721"/>
      <c r="C201" s="17"/>
      <c r="D201" s="18"/>
      <c r="E201" s="18"/>
      <c r="F201" s="19"/>
      <c r="G201" s="19"/>
    </row>
    <row r="202" spans="1:7" s="57" customFormat="1" ht="15.75" customHeight="1">
      <c r="A202" s="80"/>
      <c r="B202" s="718" t="s">
        <v>38</v>
      </c>
      <c r="C202" s="718" t="s">
        <v>39</v>
      </c>
      <c r="D202" s="718" t="s">
        <v>40</v>
      </c>
      <c r="E202" s="87" t="s">
        <v>775</v>
      </c>
      <c r="F202" s="87" t="s">
        <v>41</v>
      </c>
      <c r="G202" s="102" t="s">
        <v>67</v>
      </c>
    </row>
    <row r="203" spans="1:7" s="57" customFormat="1" ht="15.75" customHeight="1">
      <c r="A203" s="80"/>
      <c r="B203" s="719"/>
      <c r="C203" s="719"/>
      <c r="D203" s="719"/>
      <c r="E203" s="88" t="s">
        <v>30</v>
      </c>
      <c r="F203" s="103" t="s">
        <v>42</v>
      </c>
      <c r="G203" s="87" t="s">
        <v>43</v>
      </c>
    </row>
    <row r="204" spans="1:7" s="57" customFormat="1" ht="15.75" customHeight="1">
      <c r="A204" s="80"/>
      <c r="B204" s="89" t="s">
        <v>417</v>
      </c>
      <c r="C204" s="90" t="s">
        <v>46</v>
      </c>
      <c r="D204" s="723" t="s">
        <v>773</v>
      </c>
      <c r="E204" s="91">
        <v>43251</v>
      </c>
      <c r="F204" s="91">
        <f>E204+5</f>
        <v>43256</v>
      </c>
      <c r="G204" s="92">
        <f>F204+29</f>
        <v>43285</v>
      </c>
    </row>
    <row r="205" spans="1:7" s="57" customFormat="1" ht="15.75" customHeight="1">
      <c r="A205" s="80"/>
      <c r="B205" s="89" t="s">
        <v>599</v>
      </c>
      <c r="C205" s="93" t="s">
        <v>271</v>
      </c>
      <c r="D205" s="727"/>
      <c r="E205" s="94">
        <f>E204+7</f>
        <v>43258</v>
      </c>
      <c r="F205" s="91">
        <f t="shared" ref="E205:G208" si="21">F204+7</f>
        <v>43263</v>
      </c>
      <c r="G205" s="92">
        <f t="shared" si="21"/>
        <v>43292</v>
      </c>
    </row>
    <row r="206" spans="1:7" s="57" customFormat="1" ht="15.75" customHeight="1">
      <c r="A206" s="80"/>
      <c r="B206" s="89" t="s">
        <v>600</v>
      </c>
      <c r="C206" s="95" t="s">
        <v>46</v>
      </c>
      <c r="D206" s="727"/>
      <c r="E206" s="94">
        <f t="shared" si="21"/>
        <v>43265</v>
      </c>
      <c r="F206" s="91">
        <f t="shared" si="21"/>
        <v>43270</v>
      </c>
      <c r="G206" s="92">
        <f t="shared" si="21"/>
        <v>43299</v>
      </c>
    </row>
    <row r="207" spans="1:7" s="57" customFormat="1" ht="15.75" customHeight="1">
      <c r="A207" s="80"/>
      <c r="B207" s="89" t="s">
        <v>601</v>
      </c>
      <c r="C207" s="93" t="s">
        <v>50</v>
      </c>
      <c r="D207" s="727"/>
      <c r="E207" s="94">
        <f t="shared" si="21"/>
        <v>43272</v>
      </c>
      <c r="F207" s="91">
        <f t="shared" si="21"/>
        <v>43277</v>
      </c>
      <c r="G207" s="92">
        <f t="shared" si="21"/>
        <v>43306</v>
      </c>
    </row>
    <row r="208" spans="1:7" s="57" customFormat="1" ht="15.75" customHeight="1">
      <c r="A208" s="80"/>
      <c r="B208" s="89" t="s">
        <v>602</v>
      </c>
      <c r="C208" s="95" t="s">
        <v>47</v>
      </c>
      <c r="D208" s="728"/>
      <c r="E208" s="94">
        <f t="shared" si="21"/>
        <v>43279</v>
      </c>
      <c r="F208" s="91">
        <f t="shared" si="21"/>
        <v>43284</v>
      </c>
      <c r="G208" s="92">
        <f t="shared" si="21"/>
        <v>43313</v>
      </c>
    </row>
    <row r="209" spans="1:7" s="57" customFormat="1" ht="15.75" customHeight="1">
      <c r="A209" s="83"/>
      <c r="B209" s="21"/>
      <c r="C209" s="21"/>
      <c r="D209" s="3"/>
      <c r="E209" s="3"/>
      <c r="F209" s="4"/>
      <c r="G209" s="4"/>
    </row>
    <row r="210" spans="1:7" s="57" customFormat="1" ht="15.75" customHeight="1">
      <c r="A210" s="766" t="s">
        <v>808</v>
      </c>
      <c r="B210" s="766"/>
      <c r="C210" s="766"/>
      <c r="D210" s="766"/>
      <c r="E210" s="766"/>
      <c r="F210" s="766"/>
      <c r="G210" s="766"/>
    </row>
    <row r="211" spans="1:7" s="57" customFormat="1" ht="15.75" customHeight="1">
      <c r="A211" s="721" t="s">
        <v>809</v>
      </c>
      <c r="B211" s="721"/>
      <c r="C211" s="21"/>
      <c r="D211" s="3"/>
      <c r="E211" s="3"/>
      <c r="F211" s="4"/>
      <c r="G211" s="4"/>
    </row>
    <row r="212" spans="1:7" s="57" customFormat="1" ht="15.75" customHeight="1">
      <c r="A212" s="80"/>
      <c r="B212" s="729" t="s">
        <v>38</v>
      </c>
      <c r="C212" s="729" t="s">
        <v>39</v>
      </c>
      <c r="D212" s="729" t="s">
        <v>40</v>
      </c>
      <c r="E212" s="87" t="s">
        <v>775</v>
      </c>
      <c r="F212" s="87" t="s">
        <v>41</v>
      </c>
      <c r="G212" s="87" t="s">
        <v>74</v>
      </c>
    </row>
    <row r="213" spans="1:7" s="57" customFormat="1" ht="15.75" customHeight="1">
      <c r="A213" s="80"/>
      <c r="B213" s="730"/>
      <c r="C213" s="730"/>
      <c r="D213" s="730"/>
      <c r="E213" s="87" t="s">
        <v>30</v>
      </c>
      <c r="F213" s="87" t="s">
        <v>42</v>
      </c>
      <c r="G213" s="87" t="s">
        <v>43</v>
      </c>
    </row>
    <row r="214" spans="1:7" s="57" customFormat="1" ht="15.75" customHeight="1">
      <c r="A214" s="80"/>
      <c r="B214" s="108" t="s">
        <v>675</v>
      </c>
      <c r="C214" s="109" t="s">
        <v>810</v>
      </c>
      <c r="D214" s="758" t="s">
        <v>811</v>
      </c>
      <c r="E214" s="110">
        <v>43250</v>
      </c>
      <c r="F214" s="110">
        <f>E214+4</f>
        <v>43254</v>
      </c>
      <c r="G214" s="92">
        <f>F214+26</f>
        <v>43280</v>
      </c>
    </row>
    <row r="215" spans="1:7" s="57" customFormat="1" ht="15.75" customHeight="1">
      <c r="A215" s="80"/>
      <c r="B215" s="108" t="s">
        <v>676</v>
      </c>
      <c r="C215" s="109" t="s">
        <v>812</v>
      </c>
      <c r="D215" s="759"/>
      <c r="E215" s="110">
        <f t="shared" ref="E215:G219" si="22">E214+7</f>
        <v>43257</v>
      </c>
      <c r="F215" s="110">
        <f t="shared" si="22"/>
        <v>43261</v>
      </c>
      <c r="G215" s="92">
        <f t="shared" si="22"/>
        <v>43287</v>
      </c>
    </row>
    <row r="216" spans="1:7" s="57" customFormat="1" ht="15.75" customHeight="1">
      <c r="A216" s="80"/>
      <c r="B216" s="108" t="s">
        <v>677</v>
      </c>
      <c r="C216" s="109" t="s">
        <v>813</v>
      </c>
      <c r="D216" s="759"/>
      <c r="E216" s="110">
        <f t="shared" si="22"/>
        <v>43264</v>
      </c>
      <c r="F216" s="110">
        <f t="shared" si="22"/>
        <v>43268</v>
      </c>
      <c r="G216" s="92">
        <f t="shared" si="22"/>
        <v>43294</v>
      </c>
    </row>
    <row r="217" spans="1:7" s="57" customFormat="1" ht="15.75" customHeight="1">
      <c r="A217" s="80"/>
      <c r="B217" s="74" t="s">
        <v>678</v>
      </c>
      <c r="C217" s="109" t="s">
        <v>814</v>
      </c>
      <c r="D217" s="759"/>
      <c r="E217" s="110">
        <f t="shared" si="22"/>
        <v>43271</v>
      </c>
      <c r="F217" s="110">
        <f t="shared" si="22"/>
        <v>43275</v>
      </c>
      <c r="G217" s="92">
        <f t="shared" si="22"/>
        <v>43301</v>
      </c>
    </row>
    <row r="218" spans="1:7" s="57" customFormat="1" ht="15.75" customHeight="1">
      <c r="A218" s="80"/>
      <c r="B218" s="74"/>
      <c r="C218" s="109"/>
      <c r="D218" s="759"/>
      <c r="E218" s="110">
        <f t="shared" si="22"/>
        <v>43278</v>
      </c>
      <c r="F218" s="110">
        <f t="shared" si="22"/>
        <v>43282</v>
      </c>
      <c r="G218" s="92">
        <f t="shared" si="22"/>
        <v>43308</v>
      </c>
    </row>
    <row r="219" spans="1:7" s="57" customFormat="1" ht="15.75" customHeight="1">
      <c r="A219" s="80"/>
      <c r="B219" s="74"/>
      <c r="C219" s="109"/>
      <c r="D219" s="760"/>
      <c r="E219" s="110">
        <f t="shared" si="22"/>
        <v>43285</v>
      </c>
      <c r="F219" s="110">
        <f t="shared" si="22"/>
        <v>43289</v>
      </c>
      <c r="G219" s="92">
        <f t="shared" si="22"/>
        <v>43315</v>
      </c>
    </row>
    <row r="220" spans="1:7" s="57" customFormat="1" ht="15.75" customHeight="1">
      <c r="A220" s="80"/>
      <c r="B220" s="20"/>
      <c r="C220" s="23"/>
      <c r="D220" s="10"/>
      <c r="E220" s="24"/>
      <c r="F220" s="24"/>
      <c r="G220" s="12"/>
    </row>
    <row r="221" spans="1:7" s="57" customFormat="1" ht="15.75" customHeight="1">
      <c r="A221" s="80"/>
      <c r="B221" s="17"/>
      <c r="C221" s="17"/>
      <c r="D221" s="18"/>
      <c r="E221" s="18"/>
      <c r="F221" s="19"/>
      <c r="G221" s="19"/>
    </row>
    <row r="222" spans="1:7" s="57" customFormat="1" ht="15.75" customHeight="1">
      <c r="A222" s="80"/>
      <c r="B222" s="718" t="s">
        <v>38</v>
      </c>
      <c r="C222" s="718" t="s">
        <v>39</v>
      </c>
      <c r="D222" s="718" t="s">
        <v>40</v>
      </c>
      <c r="E222" s="87" t="s">
        <v>815</v>
      </c>
      <c r="F222" s="87" t="s">
        <v>41</v>
      </c>
      <c r="G222" s="102" t="s">
        <v>74</v>
      </c>
    </row>
    <row r="223" spans="1:7" s="57" customFormat="1" ht="15.75" customHeight="1">
      <c r="A223" s="80"/>
      <c r="B223" s="719"/>
      <c r="C223" s="719"/>
      <c r="D223" s="719"/>
      <c r="E223" s="88" t="s">
        <v>30</v>
      </c>
      <c r="F223" s="103" t="s">
        <v>42</v>
      </c>
      <c r="G223" s="87" t="s">
        <v>43</v>
      </c>
    </row>
    <row r="224" spans="1:7" s="57" customFormat="1" ht="15.75" customHeight="1">
      <c r="A224" s="80"/>
      <c r="B224" s="111" t="s">
        <v>212</v>
      </c>
      <c r="C224" s="112" t="s">
        <v>595</v>
      </c>
      <c r="D224" s="723" t="s">
        <v>816</v>
      </c>
      <c r="E224" s="113">
        <v>43249</v>
      </c>
      <c r="F224" s="113">
        <f>E224+4</f>
        <v>43253</v>
      </c>
      <c r="G224" s="92">
        <f>F224+29</f>
        <v>43282</v>
      </c>
    </row>
    <row r="225" spans="1:7" s="57" customFormat="1" ht="15.75" customHeight="1">
      <c r="A225" s="80"/>
      <c r="B225" s="111" t="s">
        <v>594</v>
      </c>
      <c r="C225" s="112" t="s">
        <v>327</v>
      </c>
      <c r="D225" s="727"/>
      <c r="E225" s="113">
        <f t="shared" ref="E225:G228" si="23">E224+7</f>
        <v>43256</v>
      </c>
      <c r="F225" s="113">
        <f t="shared" si="23"/>
        <v>43260</v>
      </c>
      <c r="G225" s="92">
        <f t="shared" si="23"/>
        <v>43289</v>
      </c>
    </row>
    <row r="226" spans="1:7" s="57" customFormat="1" ht="15.75" customHeight="1">
      <c r="A226" s="80"/>
      <c r="B226" s="111" t="s">
        <v>591</v>
      </c>
      <c r="C226" s="112" t="s">
        <v>596</v>
      </c>
      <c r="D226" s="727"/>
      <c r="E226" s="113">
        <f t="shared" si="23"/>
        <v>43263</v>
      </c>
      <c r="F226" s="113">
        <f t="shared" si="23"/>
        <v>43267</v>
      </c>
      <c r="G226" s="92">
        <f t="shared" si="23"/>
        <v>43296</v>
      </c>
    </row>
    <row r="227" spans="1:7" s="57" customFormat="1" ht="15.75" customHeight="1">
      <c r="A227" s="80"/>
      <c r="B227" s="114" t="s">
        <v>592</v>
      </c>
      <c r="C227" s="112" t="s">
        <v>597</v>
      </c>
      <c r="D227" s="727"/>
      <c r="E227" s="113">
        <f t="shared" si="23"/>
        <v>43270</v>
      </c>
      <c r="F227" s="113">
        <f t="shared" si="23"/>
        <v>43274</v>
      </c>
      <c r="G227" s="92">
        <f t="shared" si="23"/>
        <v>43303</v>
      </c>
    </row>
    <row r="228" spans="1:7" s="57" customFormat="1" ht="15.75" customHeight="1">
      <c r="A228" s="80"/>
      <c r="B228" s="115" t="s">
        <v>593</v>
      </c>
      <c r="C228" s="112" t="s">
        <v>598</v>
      </c>
      <c r="D228" s="728"/>
      <c r="E228" s="113">
        <f t="shared" si="23"/>
        <v>43277</v>
      </c>
      <c r="F228" s="113">
        <f t="shared" si="23"/>
        <v>43281</v>
      </c>
      <c r="G228" s="92">
        <f t="shared" si="23"/>
        <v>43310</v>
      </c>
    </row>
    <row r="229" spans="1:7" s="57" customFormat="1" ht="15.75" customHeight="1">
      <c r="A229" s="80"/>
      <c r="B229" s="13"/>
      <c r="C229" s="13"/>
      <c r="D229" s="15"/>
      <c r="E229" s="15"/>
      <c r="F229" s="12"/>
      <c r="G229" s="12"/>
    </row>
    <row r="230" spans="1:7" s="57" customFormat="1" ht="15.75" customHeight="1">
      <c r="A230" s="721" t="s">
        <v>79</v>
      </c>
      <c r="B230" s="721"/>
      <c r="C230" s="17"/>
      <c r="D230" s="18"/>
      <c r="E230" s="18"/>
      <c r="F230" s="19"/>
      <c r="G230" s="19"/>
    </row>
    <row r="231" spans="1:7" s="57" customFormat="1" ht="15.75" customHeight="1">
      <c r="A231" s="80"/>
      <c r="B231" s="718" t="s">
        <v>38</v>
      </c>
      <c r="C231" s="718" t="s">
        <v>39</v>
      </c>
      <c r="D231" s="718" t="s">
        <v>40</v>
      </c>
      <c r="E231" s="87" t="s">
        <v>775</v>
      </c>
      <c r="F231" s="87" t="s">
        <v>41</v>
      </c>
      <c r="G231" s="102" t="s">
        <v>79</v>
      </c>
    </row>
    <row r="232" spans="1:7" s="57" customFormat="1" ht="15.75" customHeight="1">
      <c r="A232" s="80"/>
      <c r="B232" s="719"/>
      <c r="C232" s="719"/>
      <c r="D232" s="719"/>
      <c r="E232" s="88" t="s">
        <v>30</v>
      </c>
      <c r="F232" s="103" t="s">
        <v>42</v>
      </c>
      <c r="G232" s="87" t="s">
        <v>43</v>
      </c>
    </row>
    <row r="233" spans="1:7" s="57" customFormat="1" ht="15.75" customHeight="1">
      <c r="A233" s="80"/>
      <c r="B233" s="116" t="s">
        <v>679</v>
      </c>
      <c r="C233" s="116" t="s">
        <v>817</v>
      </c>
      <c r="D233" s="723" t="s">
        <v>818</v>
      </c>
      <c r="E233" s="91">
        <v>43249</v>
      </c>
      <c r="F233" s="113">
        <f>E233+4</f>
        <v>43253</v>
      </c>
      <c r="G233" s="92">
        <f>F233+25</f>
        <v>43278</v>
      </c>
    </row>
    <row r="234" spans="1:7" s="57" customFormat="1" ht="15.75" customHeight="1">
      <c r="A234" s="80"/>
      <c r="B234" s="116" t="s">
        <v>680</v>
      </c>
      <c r="C234" s="116" t="s">
        <v>819</v>
      </c>
      <c r="D234" s="727"/>
      <c r="E234" s="113">
        <f t="shared" ref="E234:G237" si="24">E233+7</f>
        <v>43256</v>
      </c>
      <c r="F234" s="113">
        <f t="shared" si="24"/>
        <v>43260</v>
      </c>
      <c r="G234" s="92">
        <f t="shared" si="24"/>
        <v>43285</v>
      </c>
    </row>
    <row r="235" spans="1:7" s="57" customFormat="1" ht="15.75" customHeight="1">
      <c r="A235" s="80"/>
      <c r="B235" s="116" t="s">
        <v>681</v>
      </c>
      <c r="C235" s="116" t="s">
        <v>820</v>
      </c>
      <c r="D235" s="727"/>
      <c r="E235" s="113">
        <f t="shared" si="24"/>
        <v>43263</v>
      </c>
      <c r="F235" s="113">
        <f t="shared" si="24"/>
        <v>43267</v>
      </c>
      <c r="G235" s="92">
        <f t="shared" si="24"/>
        <v>43292</v>
      </c>
    </row>
    <row r="236" spans="1:7" s="57" customFormat="1" ht="15.75" customHeight="1">
      <c r="A236" s="80"/>
      <c r="B236" s="116" t="s">
        <v>682</v>
      </c>
      <c r="C236" s="116" t="s">
        <v>821</v>
      </c>
      <c r="D236" s="727"/>
      <c r="E236" s="113">
        <f t="shared" si="24"/>
        <v>43270</v>
      </c>
      <c r="F236" s="113">
        <f t="shared" si="24"/>
        <v>43274</v>
      </c>
      <c r="G236" s="92">
        <f t="shared" si="24"/>
        <v>43299</v>
      </c>
    </row>
    <row r="237" spans="1:7" s="57" customFormat="1" ht="15.75" customHeight="1">
      <c r="A237" s="80"/>
      <c r="B237" s="116"/>
      <c r="C237" s="116"/>
      <c r="D237" s="728"/>
      <c r="E237" s="113">
        <f t="shared" si="24"/>
        <v>43277</v>
      </c>
      <c r="F237" s="113">
        <f t="shared" si="24"/>
        <v>43281</v>
      </c>
      <c r="G237" s="92">
        <f t="shared" si="24"/>
        <v>43306</v>
      </c>
    </row>
    <row r="238" spans="1:7" s="57" customFormat="1" ht="15.75" customHeight="1">
      <c r="A238" s="80"/>
      <c r="B238" s="17"/>
      <c r="C238" s="17"/>
      <c r="D238" s="18"/>
      <c r="E238" s="18"/>
      <c r="F238" s="19"/>
      <c r="G238" s="19"/>
    </row>
    <row r="239" spans="1:7" s="57" customFormat="1" ht="15.75" customHeight="1">
      <c r="A239" s="721" t="s">
        <v>80</v>
      </c>
      <c r="B239" s="721"/>
      <c r="C239" s="17"/>
      <c r="D239" s="18"/>
      <c r="E239" s="18"/>
      <c r="F239" s="19"/>
      <c r="G239" s="19"/>
    </row>
    <row r="240" spans="1:7" s="57" customFormat="1" ht="15.75" customHeight="1">
      <c r="A240" s="80"/>
      <c r="B240" s="729" t="s">
        <v>38</v>
      </c>
      <c r="C240" s="729" t="s">
        <v>39</v>
      </c>
      <c r="D240" s="729" t="s">
        <v>40</v>
      </c>
      <c r="E240" s="87" t="s">
        <v>815</v>
      </c>
      <c r="F240" s="87" t="s">
        <v>41</v>
      </c>
      <c r="G240" s="87" t="s">
        <v>80</v>
      </c>
    </row>
    <row r="241" spans="1:7" s="57" customFormat="1" ht="15.75" customHeight="1">
      <c r="A241" s="80"/>
      <c r="B241" s="730"/>
      <c r="C241" s="730"/>
      <c r="D241" s="730"/>
      <c r="E241" s="87" t="s">
        <v>30</v>
      </c>
      <c r="F241" s="87" t="s">
        <v>42</v>
      </c>
      <c r="G241" s="87" t="s">
        <v>43</v>
      </c>
    </row>
    <row r="242" spans="1:7" s="57" customFormat="1" ht="15.75" customHeight="1">
      <c r="A242" s="80"/>
      <c r="B242" s="106" t="s">
        <v>419</v>
      </c>
      <c r="C242" s="106" t="s">
        <v>227</v>
      </c>
      <c r="D242" s="758" t="s">
        <v>797</v>
      </c>
      <c r="E242" s="91">
        <v>43249</v>
      </c>
      <c r="F242" s="91">
        <f>E242+4</f>
        <v>43253</v>
      </c>
      <c r="G242" s="91">
        <f>F242+23</f>
        <v>43276</v>
      </c>
    </row>
    <row r="243" spans="1:7" s="57" customFormat="1" ht="15.75" customHeight="1">
      <c r="A243" s="80"/>
      <c r="B243" s="106" t="s">
        <v>563</v>
      </c>
      <c r="C243" s="106" t="s">
        <v>96</v>
      </c>
      <c r="D243" s="759"/>
      <c r="E243" s="91">
        <f>E242+7</f>
        <v>43256</v>
      </c>
      <c r="F243" s="91">
        <f t="shared" ref="F243:G247" si="25">F242+7</f>
        <v>43260</v>
      </c>
      <c r="G243" s="91">
        <f t="shared" si="25"/>
        <v>43283</v>
      </c>
    </row>
    <row r="244" spans="1:7" s="57" customFormat="1" ht="15.75" customHeight="1">
      <c r="A244" s="80"/>
      <c r="B244" s="106" t="s">
        <v>564</v>
      </c>
      <c r="C244" s="106" t="s">
        <v>127</v>
      </c>
      <c r="D244" s="759"/>
      <c r="E244" s="91">
        <f>E243+7</f>
        <v>43263</v>
      </c>
      <c r="F244" s="91">
        <f t="shared" si="25"/>
        <v>43267</v>
      </c>
      <c r="G244" s="91">
        <f t="shared" si="25"/>
        <v>43290</v>
      </c>
    </row>
    <row r="245" spans="1:7" s="57" customFormat="1" ht="15.75" customHeight="1">
      <c r="A245" s="80"/>
      <c r="B245" s="106" t="s">
        <v>565</v>
      </c>
      <c r="C245" s="106" t="s">
        <v>83</v>
      </c>
      <c r="D245" s="759"/>
      <c r="E245" s="91">
        <f>E244+7</f>
        <v>43270</v>
      </c>
      <c r="F245" s="91">
        <f t="shared" si="25"/>
        <v>43274</v>
      </c>
      <c r="G245" s="91">
        <f t="shared" si="25"/>
        <v>43297</v>
      </c>
    </row>
    <row r="246" spans="1:7" s="57" customFormat="1" ht="15.75" customHeight="1">
      <c r="A246" s="80"/>
      <c r="B246" s="106" t="s">
        <v>566</v>
      </c>
      <c r="C246" s="106" t="s">
        <v>428</v>
      </c>
      <c r="D246" s="760"/>
      <c r="E246" s="91">
        <f>E245+7</f>
        <v>43277</v>
      </c>
      <c r="F246" s="91">
        <f t="shared" si="25"/>
        <v>43281</v>
      </c>
      <c r="G246" s="91">
        <f t="shared" si="25"/>
        <v>43304</v>
      </c>
    </row>
    <row r="247" spans="1:7" s="57" customFormat="1" ht="15.75" customHeight="1">
      <c r="A247" s="80"/>
      <c r="B247" s="107"/>
      <c r="C247" s="107"/>
      <c r="D247" s="117"/>
      <c r="E247" s="91">
        <f>E246+7</f>
        <v>43284</v>
      </c>
      <c r="F247" s="91">
        <f t="shared" si="25"/>
        <v>43288</v>
      </c>
      <c r="G247" s="91">
        <f t="shared" si="25"/>
        <v>43311</v>
      </c>
    </row>
    <row r="248" spans="1:7" s="57" customFormat="1" ht="15.75" customHeight="1">
      <c r="A248" s="80"/>
      <c r="B248" s="17"/>
      <c r="C248" s="17"/>
      <c r="D248" s="18"/>
      <c r="E248" s="18"/>
      <c r="F248" s="19"/>
      <c r="G248" s="19"/>
    </row>
    <row r="249" spans="1:7" s="57" customFormat="1" ht="15.75" customHeight="1">
      <c r="A249" s="721" t="s">
        <v>822</v>
      </c>
      <c r="B249" s="721"/>
      <c r="C249" s="17"/>
      <c r="D249" s="18"/>
      <c r="E249" s="18"/>
      <c r="F249" s="19"/>
      <c r="G249" s="19"/>
    </row>
    <row r="250" spans="1:7" s="57" customFormat="1" ht="15.75" customHeight="1">
      <c r="A250" s="80"/>
      <c r="B250" s="718" t="s">
        <v>38</v>
      </c>
      <c r="C250" s="718" t="s">
        <v>39</v>
      </c>
      <c r="D250" s="718" t="s">
        <v>40</v>
      </c>
      <c r="E250" s="87" t="s">
        <v>775</v>
      </c>
      <c r="F250" s="87" t="s">
        <v>41</v>
      </c>
      <c r="G250" s="102" t="s">
        <v>84</v>
      </c>
    </row>
    <row r="251" spans="1:7" s="57" customFormat="1" ht="15.75" customHeight="1">
      <c r="A251" s="80"/>
      <c r="B251" s="719"/>
      <c r="C251" s="719"/>
      <c r="D251" s="719"/>
      <c r="E251" s="88" t="s">
        <v>30</v>
      </c>
      <c r="F251" s="103" t="s">
        <v>42</v>
      </c>
      <c r="G251" s="87" t="s">
        <v>43</v>
      </c>
    </row>
    <row r="252" spans="1:7" s="57" customFormat="1" ht="15.75" customHeight="1">
      <c r="A252" s="80"/>
      <c r="B252" s="108" t="s">
        <v>675</v>
      </c>
      <c r="C252" s="109" t="s">
        <v>810</v>
      </c>
      <c r="D252" s="758" t="s">
        <v>811</v>
      </c>
      <c r="E252" s="110">
        <v>43250</v>
      </c>
      <c r="F252" s="110">
        <f>E252+4</f>
        <v>43254</v>
      </c>
      <c r="G252" s="92">
        <f>F252+26</f>
        <v>43280</v>
      </c>
    </row>
    <row r="253" spans="1:7" s="57" customFormat="1" ht="15.75" customHeight="1">
      <c r="A253" s="80"/>
      <c r="B253" s="108" t="s">
        <v>676</v>
      </c>
      <c r="C253" s="109" t="s">
        <v>812</v>
      </c>
      <c r="D253" s="759"/>
      <c r="E253" s="110">
        <f t="shared" ref="E253:G257" si="26">E252+7</f>
        <v>43257</v>
      </c>
      <c r="F253" s="110">
        <f t="shared" si="26"/>
        <v>43261</v>
      </c>
      <c r="G253" s="92">
        <f t="shared" si="26"/>
        <v>43287</v>
      </c>
    </row>
    <row r="254" spans="1:7" s="57" customFormat="1" ht="15.75" customHeight="1">
      <c r="A254" s="80"/>
      <c r="B254" s="108" t="s">
        <v>677</v>
      </c>
      <c r="C254" s="109" t="s">
        <v>813</v>
      </c>
      <c r="D254" s="759"/>
      <c r="E254" s="110">
        <f t="shared" si="26"/>
        <v>43264</v>
      </c>
      <c r="F254" s="110">
        <f t="shared" si="26"/>
        <v>43268</v>
      </c>
      <c r="G254" s="92">
        <f t="shared" si="26"/>
        <v>43294</v>
      </c>
    </row>
    <row r="255" spans="1:7" s="57" customFormat="1" ht="15.75" customHeight="1">
      <c r="A255" s="80"/>
      <c r="B255" s="74" t="s">
        <v>678</v>
      </c>
      <c r="C255" s="109" t="s">
        <v>823</v>
      </c>
      <c r="D255" s="759"/>
      <c r="E255" s="110">
        <f t="shared" si="26"/>
        <v>43271</v>
      </c>
      <c r="F255" s="110">
        <f t="shared" si="26"/>
        <v>43275</v>
      </c>
      <c r="G255" s="92">
        <f t="shared" si="26"/>
        <v>43301</v>
      </c>
    </row>
    <row r="256" spans="1:7" s="57" customFormat="1" ht="15.75" customHeight="1">
      <c r="A256" s="80"/>
      <c r="B256" s="74"/>
      <c r="C256" s="109"/>
      <c r="D256" s="759"/>
      <c r="E256" s="110">
        <f t="shared" si="26"/>
        <v>43278</v>
      </c>
      <c r="F256" s="110">
        <f t="shared" si="26"/>
        <v>43282</v>
      </c>
      <c r="G256" s="92">
        <f t="shared" si="26"/>
        <v>43308</v>
      </c>
    </row>
    <row r="257" spans="1:7" s="57" customFormat="1" ht="15.75" customHeight="1">
      <c r="A257" s="80"/>
      <c r="B257" s="74"/>
      <c r="C257" s="109"/>
      <c r="D257" s="760"/>
      <c r="E257" s="110">
        <f t="shared" si="26"/>
        <v>43285</v>
      </c>
      <c r="F257" s="110">
        <f t="shared" si="26"/>
        <v>43289</v>
      </c>
      <c r="G257" s="92">
        <f t="shared" si="26"/>
        <v>43315</v>
      </c>
    </row>
    <row r="258" spans="1:7" s="57" customFormat="1" ht="15.75" customHeight="1">
      <c r="A258" s="721"/>
      <c r="B258" s="721"/>
      <c r="C258" s="721"/>
      <c r="D258" s="721"/>
      <c r="E258" s="721"/>
      <c r="F258" s="721"/>
      <c r="G258" s="772"/>
    </row>
    <row r="259" spans="1:7" s="57" customFormat="1" ht="15.75" customHeight="1">
      <c r="A259" s="721"/>
      <c r="B259" s="721"/>
      <c r="C259" s="721"/>
      <c r="D259" s="721"/>
      <c r="E259" s="721"/>
      <c r="F259" s="721"/>
      <c r="G259" s="772"/>
    </row>
    <row r="260" spans="1:7" s="57" customFormat="1" ht="15.75" customHeight="1">
      <c r="A260" s="80"/>
      <c r="B260" s="718" t="s">
        <v>778</v>
      </c>
      <c r="C260" s="718" t="s">
        <v>39</v>
      </c>
      <c r="D260" s="718" t="s">
        <v>40</v>
      </c>
      <c r="E260" s="87" t="s">
        <v>775</v>
      </c>
      <c r="F260" s="87" t="s">
        <v>41</v>
      </c>
      <c r="G260" s="102" t="s">
        <v>84</v>
      </c>
    </row>
    <row r="261" spans="1:7" s="57" customFormat="1" ht="15.75" customHeight="1">
      <c r="A261" s="80"/>
      <c r="B261" s="719"/>
      <c r="C261" s="719"/>
      <c r="D261" s="719"/>
      <c r="E261" s="88" t="s">
        <v>30</v>
      </c>
      <c r="F261" s="103" t="s">
        <v>42</v>
      </c>
      <c r="G261" s="87" t="s">
        <v>43</v>
      </c>
    </row>
    <row r="262" spans="1:7" s="57" customFormat="1" ht="15.75" customHeight="1">
      <c r="A262" s="80"/>
      <c r="B262" s="116" t="s">
        <v>679</v>
      </c>
      <c r="C262" s="116" t="s">
        <v>817</v>
      </c>
      <c r="D262" s="723" t="s">
        <v>818</v>
      </c>
      <c r="E262" s="91">
        <v>43249</v>
      </c>
      <c r="F262" s="113">
        <f>E262+4</f>
        <v>43253</v>
      </c>
      <c r="G262" s="92">
        <f>F262+25</f>
        <v>43278</v>
      </c>
    </row>
    <row r="263" spans="1:7" s="57" customFormat="1" ht="15.75" customHeight="1">
      <c r="A263" s="80"/>
      <c r="B263" s="116" t="s">
        <v>680</v>
      </c>
      <c r="C263" s="116" t="s">
        <v>819</v>
      </c>
      <c r="D263" s="727"/>
      <c r="E263" s="113">
        <f t="shared" ref="E263:G266" si="27">E262+7</f>
        <v>43256</v>
      </c>
      <c r="F263" s="113">
        <f t="shared" si="27"/>
        <v>43260</v>
      </c>
      <c r="G263" s="92">
        <f t="shared" si="27"/>
        <v>43285</v>
      </c>
    </row>
    <row r="264" spans="1:7" s="57" customFormat="1" ht="15.75" customHeight="1">
      <c r="A264" s="80"/>
      <c r="B264" s="116" t="s">
        <v>681</v>
      </c>
      <c r="C264" s="116" t="s">
        <v>820</v>
      </c>
      <c r="D264" s="727"/>
      <c r="E264" s="113">
        <f t="shared" si="27"/>
        <v>43263</v>
      </c>
      <c r="F264" s="113">
        <f t="shared" si="27"/>
        <v>43267</v>
      </c>
      <c r="G264" s="92">
        <f t="shared" si="27"/>
        <v>43292</v>
      </c>
    </row>
    <row r="265" spans="1:7" s="57" customFormat="1" ht="15.75" customHeight="1">
      <c r="A265" s="80"/>
      <c r="B265" s="116" t="s">
        <v>682</v>
      </c>
      <c r="C265" s="116" t="s">
        <v>820</v>
      </c>
      <c r="D265" s="727"/>
      <c r="E265" s="113">
        <f t="shared" si="27"/>
        <v>43270</v>
      </c>
      <c r="F265" s="113">
        <f t="shared" si="27"/>
        <v>43274</v>
      </c>
      <c r="G265" s="92">
        <f t="shared" si="27"/>
        <v>43299</v>
      </c>
    </row>
    <row r="266" spans="1:7" s="57" customFormat="1" ht="15.75" customHeight="1">
      <c r="A266" s="80"/>
      <c r="B266" s="116"/>
      <c r="C266" s="116"/>
      <c r="D266" s="728"/>
      <c r="E266" s="113">
        <f t="shared" si="27"/>
        <v>43277</v>
      </c>
      <c r="F266" s="113">
        <f t="shared" si="27"/>
        <v>43281</v>
      </c>
      <c r="G266" s="92">
        <f t="shared" si="27"/>
        <v>43306</v>
      </c>
    </row>
    <row r="267" spans="1:7" s="57" customFormat="1" ht="15.75" customHeight="1">
      <c r="A267" s="80"/>
      <c r="B267" s="17"/>
      <c r="C267" s="17"/>
      <c r="D267" s="18"/>
      <c r="E267" s="18"/>
      <c r="F267" s="19"/>
      <c r="G267" s="19"/>
    </row>
    <row r="268" spans="1:7" s="57" customFormat="1" ht="15.75" customHeight="1">
      <c r="A268" s="721" t="s">
        <v>85</v>
      </c>
      <c r="B268" s="721"/>
      <c r="C268" s="17"/>
      <c r="D268" s="18"/>
      <c r="E268" s="18"/>
      <c r="F268" s="19"/>
      <c r="G268" s="19"/>
    </row>
    <row r="269" spans="1:7" s="57" customFormat="1" ht="15.75" customHeight="1">
      <c r="A269" s="80"/>
      <c r="B269" s="718" t="s">
        <v>778</v>
      </c>
      <c r="C269" s="718" t="s">
        <v>39</v>
      </c>
      <c r="D269" s="718" t="s">
        <v>40</v>
      </c>
      <c r="E269" s="87" t="s">
        <v>775</v>
      </c>
      <c r="F269" s="87" t="s">
        <v>41</v>
      </c>
      <c r="G269" s="102" t="s">
        <v>85</v>
      </c>
    </row>
    <row r="270" spans="1:7" s="57" customFormat="1" ht="15.75" customHeight="1">
      <c r="A270" s="80"/>
      <c r="B270" s="719"/>
      <c r="C270" s="719"/>
      <c r="D270" s="719"/>
      <c r="E270" s="88" t="s">
        <v>30</v>
      </c>
      <c r="F270" s="103" t="s">
        <v>42</v>
      </c>
      <c r="G270" s="87" t="s">
        <v>43</v>
      </c>
    </row>
    <row r="271" spans="1:7" s="57" customFormat="1" ht="15.75" customHeight="1">
      <c r="A271" s="80"/>
      <c r="B271" s="106" t="s">
        <v>420</v>
      </c>
      <c r="C271" s="106" t="s">
        <v>421</v>
      </c>
      <c r="D271" s="758" t="s">
        <v>799</v>
      </c>
      <c r="E271" s="92">
        <v>43248</v>
      </c>
      <c r="F271" s="92">
        <f>E271+4</f>
        <v>43252</v>
      </c>
      <c r="G271" s="92">
        <f>F271+29</f>
        <v>43281</v>
      </c>
    </row>
    <row r="272" spans="1:7" s="57" customFormat="1" ht="15.75" customHeight="1">
      <c r="A272" s="80"/>
      <c r="B272" s="106" t="s">
        <v>582</v>
      </c>
      <c r="C272" s="106" t="s">
        <v>587</v>
      </c>
      <c r="D272" s="759"/>
      <c r="E272" s="97">
        <f t="shared" ref="E272:G276" si="28">E271+7</f>
        <v>43255</v>
      </c>
      <c r="F272" s="92">
        <f t="shared" si="28"/>
        <v>43259</v>
      </c>
      <c r="G272" s="92">
        <f t="shared" si="28"/>
        <v>43288</v>
      </c>
    </row>
    <row r="273" spans="1:7" s="57" customFormat="1" ht="15.75" customHeight="1">
      <c r="A273" s="80"/>
      <c r="B273" s="106" t="s">
        <v>583</v>
      </c>
      <c r="C273" s="106" t="s">
        <v>588</v>
      </c>
      <c r="D273" s="759"/>
      <c r="E273" s="97">
        <f>E272+7</f>
        <v>43262</v>
      </c>
      <c r="F273" s="92">
        <f t="shared" si="28"/>
        <v>43266</v>
      </c>
      <c r="G273" s="92">
        <f t="shared" si="28"/>
        <v>43295</v>
      </c>
    </row>
    <row r="274" spans="1:7" s="57" customFormat="1" ht="15.75" customHeight="1">
      <c r="A274" s="80"/>
      <c r="B274" s="106" t="s">
        <v>584</v>
      </c>
      <c r="C274" s="106" t="s">
        <v>589</v>
      </c>
      <c r="D274" s="759"/>
      <c r="E274" s="97">
        <f t="shared" si="28"/>
        <v>43269</v>
      </c>
      <c r="F274" s="92">
        <f t="shared" si="28"/>
        <v>43273</v>
      </c>
      <c r="G274" s="92">
        <f t="shared" si="28"/>
        <v>43302</v>
      </c>
    </row>
    <row r="275" spans="1:7" s="57" customFormat="1" ht="15.75" customHeight="1">
      <c r="A275" s="80"/>
      <c r="B275" s="106" t="s">
        <v>585</v>
      </c>
      <c r="C275" s="106" t="s">
        <v>590</v>
      </c>
      <c r="D275" s="759"/>
      <c r="E275" s="97">
        <f t="shared" si="28"/>
        <v>43276</v>
      </c>
      <c r="F275" s="92">
        <f t="shared" si="28"/>
        <v>43280</v>
      </c>
      <c r="G275" s="92">
        <f t="shared" si="28"/>
        <v>43309</v>
      </c>
    </row>
    <row r="276" spans="1:7" s="57" customFormat="1" ht="15.75" customHeight="1">
      <c r="A276" s="80"/>
      <c r="B276" s="107" t="s">
        <v>586</v>
      </c>
      <c r="C276" s="107" t="s">
        <v>96</v>
      </c>
      <c r="D276" s="760"/>
      <c r="E276" s="97">
        <f>E275+7</f>
        <v>43283</v>
      </c>
      <c r="F276" s="92">
        <f t="shared" si="28"/>
        <v>43287</v>
      </c>
      <c r="G276" s="92">
        <f t="shared" si="28"/>
        <v>43316</v>
      </c>
    </row>
    <row r="277" spans="1:7" s="57" customFormat="1" ht="15.75" customHeight="1">
      <c r="A277" s="80"/>
      <c r="B277" s="13"/>
      <c r="C277" s="13"/>
      <c r="D277" s="15"/>
      <c r="E277" s="15"/>
      <c r="F277" s="12"/>
      <c r="G277" s="12"/>
    </row>
    <row r="278" spans="1:7" s="57" customFormat="1" ht="15.75" customHeight="1">
      <c r="A278" s="721" t="s">
        <v>89</v>
      </c>
      <c r="B278" s="721"/>
      <c r="C278" s="17"/>
      <c r="D278" s="18"/>
      <c r="E278" s="18"/>
      <c r="F278" s="19"/>
      <c r="G278" s="19"/>
    </row>
    <row r="279" spans="1:7" s="57" customFormat="1" ht="15.75" customHeight="1">
      <c r="A279" s="80"/>
      <c r="B279" s="718" t="s">
        <v>38</v>
      </c>
      <c r="C279" s="718" t="s">
        <v>39</v>
      </c>
      <c r="D279" s="718" t="s">
        <v>40</v>
      </c>
      <c r="E279" s="87" t="s">
        <v>775</v>
      </c>
      <c r="F279" s="87" t="s">
        <v>41</v>
      </c>
      <c r="G279" s="102" t="s">
        <v>824</v>
      </c>
    </row>
    <row r="280" spans="1:7" s="57" customFormat="1" ht="15.75" customHeight="1">
      <c r="A280" s="80"/>
      <c r="B280" s="719"/>
      <c r="C280" s="719"/>
      <c r="D280" s="719"/>
      <c r="E280" s="88" t="s">
        <v>30</v>
      </c>
      <c r="F280" s="103" t="s">
        <v>42</v>
      </c>
      <c r="G280" s="87" t="s">
        <v>43</v>
      </c>
    </row>
    <row r="281" spans="1:7" s="57" customFormat="1" ht="15.75" customHeight="1">
      <c r="A281" s="80"/>
      <c r="B281" s="116" t="s">
        <v>679</v>
      </c>
      <c r="C281" s="116" t="s">
        <v>817</v>
      </c>
      <c r="D281" s="723" t="s">
        <v>818</v>
      </c>
      <c r="E281" s="91">
        <v>43249</v>
      </c>
      <c r="F281" s="113">
        <f>E281+4</f>
        <v>43253</v>
      </c>
      <c r="G281" s="92">
        <f>F281+25</f>
        <v>43278</v>
      </c>
    </row>
    <row r="282" spans="1:7" s="57" customFormat="1" ht="15.75" customHeight="1">
      <c r="A282" s="80"/>
      <c r="B282" s="116" t="s">
        <v>680</v>
      </c>
      <c r="C282" s="116" t="s">
        <v>819</v>
      </c>
      <c r="D282" s="727"/>
      <c r="E282" s="113">
        <f t="shared" ref="E282:G285" si="29">E281+7</f>
        <v>43256</v>
      </c>
      <c r="F282" s="113">
        <f t="shared" si="29"/>
        <v>43260</v>
      </c>
      <c r="G282" s="92">
        <f t="shared" si="29"/>
        <v>43285</v>
      </c>
    </row>
    <row r="283" spans="1:7" s="57" customFormat="1" ht="15.75" customHeight="1">
      <c r="A283" s="80"/>
      <c r="B283" s="116" t="s">
        <v>681</v>
      </c>
      <c r="C283" s="116" t="s">
        <v>820</v>
      </c>
      <c r="D283" s="727"/>
      <c r="E283" s="113">
        <f t="shared" si="29"/>
        <v>43263</v>
      </c>
      <c r="F283" s="113">
        <f t="shared" si="29"/>
        <v>43267</v>
      </c>
      <c r="G283" s="92">
        <f t="shared" si="29"/>
        <v>43292</v>
      </c>
    </row>
    <row r="284" spans="1:7" s="57" customFormat="1" ht="15.75" customHeight="1">
      <c r="A284" s="80"/>
      <c r="B284" s="116" t="s">
        <v>682</v>
      </c>
      <c r="C284" s="116" t="s">
        <v>820</v>
      </c>
      <c r="D284" s="727"/>
      <c r="E284" s="113">
        <f t="shared" si="29"/>
        <v>43270</v>
      </c>
      <c r="F284" s="113">
        <f t="shared" si="29"/>
        <v>43274</v>
      </c>
      <c r="G284" s="92">
        <f t="shared" si="29"/>
        <v>43299</v>
      </c>
    </row>
    <row r="285" spans="1:7" s="57" customFormat="1" ht="15.75" customHeight="1">
      <c r="A285" s="80"/>
      <c r="B285" s="116"/>
      <c r="C285" s="116"/>
      <c r="D285" s="728"/>
      <c r="E285" s="113">
        <f t="shared" si="29"/>
        <v>43277</v>
      </c>
      <c r="F285" s="113">
        <f t="shared" si="29"/>
        <v>43281</v>
      </c>
      <c r="G285" s="92">
        <f t="shared" si="29"/>
        <v>43306</v>
      </c>
    </row>
    <row r="286" spans="1:7" s="57" customFormat="1" ht="15.75" customHeight="1">
      <c r="A286" s="80"/>
      <c r="B286" s="17"/>
      <c r="C286" s="17"/>
      <c r="D286" s="18"/>
      <c r="E286" s="18"/>
      <c r="F286" s="19"/>
      <c r="G286" s="19"/>
    </row>
    <row r="287" spans="1:7" s="57" customFormat="1" ht="15.75" customHeight="1">
      <c r="A287" s="721" t="s">
        <v>90</v>
      </c>
      <c r="B287" s="721"/>
      <c r="C287" s="17"/>
      <c r="D287" s="18"/>
      <c r="E287" s="18"/>
      <c r="F287" s="19"/>
      <c r="G287" s="19"/>
    </row>
    <row r="288" spans="1:7" s="57" customFormat="1" ht="15.75" customHeight="1">
      <c r="A288" s="80"/>
      <c r="B288" s="729" t="s">
        <v>38</v>
      </c>
      <c r="C288" s="729" t="s">
        <v>39</v>
      </c>
      <c r="D288" s="729" t="s">
        <v>40</v>
      </c>
      <c r="E288" s="87" t="s">
        <v>775</v>
      </c>
      <c r="F288" s="87" t="s">
        <v>41</v>
      </c>
      <c r="G288" s="87" t="s">
        <v>90</v>
      </c>
    </row>
    <row r="289" spans="1:7" s="57" customFormat="1" ht="15.75" customHeight="1">
      <c r="A289" s="80"/>
      <c r="B289" s="730"/>
      <c r="C289" s="730"/>
      <c r="D289" s="730"/>
      <c r="E289" s="88" t="s">
        <v>30</v>
      </c>
      <c r="F289" s="87" t="s">
        <v>42</v>
      </c>
      <c r="G289" s="87" t="s">
        <v>43</v>
      </c>
    </row>
    <row r="290" spans="1:7" s="57" customFormat="1" ht="15.75" customHeight="1">
      <c r="A290" s="80"/>
      <c r="B290" s="116" t="s">
        <v>627</v>
      </c>
      <c r="C290" s="116" t="s">
        <v>825</v>
      </c>
      <c r="D290" s="723" t="s">
        <v>826</v>
      </c>
      <c r="E290" s="91">
        <v>43252</v>
      </c>
      <c r="F290" s="113">
        <f>E290+4</f>
        <v>43256</v>
      </c>
      <c r="G290" s="92">
        <f>F290+25</f>
        <v>43281</v>
      </c>
    </row>
    <row r="291" spans="1:7" s="57" customFormat="1" ht="15.75" customHeight="1">
      <c r="A291" s="80"/>
      <c r="B291" s="116" t="s">
        <v>628</v>
      </c>
      <c r="C291" s="116" t="s">
        <v>632</v>
      </c>
      <c r="D291" s="727"/>
      <c r="E291" s="113">
        <f t="shared" ref="E291:G294" si="30">E290+7</f>
        <v>43259</v>
      </c>
      <c r="F291" s="113">
        <f t="shared" si="30"/>
        <v>43263</v>
      </c>
      <c r="G291" s="92">
        <f t="shared" si="30"/>
        <v>43288</v>
      </c>
    </row>
    <row r="292" spans="1:7" s="57" customFormat="1" ht="15.75" customHeight="1">
      <c r="A292" s="80"/>
      <c r="B292" s="116" t="s">
        <v>629</v>
      </c>
      <c r="C292" s="116" t="s">
        <v>633</v>
      </c>
      <c r="D292" s="727"/>
      <c r="E292" s="113">
        <f t="shared" si="30"/>
        <v>43266</v>
      </c>
      <c r="F292" s="113">
        <f t="shared" si="30"/>
        <v>43270</v>
      </c>
      <c r="G292" s="92">
        <f t="shared" si="30"/>
        <v>43295</v>
      </c>
    </row>
    <row r="293" spans="1:7" s="57" customFormat="1" ht="15.75" customHeight="1">
      <c r="A293" s="80"/>
      <c r="B293" s="116" t="s">
        <v>630</v>
      </c>
      <c r="C293" s="116" t="s">
        <v>634</v>
      </c>
      <c r="D293" s="727"/>
      <c r="E293" s="113">
        <f t="shared" si="30"/>
        <v>43273</v>
      </c>
      <c r="F293" s="113">
        <f t="shared" si="30"/>
        <v>43277</v>
      </c>
      <c r="G293" s="92">
        <f t="shared" si="30"/>
        <v>43302</v>
      </c>
    </row>
    <row r="294" spans="1:7" s="57" customFormat="1" ht="15.75" customHeight="1">
      <c r="A294" s="80"/>
      <c r="B294" s="116" t="s">
        <v>631</v>
      </c>
      <c r="C294" s="116" t="s">
        <v>635</v>
      </c>
      <c r="D294" s="728"/>
      <c r="E294" s="113">
        <f t="shared" si="30"/>
        <v>43280</v>
      </c>
      <c r="F294" s="113">
        <f t="shared" si="30"/>
        <v>43284</v>
      </c>
      <c r="G294" s="92">
        <f t="shared" si="30"/>
        <v>43309</v>
      </c>
    </row>
    <row r="295" spans="1:7" s="57" customFormat="1" ht="15.75" customHeight="1">
      <c r="A295" s="80"/>
      <c r="B295" s="17"/>
      <c r="C295" s="17"/>
      <c r="D295" s="18"/>
      <c r="E295" s="18"/>
      <c r="F295" s="19"/>
      <c r="G295" s="19"/>
    </row>
    <row r="296" spans="1:7" s="57" customFormat="1" ht="15.75" customHeight="1">
      <c r="A296" s="721" t="s">
        <v>91</v>
      </c>
      <c r="B296" s="721"/>
      <c r="C296" s="17"/>
      <c r="D296" s="18"/>
      <c r="E296" s="18"/>
      <c r="F296" s="19"/>
      <c r="G296" s="19"/>
    </row>
    <row r="297" spans="1:7" s="57" customFormat="1" ht="15.75" customHeight="1">
      <c r="A297" s="80"/>
      <c r="B297" s="718" t="s">
        <v>38</v>
      </c>
      <c r="C297" s="718" t="s">
        <v>39</v>
      </c>
      <c r="D297" s="718" t="s">
        <v>40</v>
      </c>
      <c r="E297" s="87" t="s">
        <v>815</v>
      </c>
      <c r="F297" s="87" t="s">
        <v>41</v>
      </c>
      <c r="G297" s="102" t="s">
        <v>827</v>
      </c>
    </row>
    <row r="298" spans="1:7" s="57" customFormat="1" ht="15.75" customHeight="1">
      <c r="A298" s="80"/>
      <c r="B298" s="719"/>
      <c r="C298" s="719"/>
      <c r="D298" s="719"/>
      <c r="E298" s="88" t="s">
        <v>30</v>
      </c>
      <c r="F298" s="103" t="s">
        <v>42</v>
      </c>
      <c r="G298" s="87" t="s">
        <v>43</v>
      </c>
    </row>
    <row r="299" spans="1:7" s="57" customFormat="1" ht="15.75" customHeight="1">
      <c r="A299" s="80"/>
      <c r="B299" s="111" t="s">
        <v>577</v>
      </c>
      <c r="C299" s="118" t="s">
        <v>579</v>
      </c>
      <c r="D299" s="723" t="s">
        <v>828</v>
      </c>
      <c r="E299" s="110">
        <v>43248</v>
      </c>
      <c r="F299" s="92">
        <f>E299+4</f>
        <v>43252</v>
      </c>
      <c r="G299" s="92">
        <f>F299+22</f>
        <v>43274</v>
      </c>
    </row>
    <row r="300" spans="1:7" s="57" customFormat="1" ht="15.75" customHeight="1">
      <c r="A300" s="80"/>
      <c r="B300" s="111" t="s">
        <v>111</v>
      </c>
      <c r="C300" s="118" t="s">
        <v>534</v>
      </c>
      <c r="D300" s="727"/>
      <c r="E300" s="92">
        <f t="shared" ref="E300:G304" si="31">E299+7</f>
        <v>43255</v>
      </c>
      <c r="F300" s="92">
        <f t="shared" si="31"/>
        <v>43259</v>
      </c>
      <c r="G300" s="92">
        <f t="shared" si="31"/>
        <v>43281</v>
      </c>
    </row>
    <row r="301" spans="1:7" s="57" customFormat="1" ht="15.75" customHeight="1">
      <c r="A301" s="80"/>
      <c r="B301" s="111" t="s">
        <v>111</v>
      </c>
      <c r="C301" s="118" t="s">
        <v>580</v>
      </c>
      <c r="D301" s="727"/>
      <c r="E301" s="92">
        <f t="shared" si="31"/>
        <v>43262</v>
      </c>
      <c r="F301" s="92">
        <f t="shared" si="31"/>
        <v>43266</v>
      </c>
      <c r="G301" s="92">
        <f t="shared" si="31"/>
        <v>43288</v>
      </c>
    </row>
    <row r="302" spans="1:7" s="57" customFormat="1" ht="15.75" customHeight="1">
      <c r="A302" s="80"/>
      <c r="B302" s="114" t="s">
        <v>578</v>
      </c>
      <c r="C302" s="118" t="s">
        <v>49</v>
      </c>
      <c r="D302" s="727"/>
      <c r="E302" s="92">
        <f t="shared" si="31"/>
        <v>43269</v>
      </c>
      <c r="F302" s="92">
        <f t="shared" si="31"/>
        <v>43273</v>
      </c>
      <c r="G302" s="92">
        <f t="shared" si="31"/>
        <v>43295</v>
      </c>
    </row>
    <row r="303" spans="1:7" s="57" customFormat="1" ht="15.75" customHeight="1">
      <c r="A303" s="80"/>
      <c r="B303" s="114" t="s">
        <v>111</v>
      </c>
      <c r="C303" s="118" t="s">
        <v>581</v>
      </c>
      <c r="D303" s="728"/>
      <c r="E303" s="92">
        <f>E302+7</f>
        <v>43276</v>
      </c>
      <c r="F303" s="92">
        <f t="shared" si="31"/>
        <v>43280</v>
      </c>
      <c r="G303" s="92">
        <f t="shared" si="31"/>
        <v>43302</v>
      </c>
    </row>
    <row r="304" spans="1:7" s="57" customFormat="1" ht="15.75" customHeight="1">
      <c r="A304" s="80"/>
      <c r="B304" s="119" t="s">
        <v>111</v>
      </c>
      <c r="C304" s="118" t="s">
        <v>245</v>
      </c>
      <c r="D304" s="120"/>
      <c r="E304" s="92">
        <f t="shared" si="31"/>
        <v>43283</v>
      </c>
      <c r="F304" s="92">
        <f t="shared" si="31"/>
        <v>43287</v>
      </c>
      <c r="G304" s="92">
        <f t="shared" si="31"/>
        <v>43309</v>
      </c>
    </row>
    <row r="305" spans="1:7" s="57" customFormat="1" ht="15.75" customHeight="1">
      <c r="A305" s="721" t="s">
        <v>829</v>
      </c>
      <c r="B305" s="721"/>
      <c r="C305" s="17"/>
      <c r="D305" s="18"/>
      <c r="E305" s="18"/>
      <c r="F305" s="19"/>
      <c r="G305" s="19"/>
    </row>
    <row r="306" spans="1:7" s="57" customFormat="1" ht="15.75" customHeight="1">
      <c r="A306" s="80"/>
      <c r="B306" s="718" t="s">
        <v>38</v>
      </c>
      <c r="C306" s="718" t="s">
        <v>39</v>
      </c>
      <c r="D306" s="718" t="s">
        <v>40</v>
      </c>
      <c r="E306" s="87" t="s">
        <v>803</v>
      </c>
      <c r="F306" s="87" t="s">
        <v>41</v>
      </c>
      <c r="G306" s="102" t="s">
        <v>86</v>
      </c>
    </row>
    <row r="307" spans="1:7" s="57" customFormat="1" ht="15.75" customHeight="1">
      <c r="A307" s="80"/>
      <c r="B307" s="719"/>
      <c r="C307" s="719"/>
      <c r="D307" s="719"/>
      <c r="E307" s="88" t="s">
        <v>30</v>
      </c>
      <c r="F307" s="103" t="s">
        <v>42</v>
      </c>
      <c r="G307" s="87" t="s">
        <v>43</v>
      </c>
    </row>
    <row r="308" spans="1:7" s="57" customFormat="1" ht="15.75" customHeight="1">
      <c r="A308" s="80"/>
      <c r="B308" s="121" t="s">
        <v>362</v>
      </c>
      <c r="C308" s="121" t="s">
        <v>423</v>
      </c>
      <c r="D308" s="723" t="s">
        <v>830</v>
      </c>
      <c r="E308" s="91">
        <v>43252</v>
      </c>
      <c r="F308" s="113">
        <f>E308+4</f>
        <v>43256</v>
      </c>
      <c r="G308" s="92">
        <f>F308+21</f>
        <v>43277</v>
      </c>
    </row>
    <row r="309" spans="1:7" s="57" customFormat="1" ht="15.75" customHeight="1">
      <c r="A309" s="80"/>
      <c r="B309" s="121" t="s">
        <v>573</v>
      </c>
      <c r="C309" s="121" t="s">
        <v>428</v>
      </c>
      <c r="D309" s="727"/>
      <c r="E309" s="113">
        <f t="shared" ref="E309:G313" si="32">E308+7</f>
        <v>43259</v>
      </c>
      <c r="F309" s="113">
        <f t="shared" si="32"/>
        <v>43263</v>
      </c>
      <c r="G309" s="92">
        <f t="shared" si="32"/>
        <v>43284</v>
      </c>
    </row>
    <row r="310" spans="1:7" s="57" customFormat="1" ht="15.75" customHeight="1">
      <c r="A310" s="80"/>
      <c r="B310" s="121" t="s">
        <v>222</v>
      </c>
      <c r="C310" s="121" t="s">
        <v>575</v>
      </c>
      <c r="D310" s="727"/>
      <c r="E310" s="113">
        <f t="shared" si="32"/>
        <v>43266</v>
      </c>
      <c r="F310" s="113">
        <f t="shared" si="32"/>
        <v>43270</v>
      </c>
      <c r="G310" s="92">
        <f t="shared" si="32"/>
        <v>43291</v>
      </c>
    </row>
    <row r="311" spans="1:7" s="57" customFormat="1" ht="15.75" customHeight="1">
      <c r="A311" s="80"/>
      <c r="B311" s="121" t="s">
        <v>574</v>
      </c>
      <c r="C311" s="121" t="s">
        <v>116</v>
      </c>
      <c r="D311" s="727"/>
      <c r="E311" s="113">
        <f t="shared" si="32"/>
        <v>43273</v>
      </c>
      <c r="F311" s="113">
        <f t="shared" si="32"/>
        <v>43277</v>
      </c>
      <c r="G311" s="92">
        <f t="shared" si="32"/>
        <v>43298</v>
      </c>
    </row>
    <row r="312" spans="1:7" s="57" customFormat="1" ht="15.75" customHeight="1">
      <c r="A312" s="80"/>
      <c r="B312" s="121" t="s">
        <v>422</v>
      </c>
      <c r="C312" s="121" t="s">
        <v>576</v>
      </c>
      <c r="D312" s="727"/>
      <c r="E312" s="113">
        <f t="shared" si="32"/>
        <v>43280</v>
      </c>
      <c r="F312" s="113">
        <f t="shared" si="32"/>
        <v>43284</v>
      </c>
      <c r="G312" s="92">
        <f t="shared" si="32"/>
        <v>43305</v>
      </c>
    </row>
    <row r="313" spans="1:7" s="57" customFormat="1" ht="15.75" customHeight="1">
      <c r="A313" s="80"/>
      <c r="B313" s="122"/>
      <c r="C313" s="121"/>
      <c r="D313" s="728"/>
      <c r="E313" s="92">
        <f t="shared" si="32"/>
        <v>43287</v>
      </c>
      <c r="F313" s="92">
        <f t="shared" si="32"/>
        <v>43291</v>
      </c>
      <c r="G313" s="92">
        <f t="shared" si="32"/>
        <v>43312</v>
      </c>
    </row>
    <row r="314" spans="1:7" s="57" customFormat="1" ht="15.75" customHeight="1">
      <c r="A314" s="80"/>
      <c r="B314" s="17"/>
      <c r="C314" s="17"/>
      <c r="D314" s="18"/>
      <c r="E314" s="18"/>
      <c r="F314" s="19"/>
      <c r="G314" s="19"/>
    </row>
    <row r="315" spans="1:7" s="57" customFormat="1" ht="15.75" customHeight="1">
      <c r="A315" s="721" t="s">
        <v>93</v>
      </c>
      <c r="B315" s="721"/>
      <c r="C315" s="17"/>
      <c r="D315" s="18"/>
      <c r="E315" s="18"/>
      <c r="F315" s="19"/>
      <c r="G315" s="19"/>
    </row>
    <row r="316" spans="1:7" s="57" customFormat="1" ht="15.75" customHeight="1">
      <c r="A316" s="80"/>
      <c r="B316" s="718" t="s">
        <v>778</v>
      </c>
      <c r="C316" s="718" t="s">
        <v>39</v>
      </c>
      <c r="D316" s="718" t="s">
        <v>40</v>
      </c>
      <c r="E316" s="87" t="s">
        <v>775</v>
      </c>
      <c r="F316" s="87" t="s">
        <v>41</v>
      </c>
      <c r="G316" s="102" t="s">
        <v>93</v>
      </c>
    </row>
    <row r="317" spans="1:7" s="57" customFormat="1" ht="15.75" customHeight="1">
      <c r="A317" s="80"/>
      <c r="B317" s="719"/>
      <c r="C317" s="719"/>
      <c r="D317" s="719"/>
      <c r="E317" s="88" t="s">
        <v>30</v>
      </c>
      <c r="F317" s="103" t="s">
        <v>42</v>
      </c>
      <c r="G317" s="87" t="s">
        <v>43</v>
      </c>
    </row>
    <row r="318" spans="1:7" s="57" customFormat="1" ht="15.75" customHeight="1">
      <c r="A318" s="80"/>
      <c r="B318" s="121" t="s">
        <v>362</v>
      </c>
      <c r="C318" s="121" t="s">
        <v>423</v>
      </c>
      <c r="D318" s="723" t="s">
        <v>830</v>
      </c>
      <c r="E318" s="91">
        <v>43252</v>
      </c>
      <c r="F318" s="113">
        <f>E318+4</f>
        <v>43256</v>
      </c>
      <c r="G318" s="92">
        <f>F318+21</f>
        <v>43277</v>
      </c>
    </row>
    <row r="319" spans="1:7" s="57" customFormat="1" ht="15.75" customHeight="1">
      <c r="A319" s="80"/>
      <c r="B319" s="121" t="s">
        <v>573</v>
      </c>
      <c r="C319" s="121" t="s">
        <v>428</v>
      </c>
      <c r="D319" s="727"/>
      <c r="E319" s="91">
        <f>E318+7</f>
        <v>43259</v>
      </c>
      <c r="F319" s="113">
        <f t="shared" ref="F319:G323" si="33">F318+7</f>
        <v>43263</v>
      </c>
      <c r="G319" s="92">
        <f t="shared" si="33"/>
        <v>43284</v>
      </c>
    </row>
    <row r="320" spans="1:7" s="57" customFormat="1" ht="15.75" customHeight="1">
      <c r="A320" s="80"/>
      <c r="B320" s="121" t="s">
        <v>222</v>
      </c>
      <c r="C320" s="121" t="s">
        <v>575</v>
      </c>
      <c r="D320" s="727"/>
      <c r="E320" s="91">
        <f>E319+7</f>
        <v>43266</v>
      </c>
      <c r="F320" s="113">
        <f t="shared" si="33"/>
        <v>43270</v>
      </c>
      <c r="G320" s="92">
        <f t="shared" si="33"/>
        <v>43291</v>
      </c>
    </row>
    <row r="321" spans="1:7" s="57" customFormat="1" ht="15.75" customHeight="1">
      <c r="A321" s="80"/>
      <c r="B321" s="121" t="s">
        <v>574</v>
      </c>
      <c r="C321" s="121" t="s">
        <v>116</v>
      </c>
      <c r="D321" s="727"/>
      <c r="E321" s="91">
        <f>E320+7</f>
        <v>43273</v>
      </c>
      <c r="F321" s="113">
        <f t="shared" si="33"/>
        <v>43277</v>
      </c>
      <c r="G321" s="92">
        <f t="shared" si="33"/>
        <v>43298</v>
      </c>
    </row>
    <row r="322" spans="1:7" s="57" customFormat="1" ht="15.75" customHeight="1">
      <c r="A322" s="80"/>
      <c r="B322" s="121" t="s">
        <v>422</v>
      </c>
      <c r="C322" s="121" t="s">
        <v>576</v>
      </c>
      <c r="D322" s="727"/>
      <c r="E322" s="91">
        <f>E321+7</f>
        <v>43280</v>
      </c>
      <c r="F322" s="113">
        <f t="shared" si="33"/>
        <v>43284</v>
      </c>
      <c r="G322" s="92">
        <f>G321+7</f>
        <v>43305</v>
      </c>
    </row>
    <row r="323" spans="1:7" s="57" customFormat="1" ht="15.75" customHeight="1">
      <c r="A323" s="83"/>
      <c r="B323" s="122"/>
      <c r="C323" s="121"/>
      <c r="D323" s="728"/>
      <c r="E323" s="91">
        <f>E322+7</f>
        <v>43287</v>
      </c>
      <c r="F323" s="113">
        <f t="shared" si="33"/>
        <v>43291</v>
      </c>
      <c r="G323" s="92">
        <f>G322+7</f>
        <v>43312</v>
      </c>
    </row>
    <row r="324" spans="1:7" s="57" customFormat="1" ht="15.75" customHeight="1">
      <c r="A324" s="83"/>
      <c r="B324" s="59"/>
      <c r="C324" s="60"/>
      <c r="D324" s="15"/>
      <c r="E324" s="3"/>
      <c r="F324" s="4"/>
      <c r="G324" s="4"/>
    </row>
    <row r="325" spans="1:7" s="57" customFormat="1" ht="15.75" customHeight="1">
      <c r="A325" s="766" t="s">
        <v>831</v>
      </c>
      <c r="B325" s="766"/>
      <c r="C325" s="766"/>
      <c r="D325" s="766"/>
      <c r="E325" s="766"/>
      <c r="F325" s="766"/>
      <c r="G325" s="766"/>
    </row>
    <row r="326" spans="1:7" s="57" customFormat="1" ht="15.75" customHeight="1">
      <c r="A326" s="764" t="s">
        <v>94</v>
      </c>
      <c r="B326" s="764"/>
      <c r="C326" s="21"/>
      <c r="D326" s="3"/>
      <c r="E326" s="3"/>
      <c r="F326" s="4"/>
      <c r="G326" s="4"/>
    </row>
    <row r="327" spans="1:7" s="57" customFormat="1" ht="15.75" customHeight="1">
      <c r="A327" s="80"/>
      <c r="B327" s="729" t="s">
        <v>38</v>
      </c>
      <c r="C327" s="729" t="s">
        <v>39</v>
      </c>
      <c r="D327" s="729" t="s">
        <v>40</v>
      </c>
      <c r="E327" s="87" t="s">
        <v>775</v>
      </c>
      <c r="F327" s="87" t="s">
        <v>41</v>
      </c>
      <c r="G327" s="102" t="s">
        <v>832</v>
      </c>
    </row>
    <row r="328" spans="1:7" s="57" customFormat="1" ht="15.75" customHeight="1">
      <c r="A328" s="80"/>
      <c r="B328" s="730"/>
      <c r="C328" s="730"/>
      <c r="D328" s="730"/>
      <c r="E328" s="88" t="s">
        <v>30</v>
      </c>
      <c r="F328" s="103" t="s">
        <v>42</v>
      </c>
      <c r="G328" s="87" t="s">
        <v>43</v>
      </c>
    </row>
    <row r="329" spans="1:7" s="57" customFormat="1" ht="15.75" customHeight="1">
      <c r="A329" s="80"/>
      <c r="B329" s="121" t="s">
        <v>567</v>
      </c>
      <c r="C329" s="121" t="s">
        <v>23</v>
      </c>
      <c r="D329" s="723" t="s">
        <v>833</v>
      </c>
      <c r="E329" s="113">
        <v>43248</v>
      </c>
      <c r="F329" s="113">
        <f>E329+4</f>
        <v>43252</v>
      </c>
      <c r="G329" s="92">
        <f>F329+24</f>
        <v>43276</v>
      </c>
    </row>
    <row r="330" spans="1:7" s="57" customFormat="1" ht="15.75" customHeight="1">
      <c r="A330" s="80"/>
      <c r="B330" s="121" t="s">
        <v>568</v>
      </c>
      <c r="C330" s="121" t="s">
        <v>235</v>
      </c>
      <c r="D330" s="727"/>
      <c r="E330" s="97">
        <f>E329+7</f>
        <v>43255</v>
      </c>
      <c r="F330" s="113">
        <f t="shared" ref="E330:G333" si="34">F329+7</f>
        <v>43259</v>
      </c>
      <c r="G330" s="92">
        <f t="shared" si="34"/>
        <v>43283</v>
      </c>
    </row>
    <row r="331" spans="1:7" s="57" customFormat="1" ht="15.75" customHeight="1">
      <c r="A331" s="80"/>
      <c r="B331" s="123" t="s">
        <v>569</v>
      </c>
      <c r="C331" s="121" t="s">
        <v>570</v>
      </c>
      <c r="D331" s="727"/>
      <c r="E331" s="97">
        <f t="shared" si="34"/>
        <v>43262</v>
      </c>
      <c r="F331" s="113">
        <f t="shared" si="34"/>
        <v>43266</v>
      </c>
      <c r="G331" s="92">
        <f t="shared" si="34"/>
        <v>43290</v>
      </c>
    </row>
    <row r="332" spans="1:7" s="57" customFormat="1" ht="15.75" customHeight="1">
      <c r="A332" s="80"/>
      <c r="B332" s="116" t="s">
        <v>443</v>
      </c>
      <c r="C332" s="124" t="s">
        <v>571</v>
      </c>
      <c r="D332" s="727"/>
      <c r="E332" s="97">
        <f t="shared" si="34"/>
        <v>43269</v>
      </c>
      <c r="F332" s="113">
        <f t="shared" si="34"/>
        <v>43273</v>
      </c>
      <c r="G332" s="92">
        <f t="shared" si="34"/>
        <v>43297</v>
      </c>
    </row>
    <row r="333" spans="1:7" s="57" customFormat="1" ht="15.75" customHeight="1">
      <c r="A333" s="80"/>
      <c r="B333" s="116" t="s">
        <v>286</v>
      </c>
      <c r="C333" s="124" t="s">
        <v>572</v>
      </c>
      <c r="D333" s="728"/>
      <c r="E333" s="97">
        <f t="shared" si="34"/>
        <v>43276</v>
      </c>
      <c r="F333" s="113">
        <f t="shared" si="34"/>
        <v>43280</v>
      </c>
      <c r="G333" s="92">
        <f t="shared" si="34"/>
        <v>43304</v>
      </c>
    </row>
    <row r="334" spans="1:7" s="57" customFormat="1" ht="15.75" customHeight="1">
      <c r="A334" s="764" t="s">
        <v>97</v>
      </c>
      <c r="B334" s="764"/>
      <c r="C334" s="17"/>
      <c r="D334" s="18"/>
      <c r="E334" s="18"/>
      <c r="F334" s="19"/>
      <c r="G334" s="19"/>
    </row>
    <row r="335" spans="1:7" s="57" customFormat="1" ht="15.75" customHeight="1">
      <c r="A335" s="80"/>
      <c r="B335" s="718" t="s">
        <v>38</v>
      </c>
      <c r="C335" s="718" t="s">
        <v>39</v>
      </c>
      <c r="D335" s="718" t="s">
        <v>40</v>
      </c>
      <c r="E335" s="87" t="s">
        <v>775</v>
      </c>
      <c r="F335" s="87" t="s">
        <v>41</v>
      </c>
      <c r="G335" s="81" t="s">
        <v>834</v>
      </c>
    </row>
    <row r="336" spans="1:7" s="57" customFormat="1" ht="15.75" customHeight="1">
      <c r="A336" s="80"/>
      <c r="B336" s="719"/>
      <c r="C336" s="719"/>
      <c r="D336" s="719"/>
      <c r="E336" s="88" t="s">
        <v>30</v>
      </c>
      <c r="F336" s="103" t="s">
        <v>42</v>
      </c>
      <c r="G336" s="87" t="s">
        <v>43</v>
      </c>
    </row>
    <row r="337" spans="1:7" s="57" customFormat="1" ht="15.75" customHeight="1">
      <c r="A337" s="80"/>
      <c r="B337" s="89" t="s">
        <v>671</v>
      </c>
      <c r="C337" s="104" t="s">
        <v>792</v>
      </c>
      <c r="D337" s="723" t="s">
        <v>835</v>
      </c>
      <c r="E337" s="113">
        <v>43252</v>
      </c>
      <c r="F337" s="113">
        <f>E337+4</f>
        <v>43256</v>
      </c>
      <c r="G337" s="92">
        <f>F337+33</f>
        <v>43289</v>
      </c>
    </row>
    <row r="338" spans="1:7" s="57" customFormat="1" ht="15.75" customHeight="1">
      <c r="A338" s="80"/>
      <c r="B338" s="89" t="s">
        <v>672</v>
      </c>
      <c r="C338" s="104" t="s">
        <v>95</v>
      </c>
      <c r="D338" s="727"/>
      <c r="E338" s="97">
        <f t="shared" ref="E338:G341" si="35">E337+7</f>
        <v>43259</v>
      </c>
      <c r="F338" s="113">
        <f t="shared" si="35"/>
        <v>43263</v>
      </c>
      <c r="G338" s="92">
        <f t="shared" si="35"/>
        <v>43296</v>
      </c>
    </row>
    <row r="339" spans="1:7" s="57" customFormat="1" ht="15.75" customHeight="1">
      <c r="A339" s="80"/>
      <c r="B339" s="89" t="s">
        <v>673</v>
      </c>
      <c r="C339" s="104" t="s">
        <v>793</v>
      </c>
      <c r="D339" s="727"/>
      <c r="E339" s="97">
        <f t="shared" si="35"/>
        <v>43266</v>
      </c>
      <c r="F339" s="113">
        <f t="shared" si="35"/>
        <v>43270</v>
      </c>
      <c r="G339" s="92">
        <f t="shared" si="35"/>
        <v>43303</v>
      </c>
    </row>
    <row r="340" spans="1:7" s="57" customFormat="1" ht="15.75" customHeight="1">
      <c r="A340" s="80"/>
      <c r="B340" s="89" t="s">
        <v>674</v>
      </c>
      <c r="C340" s="104" t="s">
        <v>794</v>
      </c>
      <c r="D340" s="727"/>
      <c r="E340" s="97">
        <f t="shared" si="35"/>
        <v>43273</v>
      </c>
      <c r="F340" s="113">
        <f t="shared" si="35"/>
        <v>43277</v>
      </c>
      <c r="G340" s="92">
        <f t="shared" si="35"/>
        <v>43310</v>
      </c>
    </row>
    <row r="341" spans="1:7" s="57" customFormat="1" ht="15.75" customHeight="1">
      <c r="A341" s="80"/>
      <c r="B341" s="89"/>
      <c r="C341" s="104"/>
      <c r="D341" s="728"/>
      <c r="E341" s="97">
        <f t="shared" si="35"/>
        <v>43280</v>
      </c>
      <c r="F341" s="113">
        <f t="shared" si="35"/>
        <v>43284</v>
      </c>
      <c r="G341" s="92">
        <f t="shared" si="35"/>
        <v>43317</v>
      </c>
    </row>
    <row r="342" spans="1:7" s="57" customFormat="1" ht="15.75" customHeight="1">
      <c r="A342" s="80"/>
      <c r="B342" s="17"/>
      <c r="C342" s="17"/>
      <c r="D342" s="18"/>
      <c r="E342" s="18"/>
      <c r="F342" s="19"/>
      <c r="G342" s="19"/>
    </row>
    <row r="343" spans="1:7" s="57" customFormat="1" ht="15.75" customHeight="1">
      <c r="A343" s="80"/>
      <c r="B343" s="17"/>
      <c r="C343" s="17"/>
      <c r="D343" s="18"/>
      <c r="E343" s="18"/>
      <c r="F343" s="19"/>
      <c r="G343" s="19"/>
    </row>
    <row r="344" spans="1:7" s="57" customFormat="1" ht="15.75" customHeight="1">
      <c r="A344" s="721" t="s">
        <v>98</v>
      </c>
      <c r="B344" s="721"/>
      <c r="C344" s="17"/>
      <c r="D344" s="18"/>
      <c r="E344" s="18"/>
      <c r="F344" s="19"/>
      <c r="G344" s="19"/>
    </row>
    <row r="345" spans="1:7" s="57" customFormat="1" ht="15.75" customHeight="1">
      <c r="A345" s="80"/>
      <c r="B345" s="718" t="s">
        <v>38</v>
      </c>
      <c r="C345" s="718" t="s">
        <v>39</v>
      </c>
      <c r="D345" s="718" t="s">
        <v>40</v>
      </c>
      <c r="E345" s="87" t="s">
        <v>775</v>
      </c>
      <c r="F345" s="87" t="s">
        <v>41</v>
      </c>
      <c r="G345" s="102" t="s">
        <v>98</v>
      </c>
    </row>
    <row r="346" spans="1:7" s="57" customFormat="1" ht="15.75" customHeight="1">
      <c r="A346" s="80"/>
      <c r="B346" s="719"/>
      <c r="C346" s="719"/>
      <c r="D346" s="719"/>
      <c r="E346" s="88" t="s">
        <v>30</v>
      </c>
      <c r="F346" s="103" t="s">
        <v>42</v>
      </c>
      <c r="G346" s="87" t="s">
        <v>43</v>
      </c>
    </row>
    <row r="347" spans="1:7" s="57" customFormat="1" ht="15.75" customHeight="1">
      <c r="A347" s="80"/>
      <c r="B347" s="121" t="s">
        <v>424</v>
      </c>
      <c r="C347" s="121" t="s">
        <v>836</v>
      </c>
      <c r="D347" s="723" t="s">
        <v>837</v>
      </c>
      <c r="E347" s="113">
        <v>43246</v>
      </c>
      <c r="F347" s="113">
        <f>E347+4</f>
        <v>43250</v>
      </c>
      <c r="G347" s="92">
        <f>F347+24</f>
        <v>43274</v>
      </c>
    </row>
    <row r="348" spans="1:7" s="57" customFormat="1" ht="15.75" customHeight="1">
      <c r="A348" s="80"/>
      <c r="B348" s="121" t="s">
        <v>714</v>
      </c>
      <c r="C348" s="121" t="s">
        <v>838</v>
      </c>
      <c r="D348" s="727"/>
      <c r="E348" s="97">
        <f>E347+7</f>
        <v>43253</v>
      </c>
      <c r="F348" s="113">
        <f t="shared" ref="F348:G351" si="36">F347+7</f>
        <v>43257</v>
      </c>
      <c r="G348" s="92">
        <f t="shared" si="36"/>
        <v>43281</v>
      </c>
    </row>
    <row r="349" spans="1:7" s="57" customFormat="1" ht="15.75" customHeight="1">
      <c r="A349" s="80"/>
      <c r="B349" s="121" t="s">
        <v>715</v>
      </c>
      <c r="C349" s="121" t="s">
        <v>839</v>
      </c>
      <c r="D349" s="727"/>
      <c r="E349" s="97">
        <f>E348+7</f>
        <v>43260</v>
      </c>
      <c r="F349" s="113">
        <f t="shared" si="36"/>
        <v>43264</v>
      </c>
      <c r="G349" s="92">
        <f t="shared" si="36"/>
        <v>43288</v>
      </c>
    </row>
    <row r="350" spans="1:7" s="57" customFormat="1" ht="15.75" customHeight="1">
      <c r="A350" s="80"/>
      <c r="B350" s="123" t="s">
        <v>716</v>
      </c>
      <c r="C350" s="121" t="s">
        <v>840</v>
      </c>
      <c r="D350" s="727"/>
      <c r="E350" s="97">
        <f>E349+7</f>
        <v>43267</v>
      </c>
      <c r="F350" s="113">
        <f t="shared" si="36"/>
        <v>43271</v>
      </c>
      <c r="G350" s="92">
        <f t="shared" si="36"/>
        <v>43295</v>
      </c>
    </row>
    <row r="351" spans="1:7" s="57" customFormat="1" ht="15.75" customHeight="1">
      <c r="A351" s="80"/>
      <c r="B351" s="121" t="s">
        <v>717</v>
      </c>
      <c r="C351" s="121" t="s">
        <v>841</v>
      </c>
      <c r="D351" s="728"/>
      <c r="E351" s="97">
        <f>E350+7</f>
        <v>43274</v>
      </c>
      <c r="F351" s="113">
        <f t="shared" si="36"/>
        <v>43278</v>
      </c>
      <c r="G351" s="92">
        <f t="shared" si="36"/>
        <v>43302</v>
      </c>
    </row>
    <row r="352" spans="1:7" s="57" customFormat="1" ht="15.75" customHeight="1">
      <c r="A352" s="80"/>
      <c r="B352" s="17"/>
      <c r="C352" s="17"/>
      <c r="D352" s="18"/>
      <c r="E352" s="18"/>
      <c r="F352" s="19"/>
      <c r="G352" s="19"/>
    </row>
    <row r="353" spans="1:7" s="57" customFormat="1" ht="15.75" customHeight="1">
      <c r="A353" s="721" t="s">
        <v>842</v>
      </c>
      <c r="B353" s="721"/>
      <c r="C353" s="17"/>
      <c r="D353" s="18"/>
      <c r="E353" s="18"/>
      <c r="F353" s="19"/>
      <c r="G353" s="19"/>
    </row>
    <row r="354" spans="1:7" s="57" customFormat="1" ht="15.75" customHeight="1">
      <c r="A354" s="80"/>
      <c r="B354" s="718" t="s">
        <v>38</v>
      </c>
      <c r="C354" s="718" t="s">
        <v>39</v>
      </c>
      <c r="D354" s="718" t="s">
        <v>40</v>
      </c>
      <c r="E354" s="87" t="s">
        <v>789</v>
      </c>
      <c r="F354" s="87" t="s">
        <v>41</v>
      </c>
      <c r="G354" s="87" t="s">
        <v>843</v>
      </c>
    </row>
    <row r="355" spans="1:7" s="57" customFormat="1" ht="15.75" customHeight="1">
      <c r="A355" s="80"/>
      <c r="B355" s="719"/>
      <c r="C355" s="719"/>
      <c r="D355" s="719"/>
      <c r="E355" s="88" t="s">
        <v>30</v>
      </c>
      <c r="F355" s="87" t="s">
        <v>42</v>
      </c>
      <c r="G355" s="87" t="s">
        <v>43</v>
      </c>
    </row>
    <row r="356" spans="1:7" s="57" customFormat="1" ht="15.75" customHeight="1">
      <c r="A356" s="80"/>
      <c r="B356" s="89" t="s">
        <v>671</v>
      </c>
      <c r="C356" s="104" t="s">
        <v>792</v>
      </c>
      <c r="D356" s="723" t="s">
        <v>835</v>
      </c>
      <c r="E356" s="113">
        <v>43252</v>
      </c>
      <c r="F356" s="113">
        <f>E356+4</f>
        <v>43256</v>
      </c>
      <c r="G356" s="92">
        <f>F356+33</f>
        <v>43289</v>
      </c>
    </row>
    <row r="357" spans="1:7" s="57" customFormat="1" ht="15.75" customHeight="1">
      <c r="A357" s="80"/>
      <c r="B357" s="89" t="s">
        <v>672</v>
      </c>
      <c r="C357" s="104" t="s">
        <v>95</v>
      </c>
      <c r="D357" s="727"/>
      <c r="E357" s="97">
        <f t="shared" ref="E357:G360" si="37">E356+7</f>
        <v>43259</v>
      </c>
      <c r="F357" s="113">
        <f t="shared" si="37"/>
        <v>43263</v>
      </c>
      <c r="G357" s="92">
        <f t="shared" si="37"/>
        <v>43296</v>
      </c>
    </row>
    <row r="358" spans="1:7" s="57" customFormat="1" ht="15.75" customHeight="1">
      <c r="A358" s="80"/>
      <c r="B358" s="89" t="s">
        <v>673</v>
      </c>
      <c r="C358" s="104" t="s">
        <v>793</v>
      </c>
      <c r="D358" s="727"/>
      <c r="E358" s="97">
        <f t="shared" si="37"/>
        <v>43266</v>
      </c>
      <c r="F358" s="113">
        <f t="shared" si="37"/>
        <v>43270</v>
      </c>
      <c r="G358" s="92">
        <f t="shared" si="37"/>
        <v>43303</v>
      </c>
    </row>
    <row r="359" spans="1:7" s="57" customFormat="1" ht="15.75" customHeight="1">
      <c r="A359" s="80"/>
      <c r="B359" s="89" t="s">
        <v>674</v>
      </c>
      <c r="C359" s="104" t="s">
        <v>794</v>
      </c>
      <c r="D359" s="727"/>
      <c r="E359" s="97">
        <f t="shared" si="37"/>
        <v>43273</v>
      </c>
      <c r="F359" s="113">
        <f t="shared" si="37"/>
        <v>43277</v>
      </c>
      <c r="G359" s="92">
        <f t="shared" si="37"/>
        <v>43310</v>
      </c>
    </row>
    <row r="360" spans="1:7" s="57" customFormat="1" ht="15.75" customHeight="1">
      <c r="A360" s="80"/>
      <c r="B360" s="89"/>
      <c r="C360" s="104"/>
      <c r="D360" s="728"/>
      <c r="E360" s="97">
        <f t="shared" si="37"/>
        <v>43280</v>
      </c>
      <c r="F360" s="113">
        <f t="shared" si="37"/>
        <v>43284</v>
      </c>
      <c r="G360" s="92">
        <f t="shared" si="37"/>
        <v>43317</v>
      </c>
    </row>
    <row r="361" spans="1:7" s="57" customFormat="1" ht="15.75" customHeight="1">
      <c r="A361" s="80"/>
      <c r="B361" s="17"/>
      <c r="C361" s="17"/>
      <c r="D361" s="18"/>
      <c r="E361" s="18"/>
      <c r="F361" s="19"/>
      <c r="G361" s="19"/>
    </row>
    <row r="362" spans="1:7" s="57" customFormat="1" ht="15.75" customHeight="1">
      <c r="A362" s="721" t="s">
        <v>844</v>
      </c>
      <c r="B362" s="721"/>
      <c r="C362" s="17"/>
      <c r="D362" s="18"/>
      <c r="E362" s="18"/>
      <c r="F362" s="19"/>
      <c r="G362" s="19"/>
    </row>
    <row r="363" spans="1:7" s="57" customFormat="1" ht="15.75" customHeight="1">
      <c r="A363" s="80"/>
      <c r="B363" s="762" t="s">
        <v>38</v>
      </c>
      <c r="C363" s="762" t="s">
        <v>39</v>
      </c>
      <c r="D363" s="762" t="s">
        <v>40</v>
      </c>
      <c r="E363" s="75" t="s">
        <v>782</v>
      </c>
      <c r="F363" s="75" t="s">
        <v>41</v>
      </c>
      <c r="G363" s="75" t="s">
        <v>845</v>
      </c>
    </row>
    <row r="364" spans="1:7" s="57" customFormat="1" ht="15.75" customHeight="1">
      <c r="A364" s="80"/>
      <c r="B364" s="763"/>
      <c r="C364" s="763"/>
      <c r="D364" s="763"/>
      <c r="E364" s="82" t="s">
        <v>30</v>
      </c>
      <c r="F364" s="125" t="s">
        <v>42</v>
      </c>
      <c r="G364" s="75" t="s">
        <v>43</v>
      </c>
    </row>
    <row r="365" spans="1:7" s="57" customFormat="1" ht="15.75" customHeight="1">
      <c r="A365" s="80"/>
      <c r="B365" s="89" t="s">
        <v>419</v>
      </c>
      <c r="C365" s="126" t="s">
        <v>227</v>
      </c>
      <c r="D365" s="758" t="s">
        <v>846</v>
      </c>
      <c r="E365" s="127">
        <v>43249</v>
      </c>
      <c r="F365" s="127">
        <f>E365+4</f>
        <v>43253</v>
      </c>
      <c r="G365" s="76">
        <f>F365+27</f>
        <v>43280</v>
      </c>
    </row>
    <row r="366" spans="1:7" s="57" customFormat="1" ht="15.75" customHeight="1">
      <c r="A366" s="80"/>
      <c r="B366" s="89" t="s">
        <v>563</v>
      </c>
      <c r="C366" s="128" t="s">
        <v>96</v>
      </c>
      <c r="D366" s="759"/>
      <c r="E366" s="127">
        <f t="shared" ref="E366:G369" si="38">E365+7</f>
        <v>43256</v>
      </c>
      <c r="F366" s="127">
        <f t="shared" si="38"/>
        <v>43260</v>
      </c>
      <c r="G366" s="76">
        <f t="shared" si="38"/>
        <v>43287</v>
      </c>
    </row>
    <row r="367" spans="1:7" s="57" customFormat="1" ht="15.75" customHeight="1">
      <c r="A367" s="80"/>
      <c r="B367" s="89" t="s">
        <v>564</v>
      </c>
      <c r="C367" s="126" t="s">
        <v>127</v>
      </c>
      <c r="D367" s="759"/>
      <c r="E367" s="127">
        <f t="shared" si="38"/>
        <v>43263</v>
      </c>
      <c r="F367" s="127">
        <f t="shared" si="38"/>
        <v>43267</v>
      </c>
      <c r="G367" s="76">
        <f t="shared" si="38"/>
        <v>43294</v>
      </c>
    </row>
    <row r="368" spans="1:7" s="57" customFormat="1" ht="15.75" customHeight="1">
      <c r="A368" s="80"/>
      <c r="B368" s="89" t="s">
        <v>565</v>
      </c>
      <c r="C368" s="128" t="s">
        <v>83</v>
      </c>
      <c r="D368" s="759"/>
      <c r="E368" s="127">
        <f t="shared" si="38"/>
        <v>43270</v>
      </c>
      <c r="F368" s="127">
        <f t="shared" si="38"/>
        <v>43274</v>
      </c>
      <c r="G368" s="76">
        <f t="shared" si="38"/>
        <v>43301</v>
      </c>
    </row>
    <row r="369" spans="1:7" s="57" customFormat="1" ht="15.75" customHeight="1">
      <c r="A369" s="80"/>
      <c r="B369" s="89" t="s">
        <v>566</v>
      </c>
      <c r="C369" s="95" t="s">
        <v>428</v>
      </c>
      <c r="D369" s="760"/>
      <c r="E369" s="127">
        <f t="shared" si="38"/>
        <v>43277</v>
      </c>
      <c r="F369" s="127">
        <f t="shared" si="38"/>
        <v>43281</v>
      </c>
      <c r="G369" s="76">
        <f t="shared" si="38"/>
        <v>43308</v>
      </c>
    </row>
    <row r="370" spans="1:7" s="57" customFormat="1" ht="15.75" customHeight="1">
      <c r="A370" s="80"/>
      <c r="B370" s="17"/>
      <c r="C370" s="17"/>
      <c r="D370" s="18"/>
      <c r="E370" s="18"/>
      <c r="F370" s="19"/>
      <c r="G370" s="19"/>
    </row>
    <row r="371" spans="1:7" s="57" customFormat="1" ht="15.75" customHeight="1">
      <c r="A371" s="721" t="s">
        <v>103</v>
      </c>
      <c r="B371" s="721"/>
      <c r="C371" s="17"/>
      <c r="D371" s="18"/>
      <c r="E371" s="18"/>
      <c r="F371" s="19"/>
      <c r="G371" s="19"/>
    </row>
    <row r="372" spans="1:7" s="57" customFormat="1" ht="15.75" customHeight="1">
      <c r="A372" s="80"/>
      <c r="B372" s="729" t="s">
        <v>38</v>
      </c>
      <c r="C372" s="729" t="s">
        <v>39</v>
      </c>
      <c r="D372" s="718" t="s">
        <v>40</v>
      </c>
      <c r="E372" s="87" t="s">
        <v>775</v>
      </c>
      <c r="F372" s="87" t="s">
        <v>41</v>
      </c>
      <c r="G372" s="102" t="s">
        <v>847</v>
      </c>
    </row>
    <row r="373" spans="1:7" s="57" customFormat="1" ht="15.75" customHeight="1">
      <c r="A373" s="80"/>
      <c r="B373" s="730"/>
      <c r="C373" s="730"/>
      <c r="D373" s="719"/>
      <c r="E373" s="88" t="s">
        <v>30</v>
      </c>
      <c r="F373" s="103" t="s">
        <v>42</v>
      </c>
      <c r="G373" s="87" t="s">
        <v>43</v>
      </c>
    </row>
    <row r="374" spans="1:7" s="57" customFormat="1" ht="15.75" customHeight="1">
      <c r="A374" s="80"/>
      <c r="B374" s="129" t="s">
        <v>413</v>
      </c>
      <c r="C374" s="130" t="s">
        <v>825</v>
      </c>
      <c r="D374" s="723" t="s">
        <v>848</v>
      </c>
      <c r="E374" s="91">
        <v>43253</v>
      </c>
      <c r="F374" s="113">
        <f>E374+4</f>
        <v>43257</v>
      </c>
      <c r="G374" s="92">
        <f>F374+25</f>
        <v>43282</v>
      </c>
    </row>
    <row r="375" spans="1:7" s="57" customFormat="1" ht="15.75" customHeight="1">
      <c r="A375" s="80"/>
      <c r="B375" s="129" t="s">
        <v>636</v>
      </c>
      <c r="C375" s="130" t="s">
        <v>632</v>
      </c>
      <c r="D375" s="727"/>
      <c r="E375" s="113">
        <f t="shared" ref="E375:G378" si="39">E374+7</f>
        <v>43260</v>
      </c>
      <c r="F375" s="113">
        <f t="shared" si="39"/>
        <v>43264</v>
      </c>
      <c r="G375" s="92">
        <f t="shared" si="39"/>
        <v>43289</v>
      </c>
    </row>
    <row r="376" spans="1:7" s="57" customFormat="1" ht="15.75" customHeight="1">
      <c r="A376" s="80"/>
      <c r="B376" s="129" t="s">
        <v>637</v>
      </c>
      <c r="C376" s="130" t="s">
        <v>633</v>
      </c>
      <c r="D376" s="727"/>
      <c r="E376" s="113">
        <f t="shared" si="39"/>
        <v>43267</v>
      </c>
      <c r="F376" s="113">
        <f t="shared" si="39"/>
        <v>43271</v>
      </c>
      <c r="G376" s="92">
        <f t="shared" si="39"/>
        <v>43296</v>
      </c>
    </row>
    <row r="377" spans="1:7" s="57" customFormat="1" ht="15.75" customHeight="1">
      <c r="A377" s="80"/>
      <c r="B377" s="129" t="s">
        <v>638</v>
      </c>
      <c r="C377" s="130" t="s">
        <v>634</v>
      </c>
      <c r="D377" s="727"/>
      <c r="E377" s="113">
        <f t="shared" si="39"/>
        <v>43274</v>
      </c>
      <c r="F377" s="113">
        <f t="shared" si="39"/>
        <v>43278</v>
      </c>
      <c r="G377" s="92">
        <f t="shared" si="39"/>
        <v>43303</v>
      </c>
    </row>
    <row r="378" spans="1:7" s="57" customFormat="1" ht="15.75" customHeight="1">
      <c r="A378" s="80"/>
      <c r="B378" s="129" t="s">
        <v>639</v>
      </c>
      <c r="C378" s="130" t="s">
        <v>635</v>
      </c>
      <c r="D378" s="728"/>
      <c r="E378" s="113">
        <f t="shared" si="39"/>
        <v>43281</v>
      </c>
      <c r="F378" s="113">
        <f t="shared" si="39"/>
        <v>43285</v>
      </c>
      <c r="G378" s="92">
        <f t="shared" si="39"/>
        <v>43310</v>
      </c>
    </row>
    <row r="379" spans="1:7" s="57" customFormat="1" ht="15.75" customHeight="1">
      <c r="A379" s="80"/>
      <c r="B379" s="13"/>
      <c r="C379" s="13"/>
      <c r="D379" s="15"/>
      <c r="E379" s="11"/>
      <c r="F379" s="12"/>
      <c r="G379" s="25"/>
    </row>
    <row r="380" spans="1:7" s="57" customFormat="1" ht="15.75" customHeight="1">
      <c r="A380" s="721" t="s">
        <v>129</v>
      </c>
      <c r="B380" s="721"/>
      <c r="C380" s="19" t="s">
        <v>795</v>
      </c>
      <c r="D380" s="18"/>
      <c r="E380" s="18"/>
      <c r="F380" s="19"/>
      <c r="G380" s="19"/>
    </row>
    <row r="381" spans="1:7" s="57" customFormat="1" ht="15.75" customHeight="1">
      <c r="A381" s="80"/>
      <c r="B381" s="718" t="s">
        <v>38</v>
      </c>
      <c r="C381" s="102" t="s">
        <v>39</v>
      </c>
      <c r="D381" s="102" t="s">
        <v>40</v>
      </c>
      <c r="E381" s="87" t="s">
        <v>775</v>
      </c>
      <c r="F381" s="87" t="s">
        <v>41</v>
      </c>
      <c r="G381" s="87" t="s">
        <v>849</v>
      </c>
    </row>
    <row r="382" spans="1:7" s="57" customFormat="1" ht="15.75" customHeight="1">
      <c r="A382" s="80"/>
      <c r="B382" s="719"/>
      <c r="C382" s="88"/>
      <c r="D382" s="88"/>
      <c r="E382" s="131" t="s">
        <v>30</v>
      </c>
      <c r="F382" s="87" t="s">
        <v>42</v>
      </c>
      <c r="G382" s="87" t="s">
        <v>43</v>
      </c>
    </row>
    <row r="383" spans="1:7" s="57" customFormat="1" ht="15.75" customHeight="1">
      <c r="A383" s="80"/>
      <c r="B383" s="116" t="s">
        <v>718</v>
      </c>
      <c r="C383" s="116">
        <v>1805</v>
      </c>
      <c r="D383" s="723" t="s">
        <v>850</v>
      </c>
      <c r="E383" s="113">
        <v>43252</v>
      </c>
      <c r="F383" s="113">
        <f>E383+4</f>
        <v>43256</v>
      </c>
      <c r="G383" s="92">
        <f>F383+16</f>
        <v>43272</v>
      </c>
    </row>
    <row r="384" spans="1:7" s="57" customFormat="1" ht="15.75" customHeight="1">
      <c r="A384" s="80"/>
      <c r="B384" s="116" t="s">
        <v>719</v>
      </c>
      <c r="C384" s="116">
        <v>1805</v>
      </c>
      <c r="D384" s="727"/>
      <c r="E384" s="113">
        <f t="shared" ref="E384:F387" si="40">E383+7</f>
        <v>43259</v>
      </c>
      <c r="F384" s="113">
        <f t="shared" si="40"/>
        <v>43263</v>
      </c>
      <c r="G384" s="92">
        <f>F384+17</f>
        <v>43280</v>
      </c>
    </row>
    <row r="385" spans="1:7" s="57" customFormat="1" ht="15.75" customHeight="1">
      <c r="A385" s="80"/>
      <c r="B385" s="116" t="s">
        <v>720</v>
      </c>
      <c r="C385" s="116">
        <v>1805</v>
      </c>
      <c r="D385" s="727"/>
      <c r="E385" s="113">
        <f t="shared" si="40"/>
        <v>43266</v>
      </c>
      <c r="F385" s="113">
        <f t="shared" si="40"/>
        <v>43270</v>
      </c>
      <c r="G385" s="92">
        <f>F385+17</f>
        <v>43287</v>
      </c>
    </row>
    <row r="386" spans="1:7" s="57" customFormat="1" ht="15.75" customHeight="1">
      <c r="A386" s="80"/>
      <c r="B386" s="116" t="s">
        <v>721</v>
      </c>
      <c r="C386" s="116">
        <v>1805</v>
      </c>
      <c r="D386" s="727"/>
      <c r="E386" s="113">
        <f t="shared" si="40"/>
        <v>43273</v>
      </c>
      <c r="F386" s="113">
        <f t="shared" si="40"/>
        <v>43277</v>
      </c>
      <c r="G386" s="92">
        <f>F386+17</f>
        <v>43294</v>
      </c>
    </row>
    <row r="387" spans="1:7" s="57" customFormat="1" ht="15.75" customHeight="1">
      <c r="A387" s="80"/>
      <c r="B387" s="132" t="s">
        <v>392</v>
      </c>
      <c r="C387" s="133">
        <v>1805</v>
      </c>
      <c r="D387" s="728"/>
      <c r="E387" s="113">
        <f t="shared" si="40"/>
        <v>43280</v>
      </c>
      <c r="F387" s="113">
        <f t="shared" si="40"/>
        <v>43284</v>
      </c>
      <c r="G387" s="92">
        <f>F387+17</f>
        <v>43301</v>
      </c>
    </row>
    <row r="388" spans="1:7" s="57" customFormat="1" ht="15.75" customHeight="1">
      <c r="A388" s="80"/>
      <c r="B388" s="13"/>
      <c r="C388" s="13"/>
      <c r="D388" s="15"/>
      <c r="E388" s="15"/>
      <c r="F388" s="12"/>
      <c r="G388" s="19"/>
    </row>
    <row r="389" spans="1:7" s="57" customFormat="1" ht="15.75" customHeight="1">
      <c r="A389" s="766" t="s">
        <v>851</v>
      </c>
      <c r="B389" s="766"/>
      <c r="C389" s="766"/>
      <c r="D389" s="766"/>
      <c r="E389" s="766"/>
      <c r="F389" s="766"/>
      <c r="G389" s="766"/>
    </row>
    <row r="390" spans="1:7" s="57" customFormat="1" ht="15.75" customHeight="1">
      <c r="A390" s="738" t="s">
        <v>852</v>
      </c>
      <c r="B390" s="738"/>
      <c r="C390" s="17"/>
      <c r="D390" s="18"/>
      <c r="E390" s="18"/>
      <c r="F390" s="19"/>
      <c r="G390" s="19"/>
    </row>
    <row r="391" spans="1:7" s="57" customFormat="1" ht="15.75" customHeight="1">
      <c r="A391" s="78"/>
      <c r="B391" s="718" t="s">
        <v>38</v>
      </c>
      <c r="C391" s="718" t="s">
        <v>39</v>
      </c>
      <c r="D391" s="718" t="s">
        <v>40</v>
      </c>
      <c r="E391" s="87" t="s">
        <v>775</v>
      </c>
      <c r="F391" s="87" t="s">
        <v>41</v>
      </c>
      <c r="G391" s="87" t="s">
        <v>853</v>
      </c>
    </row>
    <row r="392" spans="1:7" s="57" customFormat="1" ht="15.75" customHeight="1">
      <c r="A392" s="78"/>
      <c r="B392" s="719"/>
      <c r="C392" s="719"/>
      <c r="D392" s="719"/>
      <c r="E392" s="88" t="s">
        <v>30</v>
      </c>
      <c r="F392" s="87" t="s">
        <v>42</v>
      </c>
      <c r="G392" s="87" t="s">
        <v>43</v>
      </c>
    </row>
    <row r="393" spans="1:7" s="57" customFormat="1" ht="15.75" customHeight="1">
      <c r="A393" s="78"/>
      <c r="B393" s="87" t="s">
        <v>854</v>
      </c>
      <c r="C393" s="109" t="s">
        <v>855</v>
      </c>
      <c r="D393" s="732" t="s">
        <v>856</v>
      </c>
      <c r="E393" s="92">
        <v>43249</v>
      </c>
      <c r="F393" s="92">
        <f>E393+4</f>
        <v>43253</v>
      </c>
      <c r="G393" s="92">
        <f>F393+8</f>
        <v>43261</v>
      </c>
    </row>
    <row r="394" spans="1:7" s="57" customFormat="1" ht="15.75" customHeight="1">
      <c r="A394" s="78"/>
      <c r="B394" s="87" t="s">
        <v>857</v>
      </c>
      <c r="C394" s="134" t="s">
        <v>858</v>
      </c>
      <c r="D394" s="733"/>
      <c r="E394" s="92">
        <f t="shared" ref="E394:G397" si="41">E393+7</f>
        <v>43256</v>
      </c>
      <c r="F394" s="92">
        <f t="shared" si="41"/>
        <v>43260</v>
      </c>
      <c r="G394" s="76">
        <f t="shared" si="41"/>
        <v>43268</v>
      </c>
    </row>
    <row r="395" spans="1:7" s="57" customFormat="1" ht="15.75" customHeight="1">
      <c r="A395" s="78"/>
      <c r="B395" s="87" t="s">
        <v>859</v>
      </c>
      <c r="C395" s="134" t="s">
        <v>860</v>
      </c>
      <c r="D395" s="733"/>
      <c r="E395" s="92">
        <f t="shared" si="41"/>
        <v>43263</v>
      </c>
      <c r="F395" s="92">
        <f t="shared" si="41"/>
        <v>43267</v>
      </c>
      <c r="G395" s="76">
        <f t="shared" si="41"/>
        <v>43275</v>
      </c>
    </row>
    <row r="396" spans="1:7" s="57" customFormat="1" ht="15.75" customHeight="1">
      <c r="A396" s="78"/>
      <c r="B396" s="87" t="s">
        <v>861</v>
      </c>
      <c r="C396" s="134" t="s">
        <v>862</v>
      </c>
      <c r="D396" s="733"/>
      <c r="E396" s="92">
        <f t="shared" si="41"/>
        <v>43270</v>
      </c>
      <c r="F396" s="92">
        <f t="shared" si="41"/>
        <v>43274</v>
      </c>
      <c r="G396" s="76">
        <f t="shared" si="41"/>
        <v>43282</v>
      </c>
    </row>
    <row r="397" spans="1:7" s="57" customFormat="1" ht="15.75" customHeight="1">
      <c r="A397" s="78"/>
      <c r="B397" s="87" t="s">
        <v>863</v>
      </c>
      <c r="C397" s="134" t="s">
        <v>864</v>
      </c>
      <c r="D397" s="734"/>
      <c r="E397" s="92">
        <f t="shared" si="41"/>
        <v>43277</v>
      </c>
      <c r="F397" s="92">
        <f t="shared" si="41"/>
        <v>43281</v>
      </c>
      <c r="G397" s="76">
        <f t="shared" si="41"/>
        <v>43289</v>
      </c>
    </row>
    <row r="398" spans="1:7" s="57" customFormat="1" ht="15.75" customHeight="1">
      <c r="A398" s="78"/>
      <c r="B398" s="26"/>
      <c r="C398" s="26"/>
      <c r="D398" s="26"/>
      <c r="E398" s="26"/>
      <c r="F398" s="12"/>
      <c r="G398" s="12"/>
    </row>
    <row r="399" spans="1:7" s="57" customFormat="1" ht="15.75" customHeight="1">
      <c r="A399" s="738" t="s">
        <v>104</v>
      </c>
      <c r="B399" s="738"/>
      <c r="C399" s="17"/>
      <c r="D399" s="18"/>
      <c r="E399" s="18"/>
      <c r="F399" s="19"/>
      <c r="G399" s="19"/>
    </row>
    <row r="400" spans="1:7" s="57" customFormat="1" ht="15.75" customHeight="1">
      <c r="A400" s="78"/>
      <c r="B400" s="765" t="s">
        <v>38</v>
      </c>
      <c r="C400" s="718" t="s">
        <v>39</v>
      </c>
      <c r="D400" s="718" t="s">
        <v>865</v>
      </c>
      <c r="E400" s="87" t="s">
        <v>815</v>
      </c>
      <c r="F400" s="87" t="s">
        <v>41</v>
      </c>
      <c r="G400" s="87" t="s">
        <v>104</v>
      </c>
    </row>
    <row r="401" spans="1:7" s="57" customFormat="1" ht="15.75" customHeight="1">
      <c r="A401" s="78"/>
      <c r="B401" s="719"/>
      <c r="C401" s="719"/>
      <c r="D401" s="719"/>
      <c r="E401" s="88" t="s">
        <v>30</v>
      </c>
      <c r="F401" s="87" t="s">
        <v>42</v>
      </c>
      <c r="G401" s="87" t="s">
        <v>43</v>
      </c>
    </row>
    <row r="402" spans="1:7" s="57" customFormat="1" ht="15.75" customHeight="1">
      <c r="A402" s="78"/>
      <c r="B402" s="87" t="s">
        <v>381</v>
      </c>
      <c r="C402" s="135" t="s">
        <v>442</v>
      </c>
      <c r="D402" s="718" t="s">
        <v>866</v>
      </c>
      <c r="E402" s="92">
        <v>43249</v>
      </c>
      <c r="F402" s="92">
        <f>E402+4</f>
        <v>43253</v>
      </c>
      <c r="G402" s="92">
        <f>F402+21</f>
        <v>43274</v>
      </c>
    </row>
    <row r="403" spans="1:7" s="57" customFormat="1" ht="15.75" customHeight="1">
      <c r="A403" s="78"/>
      <c r="B403" s="87" t="s">
        <v>297</v>
      </c>
      <c r="C403" s="135" t="s">
        <v>724</v>
      </c>
      <c r="D403" s="749"/>
      <c r="E403" s="92">
        <f t="shared" ref="E403:G406" si="42">E402+7</f>
        <v>43256</v>
      </c>
      <c r="F403" s="92">
        <f t="shared" si="42"/>
        <v>43260</v>
      </c>
      <c r="G403" s="76">
        <f t="shared" si="42"/>
        <v>43281</v>
      </c>
    </row>
    <row r="404" spans="1:7" s="57" customFormat="1" ht="15.75" customHeight="1">
      <c r="A404" s="78"/>
      <c r="B404" s="87" t="s">
        <v>722</v>
      </c>
      <c r="C404" s="135" t="s">
        <v>725</v>
      </c>
      <c r="D404" s="749"/>
      <c r="E404" s="92">
        <f t="shared" si="42"/>
        <v>43263</v>
      </c>
      <c r="F404" s="92">
        <f t="shared" si="42"/>
        <v>43267</v>
      </c>
      <c r="G404" s="76">
        <f t="shared" si="42"/>
        <v>43288</v>
      </c>
    </row>
    <row r="405" spans="1:7" s="57" customFormat="1" ht="15.75" customHeight="1">
      <c r="A405" s="78"/>
      <c r="B405" s="136" t="s">
        <v>723</v>
      </c>
      <c r="C405" s="137" t="s">
        <v>726</v>
      </c>
      <c r="D405" s="749"/>
      <c r="E405" s="92">
        <f t="shared" si="42"/>
        <v>43270</v>
      </c>
      <c r="F405" s="92">
        <f t="shared" si="42"/>
        <v>43274</v>
      </c>
      <c r="G405" s="76">
        <f t="shared" si="42"/>
        <v>43295</v>
      </c>
    </row>
    <row r="406" spans="1:7" s="57" customFormat="1" ht="15.75" customHeight="1">
      <c r="A406" s="78"/>
      <c r="B406" s="87" t="s">
        <v>441</v>
      </c>
      <c r="C406" s="135" t="s">
        <v>727</v>
      </c>
      <c r="D406" s="719"/>
      <c r="E406" s="92">
        <f t="shared" si="42"/>
        <v>43277</v>
      </c>
      <c r="F406" s="92">
        <f t="shared" si="42"/>
        <v>43281</v>
      </c>
      <c r="G406" s="76">
        <f t="shared" si="42"/>
        <v>43302</v>
      </c>
    </row>
    <row r="407" spans="1:7" s="57" customFormat="1" ht="15.75" customHeight="1">
      <c r="A407" s="78"/>
      <c r="B407" s="61"/>
      <c r="C407" s="62"/>
      <c r="D407" s="26"/>
      <c r="E407" s="12"/>
      <c r="F407" s="12"/>
      <c r="G407" s="12"/>
    </row>
    <row r="408" spans="1:7" s="57" customFormat="1" ht="15.75" customHeight="1">
      <c r="A408" s="78"/>
      <c r="B408" s="26"/>
      <c r="C408" s="26"/>
      <c r="D408" s="26"/>
      <c r="E408" s="26"/>
      <c r="F408" s="26"/>
      <c r="G408" s="26"/>
    </row>
    <row r="409" spans="1:7" s="57" customFormat="1" ht="15.75" customHeight="1">
      <c r="A409" s="738" t="s">
        <v>867</v>
      </c>
      <c r="B409" s="738"/>
      <c r="C409" s="17"/>
      <c r="D409" s="18"/>
      <c r="E409" s="18"/>
      <c r="F409" s="19"/>
      <c r="G409" s="19"/>
    </row>
    <row r="410" spans="1:7" s="57" customFormat="1" ht="15.75" customHeight="1">
      <c r="A410" s="78"/>
      <c r="B410" s="718" t="s">
        <v>38</v>
      </c>
      <c r="C410" s="718" t="s">
        <v>39</v>
      </c>
      <c r="D410" s="718" t="s">
        <v>40</v>
      </c>
      <c r="E410" s="87" t="s">
        <v>868</v>
      </c>
      <c r="F410" s="87" t="s">
        <v>41</v>
      </c>
      <c r="G410" s="87" t="s">
        <v>106</v>
      </c>
    </row>
    <row r="411" spans="1:7" s="57" customFormat="1" ht="15.75" customHeight="1">
      <c r="A411" s="78"/>
      <c r="B411" s="719"/>
      <c r="C411" s="719"/>
      <c r="D411" s="719"/>
      <c r="E411" s="88" t="s">
        <v>30</v>
      </c>
      <c r="F411" s="87" t="s">
        <v>42</v>
      </c>
      <c r="G411" s="87" t="s">
        <v>43</v>
      </c>
    </row>
    <row r="412" spans="1:7" s="57" customFormat="1" ht="15.75" customHeight="1">
      <c r="A412" s="78"/>
      <c r="B412" s="87" t="s">
        <v>301</v>
      </c>
      <c r="C412" s="92" t="s">
        <v>869</v>
      </c>
      <c r="D412" s="782" t="s">
        <v>870</v>
      </c>
      <c r="E412" s="113">
        <v>43254</v>
      </c>
      <c r="F412" s="92">
        <f>E412+4</f>
        <v>43258</v>
      </c>
      <c r="G412" s="92">
        <f>F412+11</f>
        <v>43269</v>
      </c>
    </row>
    <row r="413" spans="1:7" s="57" customFormat="1" ht="15.75" customHeight="1">
      <c r="A413" s="78"/>
      <c r="B413" s="87" t="s">
        <v>640</v>
      </c>
      <c r="C413" s="92" t="s">
        <v>410</v>
      </c>
      <c r="D413" s="783"/>
      <c r="E413" s="92">
        <f t="shared" ref="E413:G416" si="43">E412+7</f>
        <v>43261</v>
      </c>
      <c r="F413" s="92">
        <f t="shared" si="43"/>
        <v>43265</v>
      </c>
      <c r="G413" s="76">
        <f t="shared" si="43"/>
        <v>43276</v>
      </c>
    </row>
    <row r="414" spans="1:7" s="57" customFormat="1" ht="15.75" customHeight="1">
      <c r="A414" s="78"/>
      <c r="B414" s="87" t="s">
        <v>641</v>
      </c>
      <c r="C414" s="92" t="s">
        <v>411</v>
      </c>
      <c r="D414" s="783"/>
      <c r="E414" s="92">
        <f t="shared" si="43"/>
        <v>43268</v>
      </c>
      <c r="F414" s="92">
        <f t="shared" si="43"/>
        <v>43272</v>
      </c>
      <c r="G414" s="76">
        <f t="shared" si="43"/>
        <v>43283</v>
      </c>
    </row>
    <row r="415" spans="1:7" s="57" customFormat="1" ht="15.75" customHeight="1">
      <c r="A415" s="78"/>
      <c r="B415" s="87" t="s">
        <v>642</v>
      </c>
      <c r="C415" s="92" t="s">
        <v>412</v>
      </c>
      <c r="D415" s="783"/>
      <c r="E415" s="92">
        <f t="shared" si="43"/>
        <v>43275</v>
      </c>
      <c r="F415" s="92">
        <f t="shared" si="43"/>
        <v>43279</v>
      </c>
      <c r="G415" s="76">
        <f t="shared" si="43"/>
        <v>43290</v>
      </c>
    </row>
    <row r="416" spans="1:7" s="57" customFormat="1" ht="15.75" customHeight="1">
      <c r="A416" s="78"/>
      <c r="B416" s="87" t="s">
        <v>643</v>
      </c>
      <c r="C416" s="92" t="s">
        <v>414</v>
      </c>
      <c r="D416" s="784"/>
      <c r="E416" s="92">
        <f t="shared" si="43"/>
        <v>43282</v>
      </c>
      <c r="F416" s="92">
        <f t="shared" si="43"/>
        <v>43286</v>
      </c>
      <c r="G416" s="76">
        <f t="shared" si="43"/>
        <v>43297</v>
      </c>
    </row>
    <row r="417" spans="1:7" s="57" customFormat="1" ht="15.75" customHeight="1">
      <c r="A417" s="78"/>
      <c r="B417" s="26"/>
      <c r="C417" s="26"/>
      <c r="D417" s="26"/>
      <c r="E417" s="26"/>
      <c r="F417" s="12"/>
      <c r="G417" s="12"/>
    </row>
    <row r="418" spans="1:7" s="57" customFormat="1" ht="15.75" customHeight="1">
      <c r="A418" s="738" t="s">
        <v>871</v>
      </c>
      <c r="B418" s="738"/>
      <c r="C418" s="17"/>
      <c r="D418" s="18"/>
      <c r="E418" s="18"/>
      <c r="F418" s="19"/>
      <c r="G418" s="19"/>
    </row>
    <row r="419" spans="1:7" s="57" customFormat="1" ht="15.75" customHeight="1">
      <c r="A419" s="78"/>
      <c r="B419" s="729" t="s">
        <v>38</v>
      </c>
      <c r="C419" s="729" t="s">
        <v>39</v>
      </c>
      <c r="D419" s="729" t="s">
        <v>40</v>
      </c>
      <c r="E419" s="87" t="s">
        <v>775</v>
      </c>
      <c r="F419" s="87" t="s">
        <v>41</v>
      </c>
      <c r="G419" s="87" t="s">
        <v>853</v>
      </c>
    </row>
    <row r="420" spans="1:7" s="57" customFormat="1" ht="15.75" customHeight="1">
      <c r="A420" s="78"/>
      <c r="B420" s="730"/>
      <c r="C420" s="730"/>
      <c r="D420" s="730"/>
      <c r="E420" s="87" t="s">
        <v>30</v>
      </c>
      <c r="F420" s="87" t="s">
        <v>42</v>
      </c>
      <c r="G420" s="87" t="s">
        <v>43</v>
      </c>
    </row>
    <row r="421" spans="1:7" s="57" customFormat="1" ht="15.75" customHeight="1">
      <c r="A421" s="78"/>
      <c r="B421" s="87" t="s">
        <v>854</v>
      </c>
      <c r="C421" s="109" t="s">
        <v>855</v>
      </c>
      <c r="D421" s="732" t="s">
        <v>872</v>
      </c>
      <c r="E421" s="92">
        <v>43249</v>
      </c>
      <c r="F421" s="92">
        <f>E421+4</f>
        <v>43253</v>
      </c>
      <c r="G421" s="92">
        <f>F421+8</f>
        <v>43261</v>
      </c>
    </row>
    <row r="422" spans="1:7" s="57" customFormat="1" ht="15.75" customHeight="1">
      <c r="A422" s="78"/>
      <c r="B422" s="87" t="s">
        <v>873</v>
      </c>
      <c r="C422" s="134" t="s">
        <v>874</v>
      </c>
      <c r="D422" s="733"/>
      <c r="E422" s="92">
        <f t="shared" ref="E422:G425" si="44">E421+7</f>
        <v>43256</v>
      </c>
      <c r="F422" s="92">
        <f t="shared" si="44"/>
        <v>43260</v>
      </c>
      <c r="G422" s="76">
        <f t="shared" si="44"/>
        <v>43268</v>
      </c>
    </row>
    <row r="423" spans="1:7" s="57" customFormat="1" ht="15.75" customHeight="1">
      <c r="A423" s="78"/>
      <c r="B423" s="87" t="s">
        <v>875</v>
      </c>
      <c r="C423" s="134" t="s">
        <v>876</v>
      </c>
      <c r="D423" s="733"/>
      <c r="E423" s="92">
        <f t="shared" si="44"/>
        <v>43263</v>
      </c>
      <c r="F423" s="92">
        <f t="shared" si="44"/>
        <v>43267</v>
      </c>
      <c r="G423" s="76">
        <f t="shared" si="44"/>
        <v>43275</v>
      </c>
    </row>
    <row r="424" spans="1:7" s="57" customFormat="1" ht="15.75" customHeight="1">
      <c r="A424" s="78"/>
      <c r="B424" s="87" t="s">
        <v>877</v>
      </c>
      <c r="C424" s="134" t="s">
        <v>878</v>
      </c>
      <c r="D424" s="733"/>
      <c r="E424" s="92">
        <f t="shared" si="44"/>
        <v>43270</v>
      </c>
      <c r="F424" s="92">
        <f t="shared" si="44"/>
        <v>43274</v>
      </c>
      <c r="G424" s="76">
        <f t="shared" si="44"/>
        <v>43282</v>
      </c>
    </row>
    <row r="425" spans="1:7" s="57" customFormat="1" ht="15.75" customHeight="1">
      <c r="A425" s="78"/>
      <c r="B425" s="87" t="s">
        <v>879</v>
      </c>
      <c r="C425" s="134" t="s">
        <v>874</v>
      </c>
      <c r="D425" s="734"/>
      <c r="E425" s="92">
        <f t="shared" si="44"/>
        <v>43277</v>
      </c>
      <c r="F425" s="92">
        <f t="shared" si="44"/>
        <v>43281</v>
      </c>
      <c r="G425" s="76">
        <f t="shared" si="44"/>
        <v>43289</v>
      </c>
    </row>
    <row r="426" spans="1:7" s="57" customFormat="1" ht="15.75" customHeight="1">
      <c r="A426" s="78"/>
      <c r="B426" s="26"/>
      <c r="C426" s="26"/>
      <c r="D426" s="26"/>
      <c r="E426" s="26"/>
      <c r="F426" s="26"/>
      <c r="G426" s="12"/>
    </row>
    <row r="427" spans="1:7" s="57" customFormat="1" ht="15.75" customHeight="1">
      <c r="A427" s="738" t="s">
        <v>107</v>
      </c>
      <c r="B427" s="738"/>
      <c r="C427" s="17"/>
      <c r="D427" s="18"/>
      <c r="E427" s="18"/>
      <c r="F427" s="19"/>
      <c r="G427" s="19"/>
    </row>
    <row r="428" spans="1:7" s="57" customFormat="1" ht="15.75" customHeight="1">
      <c r="A428" s="78"/>
      <c r="B428" s="718" t="s">
        <v>38</v>
      </c>
      <c r="C428" s="718" t="s">
        <v>39</v>
      </c>
      <c r="D428" s="718" t="s">
        <v>40</v>
      </c>
      <c r="E428" s="87" t="s">
        <v>775</v>
      </c>
      <c r="F428" s="87" t="s">
        <v>41</v>
      </c>
      <c r="G428" s="87" t="s">
        <v>108</v>
      </c>
    </row>
    <row r="429" spans="1:7" s="57" customFormat="1" ht="15.75" customHeight="1">
      <c r="A429" s="78"/>
      <c r="B429" s="719"/>
      <c r="C429" s="719"/>
      <c r="D429" s="719"/>
      <c r="E429" s="88" t="s">
        <v>30</v>
      </c>
      <c r="F429" s="87" t="s">
        <v>42</v>
      </c>
      <c r="G429" s="87" t="s">
        <v>43</v>
      </c>
    </row>
    <row r="430" spans="1:7" s="57" customFormat="1" ht="15.75" customHeight="1">
      <c r="A430" s="78"/>
      <c r="B430" s="92" t="s">
        <v>382</v>
      </c>
      <c r="C430" s="138" t="s">
        <v>685</v>
      </c>
      <c r="D430" s="779" t="s">
        <v>880</v>
      </c>
      <c r="E430" s="92">
        <v>43247</v>
      </c>
      <c r="F430" s="92">
        <f>E430+4</f>
        <v>43251</v>
      </c>
      <c r="G430" s="92">
        <f>F430+15</f>
        <v>43266</v>
      </c>
    </row>
    <row r="431" spans="1:7" s="57" customFormat="1" ht="15.75" customHeight="1">
      <c r="A431" s="78"/>
      <c r="B431" s="87" t="s">
        <v>683</v>
      </c>
      <c r="C431" s="87" t="s">
        <v>686</v>
      </c>
      <c r="D431" s="780"/>
      <c r="E431" s="92">
        <f t="shared" ref="E431:G434" si="45">E430+7</f>
        <v>43254</v>
      </c>
      <c r="F431" s="92">
        <f t="shared" si="45"/>
        <v>43258</v>
      </c>
      <c r="G431" s="76">
        <f t="shared" si="45"/>
        <v>43273</v>
      </c>
    </row>
    <row r="432" spans="1:7" s="57" customFormat="1" ht="15.75" customHeight="1">
      <c r="A432" s="78"/>
      <c r="B432" s="87" t="s">
        <v>684</v>
      </c>
      <c r="C432" s="87" t="s">
        <v>256</v>
      </c>
      <c r="D432" s="780"/>
      <c r="E432" s="92">
        <f t="shared" si="45"/>
        <v>43261</v>
      </c>
      <c r="F432" s="92">
        <f t="shared" si="45"/>
        <v>43265</v>
      </c>
      <c r="G432" s="76">
        <f t="shared" si="45"/>
        <v>43280</v>
      </c>
    </row>
    <row r="433" spans="1:7" s="57" customFormat="1" ht="15.75" customHeight="1">
      <c r="A433" s="78"/>
      <c r="B433" s="87" t="s">
        <v>361</v>
      </c>
      <c r="C433" s="87" t="s">
        <v>25</v>
      </c>
      <c r="D433" s="780"/>
      <c r="E433" s="92">
        <f t="shared" si="45"/>
        <v>43268</v>
      </c>
      <c r="F433" s="92">
        <f t="shared" si="45"/>
        <v>43272</v>
      </c>
      <c r="G433" s="76">
        <f t="shared" si="45"/>
        <v>43287</v>
      </c>
    </row>
    <row r="434" spans="1:7" s="57" customFormat="1" ht="15.75" customHeight="1">
      <c r="A434" s="78"/>
      <c r="B434" s="87" t="s">
        <v>462</v>
      </c>
      <c r="C434" s="87" t="s">
        <v>687</v>
      </c>
      <c r="D434" s="781"/>
      <c r="E434" s="92">
        <f t="shared" si="45"/>
        <v>43275</v>
      </c>
      <c r="F434" s="92">
        <f t="shared" si="45"/>
        <v>43279</v>
      </c>
      <c r="G434" s="76">
        <f t="shared" si="45"/>
        <v>43294</v>
      </c>
    </row>
    <row r="435" spans="1:7" s="57" customFormat="1" ht="15.75" customHeight="1">
      <c r="A435" s="78"/>
      <c r="B435" s="26"/>
      <c r="C435" s="26"/>
      <c r="D435" s="26"/>
      <c r="E435" s="26"/>
      <c r="F435" s="12"/>
      <c r="G435" s="12"/>
    </row>
    <row r="436" spans="1:7" s="57" customFormat="1" ht="15.75" customHeight="1">
      <c r="A436" s="738" t="s">
        <v>109</v>
      </c>
      <c r="B436" s="738"/>
      <c r="C436" s="17"/>
      <c r="D436" s="18"/>
      <c r="E436" s="18"/>
      <c r="F436" s="19"/>
      <c r="G436" s="19"/>
    </row>
    <row r="437" spans="1:7" s="57" customFormat="1" ht="15.75" customHeight="1">
      <c r="A437" s="78"/>
      <c r="B437" s="718" t="s">
        <v>38</v>
      </c>
      <c r="C437" s="718" t="s">
        <v>39</v>
      </c>
      <c r="D437" s="718" t="s">
        <v>40</v>
      </c>
      <c r="E437" s="87" t="s">
        <v>775</v>
      </c>
      <c r="F437" s="87" t="s">
        <v>41</v>
      </c>
      <c r="G437" s="87" t="s">
        <v>110</v>
      </c>
    </row>
    <row r="438" spans="1:7" s="57" customFormat="1" ht="15.75" customHeight="1">
      <c r="A438" s="78"/>
      <c r="B438" s="719"/>
      <c r="C438" s="719"/>
      <c r="D438" s="719"/>
      <c r="E438" s="88" t="s">
        <v>30</v>
      </c>
      <c r="F438" s="87" t="s">
        <v>42</v>
      </c>
      <c r="G438" s="87" t="s">
        <v>43</v>
      </c>
    </row>
    <row r="439" spans="1:7" s="57" customFormat="1" ht="15.75" customHeight="1">
      <c r="A439" s="78"/>
      <c r="B439" s="92" t="s">
        <v>382</v>
      </c>
      <c r="C439" s="138" t="s">
        <v>685</v>
      </c>
      <c r="D439" s="779" t="s">
        <v>880</v>
      </c>
      <c r="E439" s="92">
        <v>43247</v>
      </c>
      <c r="F439" s="92">
        <f>E439+4</f>
        <v>43251</v>
      </c>
      <c r="G439" s="92">
        <f>F439+15</f>
        <v>43266</v>
      </c>
    </row>
    <row r="440" spans="1:7" s="57" customFormat="1" ht="15.75" customHeight="1">
      <c r="A440" s="78"/>
      <c r="B440" s="87" t="s">
        <v>683</v>
      </c>
      <c r="C440" s="87" t="s">
        <v>686</v>
      </c>
      <c r="D440" s="780"/>
      <c r="E440" s="92">
        <f t="shared" ref="E440:G443" si="46">E439+7</f>
        <v>43254</v>
      </c>
      <c r="F440" s="92">
        <f t="shared" si="46"/>
        <v>43258</v>
      </c>
      <c r="G440" s="76">
        <f t="shared" si="46"/>
        <v>43273</v>
      </c>
    </row>
    <row r="441" spans="1:7" s="57" customFormat="1" ht="15.75" customHeight="1">
      <c r="A441" s="78"/>
      <c r="B441" s="87" t="s">
        <v>684</v>
      </c>
      <c r="C441" s="87" t="s">
        <v>256</v>
      </c>
      <c r="D441" s="780"/>
      <c r="E441" s="92">
        <f t="shared" si="46"/>
        <v>43261</v>
      </c>
      <c r="F441" s="92">
        <f t="shared" si="46"/>
        <v>43265</v>
      </c>
      <c r="G441" s="76">
        <f t="shared" si="46"/>
        <v>43280</v>
      </c>
    </row>
    <row r="442" spans="1:7" s="57" customFormat="1" ht="15.75" customHeight="1">
      <c r="A442" s="78"/>
      <c r="B442" s="87" t="s">
        <v>361</v>
      </c>
      <c r="C442" s="87" t="s">
        <v>25</v>
      </c>
      <c r="D442" s="780"/>
      <c r="E442" s="92">
        <f t="shared" si="46"/>
        <v>43268</v>
      </c>
      <c r="F442" s="92">
        <f t="shared" si="46"/>
        <v>43272</v>
      </c>
      <c r="G442" s="76">
        <f t="shared" si="46"/>
        <v>43287</v>
      </c>
    </row>
    <row r="443" spans="1:7" s="57" customFormat="1" ht="15.75" customHeight="1">
      <c r="A443" s="78"/>
      <c r="B443" s="87" t="s">
        <v>462</v>
      </c>
      <c r="C443" s="87" t="s">
        <v>687</v>
      </c>
      <c r="D443" s="781"/>
      <c r="E443" s="92">
        <f t="shared" si="46"/>
        <v>43275</v>
      </c>
      <c r="F443" s="92">
        <f t="shared" si="46"/>
        <v>43279</v>
      </c>
      <c r="G443" s="76">
        <f t="shared" si="46"/>
        <v>43294</v>
      </c>
    </row>
    <row r="444" spans="1:7" s="57" customFormat="1" ht="15.75" customHeight="1">
      <c r="A444" s="78"/>
      <c r="B444" s="26"/>
      <c r="C444" s="26"/>
      <c r="D444" s="26"/>
      <c r="E444" s="26"/>
      <c r="F444" s="12"/>
      <c r="G444" s="12"/>
    </row>
    <row r="445" spans="1:7" s="57" customFormat="1" ht="15.75" customHeight="1">
      <c r="A445" s="766" t="s">
        <v>112</v>
      </c>
      <c r="B445" s="766"/>
      <c r="C445" s="766"/>
      <c r="D445" s="766"/>
      <c r="E445" s="766"/>
      <c r="F445" s="766"/>
      <c r="G445" s="766"/>
    </row>
    <row r="446" spans="1:7" s="57" customFormat="1" ht="15.75" customHeight="1">
      <c r="A446" s="764" t="s">
        <v>881</v>
      </c>
      <c r="B446" s="764"/>
      <c r="C446" s="21"/>
      <c r="D446" s="3"/>
      <c r="E446" s="3"/>
      <c r="F446" s="4"/>
      <c r="G446" s="4"/>
    </row>
    <row r="447" spans="1:7" s="57" customFormat="1" ht="15.75" customHeight="1">
      <c r="A447" s="80"/>
      <c r="B447" s="718" t="s">
        <v>38</v>
      </c>
      <c r="C447" s="718" t="s">
        <v>39</v>
      </c>
      <c r="D447" s="718" t="s">
        <v>40</v>
      </c>
      <c r="E447" s="87" t="s">
        <v>775</v>
      </c>
      <c r="F447" s="87" t="s">
        <v>41</v>
      </c>
      <c r="G447" s="102" t="s">
        <v>882</v>
      </c>
    </row>
    <row r="448" spans="1:7" s="57" customFormat="1" ht="15.75" customHeight="1">
      <c r="A448" s="80"/>
      <c r="B448" s="719"/>
      <c r="C448" s="719"/>
      <c r="D448" s="719"/>
      <c r="E448" s="88" t="s">
        <v>883</v>
      </c>
      <c r="F448" s="103" t="s">
        <v>42</v>
      </c>
      <c r="G448" s="87" t="s">
        <v>884</v>
      </c>
    </row>
    <row r="449" spans="1:7" s="57" customFormat="1" ht="15.75" customHeight="1">
      <c r="A449" s="80"/>
      <c r="B449" s="93" t="s">
        <v>885</v>
      </c>
      <c r="C449" s="128" t="s">
        <v>886</v>
      </c>
      <c r="D449" s="723" t="s">
        <v>887</v>
      </c>
      <c r="E449" s="91">
        <v>43248</v>
      </c>
      <c r="F449" s="91">
        <f>E449+4</f>
        <v>43252</v>
      </c>
      <c r="G449" s="92">
        <f>F449+6</f>
        <v>43258</v>
      </c>
    </row>
    <row r="450" spans="1:7" s="57" customFormat="1" ht="15.75" customHeight="1">
      <c r="A450" s="80"/>
      <c r="B450" s="93" t="s">
        <v>888</v>
      </c>
      <c r="C450" s="128"/>
      <c r="D450" s="727"/>
      <c r="E450" s="97">
        <f>E449+7</f>
        <v>43255</v>
      </c>
      <c r="F450" s="91">
        <f t="shared" ref="E450:F453" si="47">F449+7</f>
        <v>43259</v>
      </c>
      <c r="G450" s="92">
        <f>F450+6</f>
        <v>43265</v>
      </c>
    </row>
    <row r="451" spans="1:7" s="57" customFormat="1" ht="15.75" customHeight="1">
      <c r="A451" s="80"/>
      <c r="B451" s="93" t="s">
        <v>889</v>
      </c>
      <c r="C451" s="128" t="s">
        <v>890</v>
      </c>
      <c r="D451" s="727"/>
      <c r="E451" s="97">
        <f t="shared" si="47"/>
        <v>43262</v>
      </c>
      <c r="F451" s="91">
        <f t="shared" si="47"/>
        <v>43266</v>
      </c>
      <c r="G451" s="92">
        <f>F451+6</f>
        <v>43272</v>
      </c>
    </row>
    <row r="452" spans="1:7" s="57" customFormat="1" ht="15.75" customHeight="1">
      <c r="A452" s="80"/>
      <c r="B452" s="93" t="s">
        <v>891</v>
      </c>
      <c r="C452" s="128" t="s">
        <v>892</v>
      </c>
      <c r="D452" s="727"/>
      <c r="E452" s="97">
        <f t="shared" si="47"/>
        <v>43269</v>
      </c>
      <c r="F452" s="91">
        <f t="shared" si="47"/>
        <v>43273</v>
      </c>
      <c r="G452" s="92">
        <f>F452+6</f>
        <v>43279</v>
      </c>
    </row>
    <row r="453" spans="1:7" s="57" customFormat="1" ht="15.75" customHeight="1">
      <c r="A453" s="80"/>
      <c r="B453" s="93" t="s">
        <v>893</v>
      </c>
      <c r="C453" s="128" t="s">
        <v>894</v>
      </c>
      <c r="D453" s="728"/>
      <c r="E453" s="97">
        <f t="shared" si="47"/>
        <v>43276</v>
      </c>
      <c r="F453" s="91">
        <f t="shared" si="47"/>
        <v>43280</v>
      </c>
      <c r="G453" s="92">
        <f>F453+6</f>
        <v>43286</v>
      </c>
    </row>
    <row r="454" spans="1:7" s="57" customFormat="1" ht="15.75" customHeight="1">
      <c r="A454" s="80"/>
      <c r="B454" s="17"/>
      <c r="C454" s="17"/>
      <c r="D454" s="18"/>
      <c r="E454" s="18"/>
      <c r="F454" s="19"/>
      <c r="G454" s="19"/>
    </row>
    <row r="455" spans="1:7" s="57" customFormat="1" ht="15.75" customHeight="1">
      <c r="A455" s="721" t="s">
        <v>895</v>
      </c>
      <c r="B455" s="721"/>
      <c r="C455" s="17" t="s">
        <v>896</v>
      </c>
      <c r="D455" s="18"/>
      <c r="E455" s="18"/>
      <c r="F455" s="19"/>
      <c r="G455" s="19"/>
    </row>
    <row r="456" spans="1:7" s="57" customFormat="1" ht="15.75" customHeight="1">
      <c r="A456" s="80"/>
      <c r="B456" s="718" t="s">
        <v>38</v>
      </c>
      <c r="C456" s="718" t="s">
        <v>39</v>
      </c>
      <c r="D456" s="718" t="s">
        <v>40</v>
      </c>
      <c r="E456" s="87" t="s">
        <v>897</v>
      </c>
      <c r="F456" s="87" t="s">
        <v>41</v>
      </c>
      <c r="G456" s="102" t="s">
        <v>898</v>
      </c>
    </row>
    <row r="457" spans="1:7" s="57" customFormat="1" ht="15.75" customHeight="1">
      <c r="A457" s="80"/>
      <c r="B457" s="719"/>
      <c r="C457" s="719"/>
      <c r="D457" s="719"/>
      <c r="E457" s="88" t="s">
        <v>30</v>
      </c>
      <c r="F457" s="103" t="s">
        <v>42</v>
      </c>
      <c r="G457" s="87" t="s">
        <v>43</v>
      </c>
    </row>
    <row r="458" spans="1:7" s="57" customFormat="1" ht="15.75" customHeight="1">
      <c r="A458" s="80"/>
      <c r="B458" s="93" t="s">
        <v>371</v>
      </c>
      <c r="C458" s="139" t="s">
        <v>307</v>
      </c>
      <c r="D458" s="723" t="s">
        <v>899</v>
      </c>
      <c r="E458" s="91">
        <v>43247</v>
      </c>
      <c r="F458" s="91">
        <f>E458+4</f>
        <v>43251</v>
      </c>
      <c r="G458" s="92">
        <f>F458+10</f>
        <v>43261</v>
      </c>
    </row>
    <row r="459" spans="1:7" s="57" customFormat="1" ht="15.75" customHeight="1">
      <c r="A459" s="80"/>
      <c r="B459" s="93" t="s">
        <v>537</v>
      </c>
      <c r="C459" s="139" t="s">
        <v>538</v>
      </c>
      <c r="D459" s="727"/>
      <c r="E459" s="97">
        <f t="shared" ref="E459:F462" si="48">E458+7</f>
        <v>43254</v>
      </c>
      <c r="F459" s="91">
        <f t="shared" si="48"/>
        <v>43258</v>
      </c>
      <c r="G459" s="92">
        <f>F459+10</f>
        <v>43268</v>
      </c>
    </row>
    <row r="460" spans="1:7" s="57" customFormat="1" ht="15.75" customHeight="1">
      <c r="A460" s="80"/>
      <c r="B460" s="93" t="s">
        <v>363</v>
      </c>
      <c r="C460" s="139" t="s">
        <v>83</v>
      </c>
      <c r="D460" s="727"/>
      <c r="E460" s="97">
        <f t="shared" si="48"/>
        <v>43261</v>
      </c>
      <c r="F460" s="91">
        <f t="shared" si="48"/>
        <v>43265</v>
      </c>
      <c r="G460" s="92">
        <f>F460+10</f>
        <v>43275</v>
      </c>
    </row>
    <row r="461" spans="1:7" s="57" customFormat="1" ht="15.75" customHeight="1">
      <c r="A461" s="80"/>
      <c r="B461" s="93" t="s">
        <v>427</v>
      </c>
      <c r="C461" s="139" t="s">
        <v>539</v>
      </c>
      <c r="D461" s="727"/>
      <c r="E461" s="97">
        <f t="shared" si="48"/>
        <v>43268</v>
      </c>
      <c r="F461" s="91">
        <f t="shared" si="48"/>
        <v>43272</v>
      </c>
      <c r="G461" s="92">
        <f>F461+10</f>
        <v>43282</v>
      </c>
    </row>
    <row r="462" spans="1:7" s="57" customFormat="1" ht="15.75" customHeight="1">
      <c r="A462" s="80"/>
      <c r="B462" s="93"/>
      <c r="C462" s="139"/>
      <c r="D462" s="728"/>
      <c r="E462" s="97">
        <f t="shared" si="48"/>
        <v>43275</v>
      </c>
      <c r="F462" s="91">
        <f t="shared" si="48"/>
        <v>43279</v>
      </c>
      <c r="G462" s="92">
        <f>F462+10</f>
        <v>43289</v>
      </c>
    </row>
    <row r="463" spans="1:7" s="57" customFormat="1" ht="15.75" customHeight="1">
      <c r="A463" s="80"/>
      <c r="B463" s="17"/>
      <c r="C463" s="17"/>
      <c r="D463" s="18"/>
      <c r="E463" s="18"/>
      <c r="F463" s="19"/>
      <c r="G463" s="19"/>
    </row>
    <row r="464" spans="1:7" s="57" customFormat="1" ht="15.75" customHeight="1">
      <c r="A464" s="80"/>
      <c r="B464" s="729" t="s">
        <v>38</v>
      </c>
      <c r="C464" s="729" t="s">
        <v>39</v>
      </c>
      <c r="D464" s="729" t="s">
        <v>40</v>
      </c>
      <c r="E464" s="87" t="s">
        <v>775</v>
      </c>
      <c r="F464" s="87" t="s">
        <v>41</v>
      </c>
      <c r="G464" s="87" t="s">
        <v>113</v>
      </c>
    </row>
    <row r="465" spans="1:7" s="57" customFormat="1" ht="15.75" customHeight="1">
      <c r="A465" s="80"/>
      <c r="B465" s="730"/>
      <c r="C465" s="730"/>
      <c r="D465" s="730"/>
      <c r="E465" s="87" t="s">
        <v>30</v>
      </c>
      <c r="F465" s="87" t="s">
        <v>42</v>
      </c>
      <c r="G465" s="87" t="s">
        <v>43</v>
      </c>
    </row>
    <row r="466" spans="1:7" s="57" customFormat="1" ht="15.75" customHeight="1">
      <c r="A466" s="80"/>
      <c r="B466" s="93" t="s">
        <v>698</v>
      </c>
      <c r="C466" s="93"/>
      <c r="D466" s="140" t="s">
        <v>900</v>
      </c>
      <c r="E466" s="92">
        <v>43249</v>
      </c>
      <c r="F466" s="92">
        <f>E466+3</f>
        <v>43252</v>
      </c>
      <c r="G466" s="92">
        <f>F466+15</f>
        <v>43267</v>
      </c>
    </row>
    <row r="467" spans="1:7" s="57" customFormat="1" ht="15.75" customHeight="1">
      <c r="A467" s="80"/>
      <c r="B467" s="141" t="s">
        <v>699</v>
      </c>
      <c r="C467" s="93" t="s">
        <v>146</v>
      </c>
      <c r="D467" s="142"/>
      <c r="E467" s="92">
        <f t="shared" ref="E467:F470" si="49">E466+7</f>
        <v>43256</v>
      </c>
      <c r="F467" s="92">
        <f t="shared" si="49"/>
        <v>43259</v>
      </c>
      <c r="G467" s="92">
        <f>F467+15</f>
        <v>43274</v>
      </c>
    </row>
    <row r="468" spans="1:7" s="57" customFormat="1" ht="15.75" customHeight="1">
      <c r="A468" s="80"/>
      <c r="B468" s="93" t="s">
        <v>435</v>
      </c>
      <c r="C468" s="93" t="s">
        <v>553</v>
      </c>
      <c r="D468" s="142"/>
      <c r="E468" s="92">
        <f>E467+7</f>
        <v>43263</v>
      </c>
      <c r="F468" s="92">
        <f t="shared" si="49"/>
        <v>43266</v>
      </c>
      <c r="G468" s="92">
        <f>F468+15</f>
        <v>43281</v>
      </c>
    </row>
    <row r="469" spans="1:7" s="57" customFormat="1" ht="15.75" customHeight="1">
      <c r="A469" s="80"/>
      <c r="B469" s="93" t="s">
        <v>445</v>
      </c>
      <c r="C469" s="93" t="s">
        <v>245</v>
      </c>
      <c r="D469" s="142"/>
      <c r="E469" s="92">
        <f t="shared" si="49"/>
        <v>43270</v>
      </c>
      <c r="F469" s="92">
        <f t="shared" si="49"/>
        <v>43273</v>
      </c>
      <c r="G469" s="92">
        <f>F469+15</f>
        <v>43288</v>
      </c>
    </row>
    <row r="470" spans="1:7" s="57" customFormat="1" ht="15.75" customHeight="1">
      <c r="A470" s="80"/>
      <c r="B470" s="93" t="s">
        <v>446</v>
      </c>
      <c r="C470" s="93" t="s">
        <v>312</v>
      </c>
      <c r="D470" s="143"/>
      <c r="E470" s="92">
        <f t="shared" si="49"/>
        <v>43277</v>
      </c>
      <c r="F470" s="92">
        <f t="shared" si="49"/>
        <v>43280</v>
      </c>
      <c r="G470" s="92">
        <f>F470+15</f>
        <v>43295</v>
      </c>
    </row>
    <row r="471" spans="1:7" s="57" customFormat="1" ht="15.75" customHeight="1">
      <c r="A471" s="80"/>
      <c r="B471" s="17"/>
      <c r="C471" s="17"/>
      <c r="D471" s="18"/>
      <c r="E471" s="18"/>
      <c r="F471" s="12"/>
      <c r="G471" s="19"/>
    </row>
    <row r="472" spans="1:7" s="57" customFormat="1" ht="15.75" customHeight="1">
      <c r="A472" s="721" t="s">
        <v>901</v>
      </c>
      <c r="B472" s="721"/>
      <c r="C472" s="17"/>
      <c r="D472" s="18"/>
      <c r="E472" s="18"/>
      <c r="F472" s="19"/>
      <c r="G472" s="19"/>
    </row>
    <row r="473" spans="1:7" s="57" customFormat="1" ht="15.75" customHeight="1">
      <c r="A473" s="80"/>
      <c r="B473" s="765" t="s">
        <v>38</v>
      </c>
      <c r="C473" s="718" t="s">
        <v>39</v>
      </c>
      <c r="D473" s="718" t="s">
        <v>40</v>
      </c>
      <c r="E473" s="87" t="s">
        <v>789</v>
      </c>
      <c r="F473" s="87" t="s">
        <v>41</v>
      </c>
      <c r="G473" s="102" t="s">
        <v>117</v>
      </c>
    </row>
    <row r="474" spans="1:7" s="57" customFormat="1" ht="15.75" customHeight="1">
      <c r="A474" s="80"/>
      <c r="B474" s="719"/>
      <c r="C474" s="719"/>
      <c r="D474" s="719"/>
      <c r="E474" s="88" t="s">
        <v>30</v>
      </c>
      <c r="F474" s="103" t="s">
        <v>42</v>
      </c>
      <c r="G474" s="87" t="s">
        <v>43</v>
      </c>
    </row>
    <row r="475" spans="1:7" s="57" customFormat="1" ht="15.75" customHeight="1">
      <c r="A475" s="80"/>
      <c r="B475" s="144" t="s">
        <v>391</v>
      </c>
      <c r="C475" s="116" t="s">
        <v>457</v>
      </c>
      <c r="D475" s="723" t="s">
        <v>902</v>
      </c>
      <c r="E475" s="92">
        <v>43250</v>
      </c>
      <c r="F475" s="113">
        <f>E475+4</f>
        <v>43254</v>
      </c>
      <c r="G475" s="92">
        <f>F475+5</f>
        <v>43259</v>
      </c>
    </row>
    <row r="476" spans="1:7" s="57" customFormat="1" ht="15.75" customHeight="1">
      <c r="A476" s="80"/>
      <c r="B476" s="144" t="s">
        <v>251</v>
      </c>
      <c r="C476" s="116" t="s">
        <v>388</v>
      </c>
      <c r="D476" s="727"/>
      <c r="E476" s="97">
        <f t="shared" ref="E476:F479" si="50">E475+7</f>
        <v>43257</v>
      </c>
      <c r="F476" s="113">
        <f t="shared" si="50"/>
        <v>43261</v>
      </c>
      <c r="G476" s="92">
        <f>F476+5</f>
        <v>43266</v>
      </c>
    </row>
    <row r="477" spans="1:7" s="57" customFormat="1" ht="15.75" customHeight="1">
      <c r="A477" s="80"/>
      <c r="B477" s="144" t="s">
        <v>455</v>
      </c>
      <c r="C477" s="116" t="s">
        <v>755</v>
      </c>
      <c r="D477" s="727"/>
      <c r="E477" s="97">
        <f t="shared" si="50"/>
        <v>43264</v>
      </c>
      <c r="F477" s="113">
        <f t="shared" si="50"/>
        <v>43268</v>
      </c>
      <c r="G477" s="92">
        <f>F477+5</f>
        <v>43273</v>
      </c>
    </row>
    <row r="478" spans="1:7" s="57" customFormat="1" ht="15.75" customHeight="1">
      <c r="A478" s="80"/>
      <c r="B478" s="144" t="s">
        <v>456</v>
      </c>
      <c r="C478" s="116" t="s">
        <v>388</v>
      </c>
      <c r="D478" s="727"/>
      <c r="E478" s="97">
        <f t="shared" si="50"/>
        <v>43271</v>
      </c>
      <c r="F478" s="113">
        <f t="shared" si="50"/>
        <v>43275</v>
      </c>
      <c r="G478" s="92">
        <f>F478+5</f>
        <v>43280</v>
      </c>
    </row>
    <row r="479" spans="1:7" s="57" customFormat="1" ht="15.75" customHeight="1">
      <c r="A479" s="80"/>
      <c r="B479" s="144" t="s">
        <v>391</v>
      </c>
      <c r="C479" s="116" t="s">
        <v>364</v>
      </c>
      <c r="D479" s="728"/>
      <c r="E479" s="97">
        <f t="shared" si="50"/>
        <v>43278</v>
      </c>
      <c r="F479" s="113">
        <f t="shared" si="50"/>
        <v>43282</v>
      </c>
      <c r="G479" s="92">
        <f>F479+5</f>
        <v>43287</v>
      </c>
    </row>
    <row r="480" spans="1:7" s="57" customFormat="1" ht="15.75" customHeight="1">
      <c r="A480" s="80"/>
      <c r="B480" s="27"/>
      <c r="C480" s="17"/>
      <c r="D480" s="18"/>
      <c r="E480" s="18"/>
      <c r="F480" s="19"/>
      <c r="G480" s="19"/>
    </row>
    <row r="481" spans="1:7" s="57" customFormat="1" ht="15.75" customHeight="1">
      <c r="A481" s="80"/>
      <c r="B481" s="27"/>
      <c r="C481" s="17"/>
      <c r="D481" s="18"/>
      <c r="E481" s="18"/>
      <c r="F481" s="19"/>
      <c r="G481" s="19"/>
    </row>
    <row r="482" spans="1:7" s="57" customFormat="1" ht="15.75" customHeight="1">
      <c r="A482" s="80"/>
      <c r="B482" s="718" t="s">
        <v>38</v>
      </c>
      <c r="C482" s="718" t="s">
        <v>39</v>
      </c>
      <c r="D482" s="718" t="s">
        <v>40</v>
      </c>
      <c r="E482" s="87" t="s">
        <v>775</v>
      </c>
      <c r="F482" s="87" t="s">
        <v>41</v>
      </c>
      <c r="G482" s="102" t="s">
        <v>903</v>
      </c>
    </row>
    <row r="483" spans="1:7" s="57" customFormat="1" ht="15.75" customHeight="1">
      <c r="A483" s="80"/>
      <c r="B483" s="719"/>
      <c r="C483" s="719"/>
      <c r="D483" s="719"/>
      <c r="E483" s="88" t="s">
        <v>30</v>
      </c>
      <c r="F483" s="103" t="s">
        <v>42</v>
      </c>
      <c r="G483" s="87" t="s">
        <v>43</v>
      </c>
    </row>
    <row r="484" spans="1:7" s="57" customFormat="1" ht="15.75" customHeight="1">
      <c r="A484" s="80"/>
      <c r="B484" s="93" t="s">
        <v>352</v>
      </c>
      <c r="C484" s="145" t="s">
        <v>373</v>
      </c>
      <c r="D484" s="723" t="s">
        <v>904</v>
      </c>
      <c r="E484" s="92">
        <v>43254</v>
      </c>
      <c r="F484" s="92">
        <f>E484+4</f>
        <v>43258</v>
      </c>
      <c r="G484" s="92">
        <f>F484+9</f>
        <v>43267</v>
      </c>
    </row>
    <row r="485" spans="1:7" s="57" customFormat="1" ht="15.75" customHeight="1">
      <c r="A485" s="80"/>
      <c r="B485" s="93" t="s">
        <v>756</v>
      </c>
      <c r="C485" s="145" t="s">
        <v>373</v>
      </c>
      <c r="D485" s="727"/>
      <c r="E485" s="92">
        <f t="shared" ref="E485:F488" si="51">E484+7</f>
        <v>43261</v>
      </c>
      <c r="F485" s="92">
        <f t="shared" si="51"/>
        <v>43265</v>
      </c>
      <c r="G485" s="92">
        <f>F485+9</f>
        <v>43274</v>
      </c>
    </row>
    <row r="486" spans="1:7" s="57" customFormat="1" ht="15.75" customHeight="1">
      <c r="A486" s="80"/>
      <c r="B486" s="93" t="s">
        <v>757</v>
      </c>
      <c r="C486" s="145" t="s">
        <v>373</v>
      </c>
      <c r="D486" s="727"/>
      <c r="E486" s="92">
        <f t="shared" si="51"/>
        <v>43268</v>
      </c>
      <c r="F486" s="92">
        <f t="shared" si="51"/>
        <v>43272</v>
      </c>
      <c r="G486" s="92">
        <f>F486+9</f>
        <v>43281</v>
      </c>
    </row>
    <row r="487" spans="1:7" s="57" customFormat="1" ht="15.75" customHeight="1">
      <c r="A487" s="80"/>
      <c r="B487" s="93" t="s">
        <v>758</v>
      </c>
      <c r="C487" s="145" t="s">
        <v>388</v>
      </c>
      <c r="D487" s="727"/>
      <c r="E487" s="92">
        <f t="shared" si="51"/>
        <v>43275</v>
      </c>
      <c r="F487" s="92">
        <f t="shared" si="51"/>
        <v>43279</v>
      </c>
      <c r="G487" s="92">
        <f>F487+9</f>
        <v>43288</v>
      </c>
    </row>
    <row r="488" spans="1:7" s="57" customFormat="1" ht="15.75" customHeight="1">
      <c r="A488" s="80"/>
      <c r="B488" s="93" t="s">
        <v>759</v>
      </c>
      <c r="C488" s="145" t="s">
        <v>388</v>
      </c>
      <c r="D488" s="728"/>
      <c r="E488" s="92">
        <f t="shared" si="51"/>
        <v>43282</v>
      </c>
      <c r="F488" s="92">
        <f t="shared" si="51"/>
        <v>43286</v>
      </c>
      <c r="G488" s="92">
        <f>F488+9</f>
        <v>43295</v>
      </c>
    </row>
    <row r="489" spans="1:7" s="57" customFormat="1" ht="15.75" customHeight="1">
      <c r="A489" s="80"/>
      <c r="B489" s="27"/>
      <c r="C489" s="17"/>
      <c r="D489" s="18"/>
      <c r="E489" s="18"/>
      <c r="F489" s="19"/>
      <c r="G489" s="19"/>
    </row>
    <row r="490" spans="1:7" s="57" customFormat="1" ht="15.75" customHeight="1">
      <c r="A490" s="721" t="s">
        <v>905</v>
      </c>
      <c r="B490" s="721"/>
      <c r="C490" s="17"/>
      <c r="D490" s="18"/>
      <c r="E490" s="18"/>
      <c r="F490" s="19"/>
      <c r="G490" s="19"/>
    </row>
    <row r="491" spans="1:7" s="57" customFormat="1" ht="15.75" customHeight="1">
      <c r="A491" s="80"/>
      <c r="B491" s="718" t="s">
        <v>38</v>
      </c>
      <c r="C491" s="718" t="s">
        <v>39</v>
      </c>
      <c r="D491" s="718"/>
      <c r="E491" s="87" t="s">
        <v>775</v>
      </c>
      <c r="F491" s="87" t="s">
        <v>41</v>
      </c>
      <c r="G491" s="102" t="s">
        <v>119</v>
      </c>
    </row>
    <row r="492" spans="1:7" s="57" customFormat="1" ht="15.75" customHeight="1">
      <c r="A492" s="80"/>
      <c r="B492" s="719"/>
      <c r="C492" s="719"/>
      <c r="D492" s="719"/>
      <c r="E492" s="88" t="s">
        <v>30</v>
      </c>
      <c r="F492" s="103" t="s">
        <v>42</v>
      </c>
      <c r="G492" s="87" t="s">
        <v>43</v>
      </c>
    </row>
    <row r="493" spans="1:7" s="57" customFormat="1" ht="15.75" customHeight="1">
      <c r="A493" s="80"/>
      <c r="B493" s="116" t="s">
        <v>334</v>
      </c>
      <c r="C493" s="77" t="s">
        <v>440</v>
      </c>
      <c r="D493" s="758" t="s">
        <v>906</v>
      </c>
      <c r="E493" s="113">
        <v>43253</v>
      </c>
      <c r="F493" s="113">
        <f>E493+4</f>
        <v>43257</v>
      </c>
      <c r="G493" s="92">
        <f>F493+3</f>
        <v>43260</v>
      </c>
    </row>
    <row r="494" spans="1:7" s="57" customFormat="1" ht="15.75" customHeight="1">
      <c r="A494" s="80"/>
      <c r="B494" s="116" t="s">
        <v>335</v>
      </c>
      <c r="C494" s="77" t="s">
        <v>760</v>
      </c>
      <c r="D494" s="759"/>
      <c r="E494" s="113">
        <f t="shared" ref="E494:G497" si="52">E493+7</f>
        <v>43260</v>
      </c>
      <c r="F494" s="113">
        <f t="shared" si="52"/>
        <v>43264</v>
      </c>
      <c r="G494" s="92">
        <f t="shared" si="52"/>
        <v>43267</v>
      </c>
    </row>
    <row r="495" spans="1:7" s="57" customFormat="1" ht="15.75" customHeight="1">
      <c r="A495" s="80"/>
      <c r="B495" s="116" t="s">
        <v>334</v>
      </c>
      <c r="C495" s="77" t="s">
        <v>755</v>
      </c>
      <c r="D495" s="759"/>
      <c r="E495" s="113">
        <f t="shared" si="52"/>
        <v>43267</v>
      </c>
      <c r="F495" s="113">
        <f t="shared" si="52"/>
        <v>43271</v>
      </c>
      <c r="G495" s="92">
        <f t="shared" si="52"/>
        <v>43274</v>
      </c>
    </row>
    <row r="496" spans="1:7" s="57" customFormat="1" ht="15.75" customHeight="1">
      <c r="A496" s="80"/>
      <c r="B496" s="116" t="s">
        <v>335</v>
      </c>
      <c r="C496" s="77" t="s">
        <v>658</v>
      </c>
      <c r="D496" s="759"/>
      <c r="E496" s="113">
        <f t="shared" si="52"/>
        <v>43274</v>
      </c>
      <c r="F496" s="113">
        <f t="shared" si="52"/>
        <v>43278</v>
      </c>
      <c r="G496" s="92">
        <f t="shared" si="52"/>
        <v>43281</v>
      </c>
    </row>
    <row r="497" spans="1:7" s="57" customFormat="1" ht="15.75" customHeight="1">
      <c r="A497" s="80"/>
      <c r="B497" s="116" t="s">
        <v>334</v>
      </c>
      <c r="C497" s="77" t="s">
        <v>659</v>
      </c>
      <c r="D497" s="760"/>
      <c r="E497" s="113">
        <f t="shared" si="52"/>
        <v>43281</v>
      </c>
      <c r="F497" s="113">
        <f t="shared" si="52"/>
        <v>43285</v>
      </c>
      <c r="G497" s="92">
        <f t="shared" si="52"/>
        <v>43288</v>
      </c>
    </row>
    <row r="498" spans="1:7" s="57" customFormat="1" ht="15.75" customHeight="1">
      <c r="A498" s="80"/>
      <c r="B498" s="17"/>
      <c r="C498" s="17"/>
      <c r="D498" s="18"/>
      <c r="E498" s="18"/>
      <c r="F498" s="19"/>
      <c r="G498" s="19"/>
    </row>
    <row r="499" spans="1:7" s="57" customFormat="1" ht="15.75" customHeight="1">
      <c r="A499" s="80"/>
      <c r="B499" s="17"/>
      <c r="C499" s="17"/>
      <c r="D499" s="18"/>
      <c r="E499" s="18"/>
      <c r="F499" s="19"/>
      <c r="G499" s="19"/>
    </row>
    <row r="500" spans="1:7" s="57" customFormat="1" ht="15.75" customHeight="1">
      <c r="A500" s="721" t="s">
        <v>907</v>
      </c>
      <c r="B500" s="721"/>
      <c r="C500" s="17"/>
      <c r="D500" s="18"/>
      <c r="E500" s="18"/>
      <c r="F500" s="19"/>
      <c r="G500" s="19"/>
    </row>
    <row r="501" spans="1:7" s="57" customFormat="1" ht="15.75" customHeight="1">
      <c r="A501" s="80"/>
      <c r="B501" s="762" t="s">
        <v>778</v>
      </c>
      <c r="C501" s="81" t="s">
        <v>39</v>
      </c>
      <c r="D501" s="81" t="s">
        <v>40</v>
      </c>
      <c r="E501" s="75" t="s">
        <v>775</v>
      </c>
      <c r="F501" s="75" t="s">
        <v>41</v>
      </c>
      <c r="G501" s="81" t="s">
        <v>120</v>
      </c>
    </row>
    <row r="502" spans="1:7" s="57" customFormat="1" ht="15.75" customHeight="1">
      <c r="A502" s="80"/>
      <c r="B502" s="763"/>
      <c r="C502" s="82"/>
      <c r="D502" s="82"/>
      <c r="E502" s="82" t="s">
        <v>30</v>
      </c>
      <c r="F502" s="125" t="s">
        <v>42</v>
      </c>
      <c r="G502" s="75" t="s">
        <v>43</v>
      </c>
    </row>
    <row r="503" spans="1:7" s="57" customFormat="1" ht="15.75" customHeight="1">
      <c r="A503" s="80"/>
      <c r="B503" s="106" t="s">
        <v>561</v>
      </c>
      <c r="C503" s="146" t="s">
        <v>562</v>
      </c>
      <c r="D503" s="758" t="s">
        <v>908</v>
      </c>
      <c r="E503" s="127">
        <v>43248</v>
      </c>
      <c r="F503" s="127">
        <f>E503+4</f>
        <v>43252</v>
      </c>
      <c r="G503" s="76">
        <f>F503+7</f>
        <v>43259</v>
      </c>
    </row>
    <row r="504" spans="1:7" s="57" customFormat="1" ht="15.75" customHeight="1">
      <c r="A504" s="80"/>
      <c r="B504" s="106" t="s">
        <v>372</v>
      </c>
      <c r="C504" s="146" t="s">
        <v>425</v>
      </c>
      <c r="D504" s="759"/>
      <c r="E504" s="127">
        <f t="shared" ref="E504:F507" si="53">E503+7</f>
        <v>43255</v>
      </c>
      <c r="F504" s="127">
        <f t="shared" si="53"/>
        <v>43259</v>
      </c>
      <c r="G504" s="76">
        <f>F504+7</f>
        <v>43266</v>
      </c>
    </row>
    <row r="505" spans="1:7" s="57" customFormat="1" ht="15.75" customHeight="1">
      <c r="A505" s="80"/>
      <c r="B505" s="106" t="s">
        <v>299</v>
      </c>
      <c r="C505" s="146" t="s">
        <v>426</v>
      </c>
      <c r="D505" s="759"/>
      <c r="E505" s="127">
        <f t="shared" si="53"/>
        <v>43262</v>
      </c>
      <c r="F505" s="127">
        <f t="shared" si="53"/>
        <v>43266</v>
      </c>
      <c r="G505" s="76">
        <f>F505+7</f>
        <v>43273</v>
      </c>
    </row>
    <row r="506" spans="1:7" s="57" customFormat="1" ht="15.75" customHeight="1">
      <c r="A506" s="80"/>
      <c r="B506" s="106"/>
      <c r="C506" s="146"/>
      <c r="D506" s="759"/>
      <c r="E506" s="127">
        <f t="shared" si="53"/>
        <v>43269</v>
      </c>
      <c r="F506" s="127">
        <f t="shared" si="53"/>
        <v>43273</v>
      </c>
      <c r="G506" s="76">
        <f>F506+7</f>
        <v>43280</v>
      </c>
    </row>
    <row r="507" spans="1:7" s="57" customFormat="1" ht="15.75" customHeight="1">
      <c r="A507" s="80"/>
      <c r="B507" s="106"/>
      <c r="C507" s="146"/>
      <c r="D507" s="760"/>
      <c r="E507" s="127">
        <f t="shared" si="53"/>
        <v>43276</v>
      </c>
      <c r="F507" s="127">
        <f t="shared" si="53"/>
        <v>43280</v>
      </c>
      <c r="G507" s="76">
        <f>F507+7</f>
        <v>43287</v>
      </c>
    </row>
    <row r="508" spans="1:7" s="57" customFormat="1" ht="15.75" customHeight="1">
      <c r="A508" s="80"/>
      <c r="B508" s="28"/>
      <c r="C508" s="29"/>
      <c r="D508" s="10"/>
      <c r="E508" s="25"/>
      <c r="F508" s="25"/>
      <c r="G508" s="25"/>
    </row>
    <row r="509" spans="1:7" s="57" customFormat="1" ht="15.75" customHeight="1">
      <c r="A509" s="80"/>
      <c r="B509" s="17"/>
      <c r="C509" s="17"/>
      <c r="D509" s="18"/>
      <c r="E509" s="18"/>
      <c r="F509" s="19"/>
      <c r="G509" s="19"/>
    </row>
    <row r="510" spans="1:7" s="57" customFormat="1" ht="15.75" customHeight="1">
      <c r="A510" s="721" t="s">
        <v>909</v>
      </c>
      <c r="B510" s="721"/>
      <c r="C510" s="17"/>
      <c r="D510" s="18"/>
      <c r="E510" s="18"/>
      <c r="F510" s="19"/>
      <c r="G510" s="19"/>
    </row>
    <row r="511" spans="1:7" s="57" customFormat="1" ht="15.75" customHeight="1">
      <c r="A511" s="80"/>
      <c r="B511" s="762" t="s">
        <v>38</v>
      </c>
      <c r="C511" s="75" t="s">
        <v>39</v>
      </c>
      <c r="D511" s="75" t="s">
        <v>40</v>
      </c>
      <c r="E511" s="75" t="s">
        <v>789</v>
      </c>
      <c r="F511" s="75" t="s">
        <v>41</v>
      </c>
      <c r="G511" s="75" t="s">
        <v>121</v>
      </c>
    </row>
    <row r="512" spans="1:7" s="57" customFormat="1" ht="15.75" customHeight="1">
      <c r="A512" s="80"/>
      <c r="B512" s="763"/>
      <c r="C512" s="75"/>
      <c r="D512" s="75"/>
      <c r="E512" s="75" t="s">
        <v>30</v>
      </c>
      <c r="F512" s="75" t="s">
        <v>42</v>
      </c>
      <c r="G512" s="75" t="s">
        <v>43</v>
      </c>
    </row>
    <row r="513" spans="1:7" s="57" customFormat="1" ht="15.75" customHeight="1">
      <c r="A513" s="80"/>
      <c r="B513" s="74" t="s">
        <v>766</v>
      </c>
      <c r="C513" s="77" t="s">
        <v>767</v>
      </c>
      <c r="D513" s="785" t="s">
        <v>772</v>
      </c>
      <c r="E513" s="76">
        <v>43250</v>
      </c>
      <c r="F513" s="76">
        <f>E513+4</f>
        <v>43254</v>
      </c>
      <c r="G513" s="76">
        <f t="shared" ref="G513:G518" si="54">F513+15</f>
        <v>43269</v>
      </c>
    </row>
    <row r="514" spans="1:7" s="57" customFormat="1" ht="15.75" customHeight="1">
      <c r="A514" s="80"/>
      <c r="B514" s="74" t="s">
        <v>385</v>
      </c>
      <c r="C514" s="77" t="s">
        <v>768</v>
      </c>
      <c r="D514" s="786"/>
      <c r="E514" s="76">
        <f>E513+7</f>
        <v>43257</v>
      </c>
      <c r="F514" s="76">
        <f>SUM(F513+7)</f>
        <v>43261</v>
      </c>
      <c r="G514" s="76">
        <f t="shared" si="54"/>
        <v>43276</v>
      </c>
    </row>
    <row r="515" spans="1:7" s="57" customFormat="1" ht="15.75" customHeight="1">
      <c r="A515" s="80"/>
      <c r="B515" s="74" t="s">
        <v>353</v>
      </c>
      <c r="C515" s="77" t="s">
        <v>769</v>
      </c>
      <c r="D515" s="786"/>
      <c r="E515" s="76">
        <f>E514+7</f>
        <v>43264</v>
      </c>
      <c r="F515" s="76">
        <f>F514+7</f>
        <v>43268</v>
      </c>
      <c r="G515" s="76">
        <f t="shared" si="54"/>
        <v>43283</v>
      </c>
    </row>
    <row r="516" spans="1:7" s="57" customFormat="1" ht="15.75" customHeight="1">
      <c r="A516" s="80"/>
      <c r="B516" s="74" t="s">
        <v>354</v>
      </c>
      <c r="C516" s="77" t="s">
        <v>770</v>
      </c>
      <c r="D516" s="786"/>
      <c r="E516" s="76">
        <f>E515+7</f>
        <v>43271</v>
      </c>
      <c r="F516" s="76">
        <f>F515+7</f>
        <v>43275</v>
      </c>
      <c r="G516" s="76">
        <f t="shared" si="54"/>
        <v>43290</v>
      </c>
    </row>
    <row r="517" spans="1:7" s="57" customFormat="1" ht="15.75" customHeight="1">
      <c r="A517" s="80"/>
      <c r="B517" s="74" t="s">
        <v>355</v>
      </c>
      <c r="C517" s="77" t="s">
        <v>771</v>
      </c>
      <c r="D517" s="786"/>
      <c r="E517" s="76">
        <f>E516+7</f>
        <v>43278</v>
      </c>
      <c r="F517" s="76">
        <f>F516+7</f>
        <v>43282</v>
      </c>
      <c r="G517" s="76">
        <f t="shared" si="54"/>
        <v>43297</v>
      </c>
    </row>
    <row r="518" spans="1:7" s="57" customFormat="1" ht="15.75" customHeight="1">
      <c r="A518" s="80"/>
      <c r="B518" s="74"/>
      <c r="C518" s="77"/>
      <c r="D518" s="787"/>
      <c r="E518" s="76">
        <f>E517+7</f>
        <v>43285</v>
      </c>
      <c r="F518" s="76">
        <f>F517+7</f>
        <v>43289</v>
      </c>
      <c r="G518" s="76">
        <f t="shared" si="54"/>
        <v>43304</v>
      </c>
    </row>
    <row r="519" spans="1:7" s="57" customFormat="1" ht="15.75" customHeight="1">
      <c r="A519" s="80"/>
      <c r="B519" s="20"/>
      <c r="C519" s="29"/>
      <c r="D519" s="30"/>
      <c r="E519" s="25"/>
      <c r="F519" s="25"/>
      <c r="G519" s="25"/>
    </row>
    <row r="520" spans="1:7" s="57" customFormat="1" ht="15.75" customHeight="1">
      <c r="A520" s="721" t="s">
        <v>910</v>
      </c>
      <c r="B520" s="721"/>
      <c r="C520" s="17"/>
      <c r="D520" s="18"/>
      <c r="E520" s="18"/>
      <c r="F520" s="19"/>
      <c r="G520" s="19"/>
    </row>
    <row r="521" spans="1:7" s="57" customFormat="1" ht="15.75" customHeight="1">
      <c r="A521" s="80"/>
      <c r="B521" s="718" t="s">
        <v>778</v>
      </c>
      <c r="C521" s="102" t="s">
        <v>39</v>
      </c>
      <c r="D521" s="102" t="s">
        <v>40</v>
      </c>
      <c r="E521" s="87" t="s">
        <v>775</v>
      </c>
      <c r="F521" s="87" t="s">
        <v>41</v>
      </c>
      <c r="G521" s="87" t="s">
        <v>122</v>
      </c>
    </row>
    <row r="522" spans="1:7" s="57" customFormat="1" ht="15.75" customHeight="1">
      <c r="A522" s="80"/>
      <c r="B522" s="719"/>
      <c r="C522" s="88"/>
      <c r="D522" s="88"/>
      <c r="E522" s="88" t="s">
        <v>30</v>
      </c>
      <c r="F522" s="87" t="s">
        <v>42</v>
      </c>
      <c r="G522" s="87" t="s">
        <v>43</v>
      </c>
    </row>
    <row r="523" spans="1:7" s="57" customFormat="1" ht="15.75" customHeight="1">
      <c r="A523" s="80"/>
      <c r="B523" s="116" t="s">
        <v>352</v>
      </c>
      <c r="C523" s="116" t="s">
        <v>373</v>
      </c>
      <c r="D523" s="147" t="s">
        <v>123</v>
      </c>
      <c r="E523" s="92">
        <v>43254</v>
      </c>
      <c r="F523" s="92">
        <f>E523+4</f>
        <v>43258</v>
      </c>
      <c r="G523" s="92">
        <f>F523+12</f>
        <v>43270</v>
      </c>
    </row>
    <row r="524" spans="1:7" s="57" customFormat="1" ht="15.75" customHeight="1">
      <c r="A524" s="80"/>
      <c r="B524" s="116" t="s">
        <v>756</v>
      </c>
      <c r="C524" s="116" t="s">
        <v>373</v>
      </c>
      <c r="D524" s="147"/>
      <c r="E524" s="97">
        <f t="shared" ref="E524:F524" si="55">E523+7</f>
        <v>43261</v>
      </c>
      <c r="F524" s="92">
        <f t="shared" si="55"/>
        <v>43265</v>
      </c>
      <c r="G524" s="92">
        <f>F524+12</f>
        <v>43277</v>
      </c>
    </row>
    <row r="525" spans="1:7" s="57" customFormat="1" ht="15.75" customHeight="1">
      <c r="A525" s="80"/>
      <c r="B525" s="116" t="s">
        <v>757</v>
      </c>
      <c r="C525" s="116" t="s">
        <v>373</v>
      </c>
      <c r="D525" s="147"/>
      <c r="E525" s="97">
        <f t="shared" ref="E525:F525" si="56">E524+7</f>
        <v>43268</v>
      </c>
      <c r="F525" s="92">
        <f t="shared" si="56"/>
        <v>43272</v>
      </c>
      <c r="G525" s="92">
        <f>F525+12</f>
        <v>43284</v>
      </c>
    </row>
    <row r="526" spans="1:7" s="57" customFormat="1" ht="15.75" customHeight="1">
      <c r="A526" s="80"/>
      <c r="B526" s="116" t="s">
        <v>758</v>
      </c>
      <c r="C526" s="116" t="s">
        <v>388</v>
      </c>
      <c r="D526" s="147"/>
      <c r="E526" s="97">
        <f t="shared" ref="E526:F526" si="57">E525+7</f>
        <v>43275</v>
      </c>
      <c r="F526" s="92">
        <f t="shared" si="57"/>
        <v>43279</v>
      </c>
      <c r="G526" s="92">
        <f>F526+12</f>
        <v>43291</v>
      </c>
    </row>
    <row r="527" spans="1:7" s="57" customFormat="1" ht="15.75" customHeight="1">
      <c r="A527" s="80"/>
      <c r="B527" s="116" t="s">
        <v>759</v>
      </c>
      <c r="C527" s="116" t="s">
        <v>388</v>
      </c>
      <c r="D527" s="147"/>
      <c r="E527" s="97">
        <f t="shared" ref="E527:F527" si="58">E526+7</f>
        <v>43282</v>
      </c>
      <c r="F527" s="92">
        <f t="shared" si="58"/>
        <v>43286</v>
      </c>
      <c r="G527" s="92">
        <f>F527+12</f>
        <v>43298</v>
      </c>
    </row>
    <row r="528" spans="1:7" s="57" customFormat="1" ht="15.75" customHeight="1">
      <c r="A528" s="80"/>
      <c r="B528" s="17"/>
      <c r="C528" s="17"/>
      <c r="D528" s="18"/>
      <c r="E528" s="18"/>
      <c r="F528" s="19"/>
      <c r="G528" s="19"/>
    </row>
    <row r="529" spans="1:7" s="57" customFormat="1" ht="15.75" customHeight="1">
      <c r="A529" s="80"/>
      <c r="B529" s="718" t="s">
        <v>778</v>
      </c>
      <c r="C529" s="102" t="s">
        <v>39</v>
      </c>
      <c r="D529" s="102" t="s">
        <v>40</v>
      </c>
      <c r="E529" s="87" t="s">
        <v>775</v>
      </c>
      <c r="F529" s="87" t="s">
        <v>41</v>
      </c>
      <c r="G529" s="102" t="s">
        <v>911</v>
      </c>
    </row>
    <row r="530" spans="1:7" s="57" customFormat="1" ht="15.75" customHeight="1">
      <c r="A530" s="80"/>
      <c r="B530" s="719"/>
      <c r="C530" s="88"/>
      <c r="D530" s="88"/>
      <c r="E530" s="88" t="s">
        <v>30</v>
      </c>
      <c r="F530" s="103" t="s">
        <v>42</v>
      </c>
      <c r="G530" s="87" t="s">
        <v>43</v>
      </c>
    </row>
    <row r="531" spans="1:7" s="57" customFormat="1" ht="15.75" customHeight="1">
      <c r="A531" s="80"/>
      <c r="B531" s="116" t="s">
        <v>339</v>
      </c>
      <c r="C531" s="116" t="s">
        <v>912</v>
      </c>
      <c r="D531" s="140" t="s">
        <v>913</v>
      </c>
      <c r="E531" s="92">
        <v>43254</v>
      </c>
      <c r="F531" s="92">
        <f>E531+4</f>
        <v>43258</v>
      </c>
      <c r="G531" s="92">
        <f>F531+12</f>
        <v>43270</v>
      </c>
    </row>
    <row r="532" spans="1:7" s="57" customFormat="1" ht="15.75" customHeight="1">
      <c r="A532" s="80"/>
      <c r="B532" s="116" t="s">
        <v>359</v>
      </c>
      <c r="C532" s="116" t="s">
        <v>914</v>
      </c>
      <c r="D532" s="142"/>
      <c r="E532" s="97">
        <f t="shared" ref="E532:F535" si="59">E531+7</f>
        <v>43261</v>
      </c>
      <c r="F532" s="92">
        <f t="shared" si="59"/>
        <v>43265</v>
      </c>
      <c r="G532" s="92">
        <f>F532+12</f>
        <v>43277</v>
      </c>
    </row>
    <row r="533" spans="1:7" s="57" customFormat="1" ht="15.75" customHeight="1">
      <c r="A533" s="80"/>
      <c r="B533" s="116" t="s">
        <v>380</v>
      </c>
      <c r="C533" s="116" t="s">
        <v>915</v>
      </c>
      <c r="D533" s="142"/>
      <c r="E533" s="97">
        <f t="shared" si="59"/>
        <v>43268</v>
      </c>
      <c r="F533" s="92">
        <f t="shared" si="59"/>
        <v>43272</v>
      </c>
      <c r="G533" s="92">
        <f>F533+12</f>
        <v>43284</v>
      </c>
    </row>
    <row r="534" spans="1:7" s="57" customFormat="1" ht="15.75" customHeight="1">
      <c r="A534" s="80"/>
      <c r="B534" s="116" t="s">
        <v>339</v>
      </c>
      <c r="C534" s="116" t="s">
        <v>916</v>
      </c>
      <c r="D534" s="142"/>
      <c r="E534" s="97">
        <f>E533+7</f>
        <v>43275</v>
      </c>
      <c r="F534" s="92">
        <f t="shared" si="59"/>
        <v>43279</v>
      </c>
      <c r="G534" s="92">
        <f>F534+12</f>
        <v>43291</v>
      </c>
    </row>
    <row r="535" spans="1:7" s="57" customFormat="1" ht="15.75" customHeight="1">
      <c r="A535" s="80"/>
      <c r="B535" s="116" t="s">
        <v>359</v>
      </c>
      <c r="C535" s="116" t="s">
        <v>917</v>
      </c>
      <c r="D535" s="143"/>
      <c r="E535" s="97">
        <f t="shared" si="59"/>
        <v>43282</v>
      </c>
      <c r="F535" s="92">
        <f t="shared" si="59"/>
        <v>43286</v>
      </c>
      <c r="G535" s="92">
        <f>F535+12</f>
        <v>43298</v>
      </c>
    </row>
    <row r="536" spans="1:7" s="57" customFormat="1" ht="15.75" customHeight="1">
      <c r="A536" s="80"/>
      <c r="B536" s="17"/>
      <c r="C536" s="17"/>
      <c r="D536" s="18"/>
      <c r="E536" s="18"/>
      <c r="F536" s="19"/>
      <c r="G536" s="19"/>
    </row>
    <row r="537" spans="1:7" s="57" customFormat="1" ht="15.75" customHeight="1">
      <c r="A537" s="721" t="s">
        <v>918</v>
      </c>
      <c r="B537" s="721"/>
      <c r="C537" s="17"/>
      <c r="D537" s="18"/>
      <c r="E537" s="18"/>
      <c r="F537" s="19"/>
      <c r="G537" s="19"/>
    </row>
    <row r="538" spans="1:7" s="57" customFormat="1" ht="15.75" customHeight="1">
      <c r="A538" s="80"/>
      <c r="B538" s="102" t="s">
        <v>38</v>
      </c>
      <c r="C538" s="102" t="s">
        <v>39</v>
      </c>
      <c r="D538" s="102" t="s">
        <v>40</v>
      </c>
      <c r="E538" s="87" t="s">
        <v>815</v>
      </c>
      <c r="F538" s="87" t="s">
        <v>41</v>
      </c>
      <c r="G538" s="102" t="s">
        <v>919</v>
      </c>
    </row>
    <row r="539" spans="1:7" s="57" customFormat="1" ht="15.75" customHeight="1">
      <c r="A539" s="80"/>
      <c r="B539" s="88"/>
      <c r="C539" s="88"/>
      <c r="D539" s="88"/>
      <c r="E539" s="88" t="s">
        <v>30</v>
      </c>
      <c r="F539" s="103" t="s">
        <v>42</v>
      </c>
      <c r="G539" s="87" t="s">
        <v>43</v>
      </c>
    </row>
    <row r="540" spans="1:7" s="57" customFormat="1" ht="15.75" customHeight="1">
      <c r="A540" s="80"/>
      <c r="B540" s="121" t="s">
        <v>348</v>
      </c>
      <c r="C540" s="121" t="s">
        <v>559</v>
      </c>
      <c r="D540" s="148" t="s">
        <v>795</v>
      </c>
      <c r="E540" s="113">
        <v>43249</v>
      </c>
      <c r="F540" s="113">
        <f>E540+4</f>
        <v>43253</v>
      </c>
      <c r="G540" s="92">
        <f>F540+5</f>
        <v>43258</v>
      </c>
    </row>
    <row r="541" spans="1:7" s="57" customFormat="1" ht="15.75" customHeight="1">
      <c r="A541" s="80"/>
      <c r="B541" s="121" t="s">
        <v>340</v>
      </c>
      <c r="C541" s="121" t="s">
        <v>254</v>
      </c>
      <c r="D541" s="149" t="s">
        <v>920</v>
      </c>
      <c r="E541" s="113">
        <f t="shared" ref="E541:G544" si="60">E540+7</f>
        <v>43256</v>
      </c>
      <c r="F541" s="113">
        <f t="shared" si="60"/>
        <v>43260</v>
      </c>
      <c r="G541" s="92">
        <f t="shared" si="60"/>
        <v>43265</v>
      </c>
    </row>
    <row r="542" spans="1:7" s="57" customFormat="1" ht="15.75" customHeight="1">
      <c r="A542" s="80"/>
      <c r="B542" s="121" t="s">
        <v>360</v>
      </c>
      <c r="C542" s="121" t="s">
        <v>559</v>
      </c>
      <c r="D542" s="149" t="s">
        <v>795</v>
      </c>
      <c r="E542" s="113">
        <f t="shared" si="60"/>
        <v>43263</v>
      </c>
      <c r="F542" s="113">
        <f t="shared" si="60"/>
        <v>43267</v>
      </c>
      <c r="G542" s="92">
        <f t="shared" si="60"/>
        <v>43272</v>
      </c>
    </row>
    <row r="543" spans="1:7" s="57" customFormat="1" ht="15.75" customHeight="1">
      <c r="A543" s="80"/>
      <c r="B543" s="121" t="s">
        <v>348</v>
      </c>
      <c r="C543" s="121" t="s">
        <v>242</v>
      </c>
      <c r="D543" s="149" t="s">
        <v>795</v>
      </c>
      <c r="E543" s="113">
        <f t="shared" si="60"/>
        <v>43270</v>
      </c>
      <c r="F543" s="113">
        <f t="shared" si="60"/>
        <v>43274</v>
      </c>
      <c r="G543" s="92">
        <f t="shared" si="60"/>
        <v>43279</v>
      </c>
    </row>
    <row r="544" spans="1:7" s="57" customFormat="1" ht="15.75" customHeight="1">
      <c r="A544" s="80"/>
      <c r="B544" s="116" t="s">
        <v>340</v>
      </c>
      <c r="C544" s="116" t="s">
        <v>560</v>
      </c>
      <c r="D544" s="150" t="s">
        <v>795</v>
      </c>
      <c r="E544" s="113">
        <f t="shared" si="60"/>
        <v>43277</v>
      </c>
      <c r="F544" s="113">
        <f t="shared" si="60"/>
        <v>43281</v>
      </c>
      <c r="G544" s="92">
        <f t="shared" si="60"/>
        <v>43286</v>
      </c>
    </row>
    <row r="545" spans="1:7" s="57" customFormat="1" ht="15.75" customHeight="1">
      <c r="A545" s="80"/>
      <c r="B545" s="31"/>
      <c r="C545" s="13"/>
      <c r="D545" s="10"/>
      <c r="E545" s="12"/>
      <c r="F545" s="12"/>
      <c r="G545" s="12"/>
    </row>
    <row r="546" spans="1:7" s="57" customFormat="1" ht="15.75" customHeight="1">
      <c r="A546" s="80"/>
      <c r="B546" s="17"/>
      <c r="C546" s="17"/>
      <c r="D546" s="18"/>
      <c r="E546" s="18"/>
      <c r="F546" s="19"/>
      <c r="G546" s="19"/>
    </row>
    <row r="547" spans="1:7" s="57" customFormat="1" ht="15.75" customHeight="1">
      <c r="A547" s="80"/>
      <c r="B547" s="776"/>
      <c r="C547" s="776"/>
      <c r="D547" s="776"/>
      <c r="E547" s="776"/>
      <c r="F547" s="776"/>
      <c r="G547" s="776"/>
    </row>
    <row r="548" spans="1:7" s="57" customFormat="1" ht="15.75" customHeight="1">
      <c r="A548" s="80"/>
      <c r="B548" s="777"/>
      <c r="C548" s="777"/>
      <c r="D548" s="777"/>
      <c r="E548" s="777"/>
      <c r="F548" s="777"/>
      <c r="G548" s="777"/>
    </row>
    <row r="549" spans="1:7" s="57" customFormat="1" ht="15.75" customHeight="1">
      <c r="A549" s="80"/>
      <c r="B549" s="718" t="s">
        <v>38</v>
      </c>
      <c r="C549" s="102" t="s">
        <v>39</v>
      </c>
      <c r="D549" s="102" t="s">
        <v>40</v>
      </c>
      <c r="E549" s="87" t="s">
        <v>775</v>
      </c>
      <c r="F549" s="87" t="s">
        <v>41</v>
      </c>
      <c r="G549" s="87" t="s">
        <v>124</v>
      </c>
    </row>
    <row r="550" spans="1:7" s="57" customFormat="1" ht="15.75" customHeight="1">
      <c r="A550" s="80"/>
      <c r="B550" s="719"/>
      <c r="C550" s="88"/>
      <c r="D550" s="88"/>
      <c r="E550" s="88" t="s">
        <v>883</v>
      </c>
      <c r="F550" s="103" t="s">
        <v>42</v>
      </c>
      <c r="G550" s="87" t="s">
        <v>43</v>
      </c>
    </row>
    <row r="551" spans="1:7" s="57" customFormat="1" ht="15.75" customHeight="1">
      <c r="A551" s="80"/>
      <c r="B551" s="116" t="s">
        <v>339</v>
      </c>
      <c r="C551" s="116" t="s">
        <v>912</v>
      </c>
      <c r="D551" s="140" t="s">
        <v>913</v>
      </c>
      <c r="E551" s="92">
        <v>43254</v>
      </c>
      <c r="F551" s="92">
        <f>E551+4</f>
        <v>43258</v>
      </c>
      <c r="G551" s="92">
        <f>F551+12</f>
        <v>43270</v>
      </c>
    </row>
    <row r="552" spans="1:7" s="57" customFormat="1" ht="15.75" customHeight="1">
      <c r="A552" s="80"/>
      <c r="B552" s="116" t="s">
        <v>359</v>
      </c>
      <c r="C552" s="116" t="s">
        <v>921</v>
      </c>
      <c r="D552" s="142"/>
      <c r="E552" s="97">
        <f t="shared" ref="E552:F555" si="61">E551+7</f>
        <v>43261</v>
      </c>
      <c r="F552" s="92">
        <f t="shared" si="61"/>
        <v>43265</v>
      </c>
      <c r="G552" s="92">
        <f>F552+12</f>
        <v>43277</v>
      </c>
    </row>
    <row r="553" spans="1:7" s="57" customFormat="1" ht="15.75" customHeight="1">
      <c r="A553" s="80"/>
      <c r="B553" s="116" t="s">
        <v>380</v>
      </c>
      <c r="C553" s="116" t="s">
        <v>922</v>
      </c>
      <c r="D553" s="142"/>
      <c r="E553" s="97">
        <f t="shared" si="61"/>
        <v>43268</v>
      </c>
      <c r="F553" s="92">
        <f t="shared" si="61"/>
        <v>43272</v>
      </c>
      <c r="G553" s="92">
        <f>F553+12</f>
        <v>43284</v>
      </c>
    </row>
    <row r="554" spans="1:7" s="57" customFormat="1" ht="15.75" customHeight="1">
      <c r="A554" s="80"/>
      <c r="B554" s="116" t="s">
        <v>339</v>
      </c>
      <c r="C554" s="116" t="s">
        <v>923</v>
      </c>
      <c r="D554" s="142"/>
      <c r="E554" s="97">
        <f t="shared" si="61"/>
        <v>43275</v>
      </c>
      <c r="F554" s="92">
        <f t="shared" si="61"/>
        <v>43279</v>
      </c>
      <c r="G554" s="92">
        <f>F554+12</f>
        <v>43291</v>
      </c>
    </row>
    <row r="555" spans="1:7" s="57" customFormat="1" ht="15.75" customHeight="1">
      <c r="A555" s="80"/>
      <c r="B555" s="116" t="s">
        <v>359</v>
      </c>
      <c r="C555" s="116" t="s">
        <v>924</v>
      </c>
      <c r="D555" s="143"/>
      <c r="E555" s="97">
        <f t="shared" si="61"/>
        <v>43282</v>
      </c>
      <c r="F555" s="92">
        <f t="shared" si="61"/>
        <v>43286</v>
      </c>
      <c r="G555" s="92">
        <f>F555+12</f>
        <v>43298</v>
      </c>
    </row>
    <row r="556" spans="1:7" s="57" customFormat="1" ht="15.75" customHeight="1">
      <c r="A556" s="80"/>
      <c r="B556" s="13"/>
      <c r="C556" s="13"/>
      <c r="D556" s="15"/>
      <c r="E556" s="15"/>
      <c r="F556" s="12"/>
      <c r="G556" s="12"/>
    </row>
    <row r="557" spans="1:7" s="57" customFormat="1" ht="15.75" customHeight="1">
      <c r="A557" s="721" t="s">
        <v>925</v>
      </c>
      <c r="B557" s="721"/>
      <c r="C557" s="17"/>
      <c r="D557" s="18"/>
      <c r="E557" s="18"/>
      <c r="F557" s="19"/>
      <c r="G557" s="19"/>
    </row>
    <row r="558" spans="1:7" s="57" customFormat="1" ht="15.75" customHeight="1">
      <c r="A558" s="80"/>
      <c r="B558" s="718" t="s">
        <v>38</v>
      </c>
      <c r="C558" s="102" t="s">
        <v>39</v>
      </c>
      <c r="D558" s="102" t="s">
        <v>40</v>
      </c>
      <c r="E558" s="87" t="s">
        <v>775</v>
      </c>
      <c r="F558" s="87" t="s">
        <v>41</v>
      </c>
      <c r="G558" s="102" t="s">
        <v>101</v>
      </c>
    </row>
    <row r="559" spans="1:7" s="57" customFormat="1" ht="15.75" customHeight="1">
      <c r="A559" s="80"/>
      <c r="B559" s="719"/>
      <c r="C559" s="88"/>
      <c r="D559" s="88"/>
      <c r="E559" s="88" t="s">
        <v>30</v>
      </c>
      <c r="F559" s="103" t="s">
        <v>42</v>
      </c>
      <c r="G559" s="87" t="s">
        <v>43</v>
      </c>
    </row>
    <row r="560" spans="1:7" s="57" customFormat="1" ht="15.75" customHeight="1">
      <c r="A560" s="80"/>
      <c r="B560" s="89" t="s">
        <v>417</v>
      </c>
      <c r="C560" s="90" t="s">
        <v>46</v>
      </c>
      <c r="D560" s="723" t="s">
        <v>773</v>
      </c>
      <c r="E560" s="91">
        <v>43251</v>
      </c>
      <c r="F560" s="91">
        <f>E560+5</f>
        <v>43256</v>
      </c>
      <c r="G560" s="92">
        <f>F560+29</f>
        <v>43285</v>
      </c>
    </row>
    <row r="561" spans="1:7" s="57" customFormat="1" ht="15.75" customHeight="1">
      <c r="A561" s="80"/>
      <c r="B561" s="89" t="s">
        <v>599</v>
      </c>
      <c r="C561" s="93" t="s">
        <v>271</v>
      </c>
      <c r="D561" s="727"/>
      <c r="E561" s="94">
        <f t="shared" ref="E561:G564" si="62">E560+7</f>
        <v>43258</v>
      </c>
      <c r="F561" s="91">
        <f t="shared" si="62"/>
        <v>43263</v>
      </c>
      <c r="G561" s="92">
        <f t="shared" si="62"/>
        <v>43292</v>
      </c>
    </row>
    <row r="562" spans="1:7" s="57" customFormat="1" ht="15.75" customHeight="1">
      <c r="A562" s="80"/>
      <c r="B562" s="89" t="s">
        <v>600</v>
      </c>
      <c r="C562" s="95" t="s">
        <v>46</v>
      </c>
      <c r="D562" s="727"/>
      <c r="E562" s="94">
        <f t="shared" si="62"/>
        <v>43265</v>
      </c>
      <c r="F562" s="91">
        <f t="shared" si="62"/>
        <v>43270</v>
      </c>
      <c r="G562" s="92">
        <f t="shared" si="62"/>
        <v>43299</v>
      </c>
    </row>
    <row r="563" spans="1:7" s="57" customFormat="1" ht="15.75" customHeight="1">
      <c r="A563" s="80"/>
      <c r="B563" s="89" t="s">
        <v>601</v>
      </c>
      <c r="C563" s="93" t="s">
        <v>50</v>
      </c>
      <c r="D563" s="727"/>
      <c r="E563" s="94">
        <f t="shared" si="62"/>
        <v>43272</v>
      </c>
      <c r="F563" s="91">
        <f t="shared" si="62"/>
        <v>43277</v>
      </c>
      <c r="G563" s="92">
        <f t="shared" si="62"/>
        <v>43306</v>
      </c>
    </row>
    <row r="564" spans="1:7" s="57" customFormat="1" ht="15.75" customHeight="1">
      <c r="A564" s="80"/>
      <c r="B564" s="89" t="s">
        <v>602</v>
      </c>
      <c r="C564" s="95" t="s">
        <v>47</v>
      </c>
      <c r="D564" s="728"/>
      <c r="E564" s="94">
        <f t="shared" si="62"/>
        <v>43279</v>
      </c>
      <c r="F564" s="91">
        <f t="shared" si="62"/>
        <v>43284</v>
      </c>
      <c r="G564" s="92">
        <f t="shared" si="62"/>
        <v>43313</v>
      </c>
    </row>
    <row r="565" spans="1:7" s="57" customFormat="1" ht="15.75" customHeight="1">
      <c r="A565" s="80"/>
      <c r="B565" s="13"/>
      <c r="C565" s="13"/>
      <c r="D565" s="10"/>
      <c r="E565" s="12"/>
      <c r="F565" s="12"/>
      <c r="G565" s="12"/>
    </row>
    <row r="566" spans="1:7" s="57" customFormat="1" ht="15.75" customHeight="1">
      <c r="A566" s="80"/>
      <c r="B566" s="718" t="s">
        <v>778</v>
      </c>
      <c r="C566" s="102" t="s">
        <v>96</v>
      </c>
      <c r="D566" s="102" t="s">
        <v>40</v>
      </c>
      <c r="E566" s="87" t="s">
        <v>775</v>
      </c>
      <c r="F566" s="87" t="s">
        <v>41</v>
      </c>
      <c r="G566" s="102" t="s">
        <v>101</v>
      </c>
    </row>
    <row r="567" spans="1:7" s="57" customFormat="1" ht="15.75" customHeight="1">
      <c r="A567" s="80"/>
      <c r="B567" s="719"/>
      <c r="C567" s="88"/>
      <c r="D567" s="88"/>
      <c r="E567" s="88" t="s">
        <v>30</v>
      </c>
      <c r="F567" s="103" t="s">
        <v>42</v>
      </c>
      <c r="G567" s="87" t="s">
        <v>43</v>
      </c>
    </row>
    <row r="568" spans="1:7" s="57" customFormat="1" ht="15.75" customHeight="1">
      <c r="A568" s="80"/>
      <c r="B568" s="93" t="s">
        <v>926</v>
      </c>
      <c r="C568" s="116" t="s">
        <v>927</v>
      </c>
      <c r="D568" s="758" t="s">
        <v>928</v>
      </c>
      <c r="E568" s="113">
        <v>43254</v>
      </c>
      <c r="F568" s="113">
        <f>E568+4</f>
        <v>43258</v>
      </c>
      <c r="G568" s="92">
        <f>F568+6</f>
        <v>43264</v>
      </c>
    </row>
    <row r="569" spans="1:7" s="57" customFormat="1" ht="15.75" customHeight="1">
      <c r="A569" s="80"/>
      <c r="B569" s="93" t="s">
        <v>929</v>
      </c>
      <c r="C569" s="116" t="s">
        <v>930</v>
      </c>
      <c r="D569" s="759"/>
      <c r="E569" s="113">
        <f t="shared" ref="E569:G572" si="63">E568+7</f>
        <v>43261</v>
      </c>
      <c r="F569" s="113">
        <f t="shared" si="63"/>
        <v>43265</v>
      </c>
      <c r="G569" s="92">
        <f t="shared" si="63"/>
        <v>43271</v>
      </c>
    </row>
    <row r="570" spans="1:7" s="57" customFormat="1" ht="15.75" customHeight="1">
      <c r="A570" s="80"/>
      <c r="B570" s="93" t="s">
        <v>931</v>
      </c>
      <c r="C570" s="116" t="s">
        <v>932</v>
      </c>
      <c r="D570" s="759"/>
      <c r="E570" s="113">
        <f t="shared" si="63"/>
        <v>43268</v>
      </c>
      <c r="F570" s="113">
        <f t="shared" si="63"/>
        <v>43272</v>
      </c>
      <c r="G570" s="92">
        <f t="shared" si="63"/>
        <v>43278</v>
      </c>
    </row>
    <row r="571" spans="1:7" s="57" customFormat="1" ht="15.75" customHeight="1">
      <c r="A571" s="80"/>
      <c r="B571" s="93" t="s">
        <v>933</v>
      </c>
      <c r="C571" s="116" t="s">
        <v>934</v>
      </c>
      <c r="D571" s="759"/>
      <c r="E571" s="113">
        <f t="shared" si="63"/>
        <v>43275</v>
      </c>
      <c r="F571" s="113">
        <f t="shared" si="63"/>
        <v>43279</v>
      </c>
      <c r="G571" s="92">
        <f t="shared" si="63"/>
        <v>43285</v>
      </c>
    </row>
    <row r="572" spans="1:7" s="57" customFormat="1" ht="15.75" customHeight="1">
      <c r="A572" s="80"/>
      <c r="B572" s="116"/>
      <c r="C572" s="116"/>
      <c r="D572" s="760"/>
      <c r="E572" s="113">
        <f t="shared" si="63"/>
        <v>43282</v>
      </c>
      <c r="F572" s="113">
        <f t="shared" si="63"/>
        <v>43286</v>
      </c>
      <c r="G572" s="92">
        <f t="shared" si="63"/>
        <v>43292</v>
      </c>
    </row>
    <row r="573" spans="1:7" s="57" customFormat="1" ht="15.75" customHeight="1">
      <c r="A573" s="80"/>
      <c r="B573" s="13"/>
      <c r="C573" s="13"/>
      <c r="D573" s="10"/>
      <c r="E573" s="12"/>
      <c r="F573" s="12"/>
      <c r="G573" s="12"/>
    </row>
    <row r="574" spans="1:7" s="57" customFormat="1" ht="15.75" customHeight="1">
      <c r="A574" s="80" t="s">
        <v>935</v>
      </c>
      <c r="B574" s="13"/>
      <c r="C574" s="13"/>
      <c r="D574" s="10"/>
      <c r="E574" s="12"/>
      <c r="F574" s="12"/>
      <c r="G574" s="12"/>
    </row>
    <row r="575" spans="1:7" s="57" customFormat="1" ht="15.75" customHeight="1">
      <c r="A575" s="80"/>
      <c r="B575" s="102" t="s">
        <v>38</v>
      </c>
      <c r="C575" s="102" t="s">
        <v>39</v>
      </c>
      <c r="D575" s="102" t="s">
        <v>40</v>
      </c>
      <c r="E575" s="87" t="s">
        <v>775</v>
      </c>
      <c r="F575" s="87" t="s">
        <v>41</v>
      </c>
      <c r="G575" s="102" t="s">
        <v>936</v>
      </c>
    </row>
    <row r="576" spans="1:7" s="57" customFormat="1" ht="15.75" customHeight="1">
      <c r="A576" s="80"/>
      <c r="B576" s="88"/>
      <c r="C576" s="88"/>
      <c r="D576" s="88"/>
      <c r="E576" s="88" t="s">
        <v>30</v>
      </c>
      <c r="F576" s="103" t="s">
        <v>42</v>
      </c>
      <c r="G576" s="87" t="s">
        <v>43</v>
      </c>
    </row>
    <row r="577" spans="1:7" s="57" customFormat="1" ht="15.75" customHeight="1">
      <c r="A577" s="80"/>
      <c r="B577" s="121" t="s">
        <v>348</v>
      </c>
      <c r="C577" s="121" t="s">
        <v>559</v>
      </c>
      <c r="D577" s="773" t="s">
        <v>937</v>
      </c>
      <c r="E577" s="113">
        <v>43249</v>
      </c>
      <c r="F577" s="113">
        <f>E577+4</f>
        <v>43253</v>
      </c>
      <c r="G577" s="92">
        <f>F577+6</f>
        <v>43259</v>
      </c>
    </row>
    <row r="578" spans="1:7" s="57" customFormat="1" ht="15.75" customHeight="1">
      <c r="A578" s="80"/>
      <c r="B578" s="121" t="s">
        <v>340</v>
      </c>
      <c r="C578" s="121" t="s">
        <v>254</v>
      </c>
      <c r="D578" s="774"/>
      <c r="E578" s="113">
        <f t="shared" ref="E578:G581" si="64">E577+7</f>
        <v>43256</v>
      </c>
      <c r="F578" s="113">
        <f t="shared" si="64"/>
        <v>43260</v>
      </c>
      <c r="G578" s="92">
        <f t="shared" si="64"/>
        <v>43266</v>
      </c>
    </row>
    <row r="579" spans="1:7" s="57" customFormat="1" ht="15.75" customHeight="1">
      <c r="A579" s="80"/>
      <c r="B579" s="121" t="s">
        <v>360</v>
      </c>
      <c r="C579" s="121" t="s">
        <v>559</v>
      </c>
      <c r="D579" s="774"/>
      <c r="E579" s="113">
        <f t="shared" si="64"/>
        <v>43263</v>
      </c>
      <c r="F579" s="113">
        <f t="shared" si="64"/>
        <v>43267</v>
      </c>
      <c r="G579" s="92">
        <f t="shared" si="64"/>
        <v>43273</v>
      </c>
    </row>
    <row r="580" spans="1:7" s="57" customFormat="1" ht="15.75" customHeight="1">
      <c r="A580" s="80"/>
      <c r="B580" s="121" t="s">
        <v>348</v>
      </c>
      <c r="C580" s="121" t="s">
        <v>242</v>
      </c>
      <c r="D580" s="774"/>
      <c r="E580" s="113">
        <f t="shared" si="64"/>
        <v>43270</v>
      </c>
      <c r="F580" s="113">
        <f t="shared" si="64"/>
        <v>43274</v>
      </c>
      <c r="G580" s="92">
        <f t="shared" si="64"/>
        <v>43280</v>
      </c>
    </row>
    <row r="581" spans="1:7" s="57" customFormat="1" ht="15.75" customHeight="1">
      <c r="A581" s="80"/>
      <c r="B581" s="116" t="s">
        <v>340</v>
      </c>
      <c r="C581" s="116" t="s">
        <v>560</v>
      </c>
      <c r="D581" s="775"/>
      <c r="E581" s="113">
        <f t="shared" si="64"/>
        <v>43277</v>
      </c>
      <c r="F581" s="113">
        <f t="shared" si="64"/>
        <v>43281</v>
      </c>
      <c r="G581" s="92">
        <f t="shared" si="64"/>
        <v>43287</v>
      </c>
    </row>
    <row r="582" spans="1:7" s="57" customFormat="1" ht="15.75" customHeight="1">
      <c r="A582" s="80"/>
      <c r="B582" s="13"/>
      <c r="C582" s="13"/>
      <c r="D582" s="10"/>
      <c r="E582" s="12"/>
      <c r="F582" s="12"/>
      <c r="G582" s="12"/>
    </row>
    <row r="583" spans="1:7" s="57" customFormat="1" ht="15.75" customHeight="1">
      <c r="A583" s="80"/>
      <c r="B583" s="102" t="s">
        <v>38</v>
      </c>
      <c r="C583" s="102" t="s">
        <v>39</v>
      </c>
      <c r="D583" s="102" t="s">
        <v>40</v>
      </c>
      <c r="E583" s="87" t="s">
        <v>775</v>
      </c>
      <c r="F583" s="87" t="s">
        <v>41</v>
      </c>
      <c r="G583" s="102" t="s">
        <v>938</v>
      </c>
    </row>
    <row r="584" spans="1:7" s="57" customFormat="1" ht="15.75" customHeight="1">
      <c r="A584" s="80"/>
      <c r="B584" s="88"/>
      <c r="C584" s="88"/>
      <c r="D584" s="88"/>
      <c r="E584" s="88" t="s">
        <v>30</v>
      </c>
      <c r="F584" s="103" t="s">
        <v>42</v>
      </c>
      <c r="G584" s="87" t="s">
        <v>43</v>
      </c>
    </row>
    <row r="585" spans="1:7" s="57" customFormat="1" ht="15.75" customHeight="1">
      <c r="A585" s="80" t="s">
        <v>939</v>
      </c>
      <c r="B585" s="151" t="s">
        <v>24</v>
      </c>
      <c r="C585" s="116" t="s">
        <v>557</v>
      </c>
      <c r="D585" s="148" t="s">
        <v>795</v>
      </c>
      <c r="E585" s="113">
        <v>43252</v>
      </c>
      <c r="F585" s="113">
        <f>E585+4</f>
        <v>43256</v>
      </c>
      <c r="G585" s="92">
        <f>F585+5</f>
        <v>43261</v>
      </c>
    </row>
    <row r="586" spans="1:7" s="57" customFormat="1" ht="15.75" customHeight="1">
      <c r="A586" s="80"/>
      <c r="B586" s="151" t="s">
        <v>252</v>
      </c>
      <c r="C586" s="116" t="s">
        <v>243</v>
      </c>
      <c r="D586" s="149" t="s">
        <v>920</v>
      </c>
      <c r="E586" s="113">
        <f t="shared" ref="E586:G589" si="65">E585+7</f>
        <v>43259</v>
      </c>
      <c r="F586" s="113">
        <f t="shared" si="65"/>
        <v>43263</v>
      </c>
      <c r="G586" s="92">
        <f t="shared" si="65"/>
        <v>43268</v>
      </c>
    </row>
    <row r="587" spans="1:7" s="57" customFormat="1" ht="15.75" customHeight="1">
      <c r="A587" s="80"/>
      <c r="B587" s="151" t="s">
        <v>125</v>
      </c>
      <c r="C587" s="116" t="s">
        <v>558</v>
      </c>
      <c r="D587" s="149" t="s">
        <v>795</v>
      </c>
      <c r="E587" s="113">
        <f t="shared" si="65"/>
        <v>43266</v>
      </c>
      <c r="F587" s="113">
        <f t="shared" si="65"/>
        <v>43270</v>
      </c>
      <c r="G587" s="92">
        <f t="shared" si="65"/>
        <v>43275</v>
      </c>
    </row>
    <row r="588" spans="1:7" s="57" customFormat="1" ht="15.75" customHeight="1">
      <c r="A588" s="80"/>
      <c r="B588" s="151" t="s">
        <v>24</v>
      </c>
      <c r="C588" s="116" t="s">
        <v>383</v>
      </c>
      <c r="D588" s="149" t="s">
        <v>795</v>
      </c>
      <c r="E588" s="113">
        <f t="shared" si="65"/>
        <v>43273</v>
      </c>
      <c r="F588" s="113">
        <f t="shared" si="65"/>
        <v>43277</v>
      </c>
      <c r="G588" s="92">
        <f t="shared" si="65"/>
        <v>43282</v>
      </c>
    </row>
    <row r="589" spans="1:7" s="57" customFormat="1" ht="15.75" customHeight="1">
      <c r="A589" s="80"/>
      <c r="B589" s="151"/>
      <c r="C589" s="116"/>
      <c r="D589" s="150" t="s">
        <v>795</v>
      </c>
      <c r="E589" s="113">
        <f t="shared" si="65"/>
        <v>43280</v>
      </c>
      <c r="F589" s="113">
        <f t="shared" si="65"/>
        <v>43284</v>
      </c>
      <c r="G589" s="92">
        <f t="shared" si="65"/>
        <v>43289</v>
      </c>
    </row>
    <row r="590" spans="1:7" s="57" customFormat="1" ht="15.75" customHeight="1">
      <c r="A590" s="80"/>
      <c r="B590" s="13"/>
      <c r="C590" s="13"/>
      <c r="D590" s="10"/>
      <c r="E590" s="12"/>
      <c r="F590" s="12"/>
      <c r="G590" s="12"/>
    </row>
    <row r="591" spans="1:7" s="57" customFormat="1" ht="15.75" customHeight="1">
      <c r="A591" s="80"/>
      <c r="B591" s="13"/>
      <c r="C591" s="13"/>
      <c r="D591" s="10"/>
      <c r="E591" s="12"/>
      <c r="F591" s="12"/>
      <c r="G591" s="12"/>
    </row>
    <row r="592" spans="1:7" s="57" customFormat="1" ht="15.75" customHeight="1">
      <c r="A592" s="79" t="s">
        <v>33</v>
      </c>
      <c r="B592" s="32"/>
      <c r="C592" s="32"/>
      <c r="D592" s="32"/>
      <c r="E592" s="32"/>
      <c r="F592" s="32"/>
      <c r="G592" s="32"/>
    </row>
    <row r="593" spans="1:7" s="57" customFormat="1" ht="15.75" customHeight="1">
      <c r="A593" s="778" t="s">
        <v>34</v>
      </c>
      <c r="B593" s="778"/>
      <c r="C593" s="21"/>
      <c r="D593" s="3"/>
      <c r="E593" s="3"/>
      <c r="F593" s="4"/>
      <c r="G593" s="4"/>
    </row>
    <row r="594" spans="1:7" s="57" customFormat="1" ht="15.75" customHeight="1">
      <c r="A594" s="78"/>
      <c r="B594" s="718" t="s">
        <v>778</v>
      </c>
      <c r="C594" s="718" t="s">
        <v>39</v>
      </c>
      <c r="D594" s="718" t="s">
        <v>40</v>
      </c>
      <c r="E594" s="87" t="s">
        <v>775</v>
      </c>
      <c r="F594" s="87" t="s">
        <v>41</v>
      </c>
      <c r="G594" s="87" t="s">
        <v>34</v>
      </c>
    </row>
    <row r="595" spans="1:7" s="57" customFormat="1" ht="15.75" customHeight="1">
      <c r="A595" s="78"/>
      <c r="B595" s="719"/>
      <c r="C595" s="719"/>
      <c r="D595" s="719"/>
      <c r="E595" s="87" t="s">
        <v>30</v>
      </c>
      <c r="F595" s="87" t="s">
        <v>42</v>
      </c>
      <c r="G595" s="87" t="s">
        <v>43</v>
      </c>
    </row>
    <row r="596" spans="1:7" s="57" customFormat="1" ht="15.75" customHeight="1">
      <c r="A596" s="78"/>
      <c r="B596" s="87" t="s">
        <v>347</v>
      </c>
      <c r="C596" s="87" t="s">
        <v>460</v>
      </c>
      <c r="D596" s="735" t="s">
        <v>940</v>
      </c>
      <c r="E596" s="92">
        <v>43250</v>
      </c>
      <c r="F596" s="92">
        <f>E596+3</f>
        <v>43253</v>
      </c>
      <c r="G596" s="92">
        <f>F596+2</f>
        <v>43255</v>
      </c>
    </row>
    <row r="597" spans="1:7" s="57" customFormat="1" ht="15.75" customHeight="1">
      <c r="A597" s="78"/>
      <c r="B597" s="87" t="s">
        <v>346</v>
      </c>
      <c r="C597" s="87" t="s">
        <v>460</v>
      </c>
      <c r="D597" s="736"/>
      <c r="E597" s="92">
        <f t="shared" ref="E597:G600" si="66">E596+7</f>
        <v>43257</v>
      </c>
      <c r="F597" s="92">
        <f t="shared" si="66"/>
        <v>43260</v>
      </c>
      <c r="G597" s="92">
        <f t="shared" si="66"/>
        <v>43262</v>
      </c>
    </row>
    <row r="598" spans="1:7" s="57" customFormat="1" ht="15.75" customHeight="1">
      <c r="A598" s="78"/>
      <c r="B598" s="87" t="s">
        <v>458</v>
      </c>
      <c r="C598" s="87" t="s">
        <v>762</v>
      </c>
      <c r="D598" s="736"/>
      <c r="E598" s="92">
        <f t="shared" si="66"/>
        <v>43264</v>
      </c>
      <c r="F598" s="92">
        <f t="shared" si="66"/>
        <v>43267</v>
      </c>
      <c r="G598" s="92">
        <f t="shared" si="66"/>
        <v>43269</v>
      </c>
    </row>
    <row r="599" spans="1:7" s="57" customFormat="1" ht="15.75" customHeight="1">
      <c r="A599" s="78"/>
      <c r="B599" s="87" t="s">
        <v>761</v>
      </c>
      <c r="C599" s="87" t="s">
        <v>762</v>
      </c>
      <c r="D599" s="736"/>
      <c r="E599" s="92">
        <f t="shared" si="66"/>
        <v>43271</v>
      </c>
      <c r="F599" s="92">
        <f t="shared" si="66"/>
        <v>43274</v>
      </c>
      <c r="G599" s="92">
        <f t="shared" si="66"/>
        <v>43276</v>
      </c>
    </row>
    <row r="600" spans="1:7" s="57" customFormat="1" ht="15.75" customHeight="1">
      <c r="A600" s="78"/>
      <c r="B600" s="87" t="s">
        <v>347</v>
      </c>
      <c r="C600" s="87" t="s">
        <v>459</v>
      </c>
      <c r="D600" s="737"/>
      <c r="E600" s="92">
        <f t="shared" si="66"/>
        <v>43278</v>
      </c>
      <c r="F600" s="92">
        <f t="shared" si="66"/>
        <v>43281</v>
      </c>
      <c r="G600" s="92">
        <f t="shared" si="66"/>
        <v>43283</v>
      </c>
    </row>
    <row r="601" spans="1:7" s="57" customFormat="1" ht="15.75" customHeight="1">
      <c r="A601" s="78"/>
      <c r="B601" s="26"/>
      <c r="C601" s="26"/>
      <c r="D601" s="26"/>
      <c r="E601" s="26"/>
      <c r="F601" s="12"/>
      <c r="G601" s="12"/>
    </row>
    <row r="602" spans="1:7" s="57" customFormat="1" ht="15.75" customHeight="1">
      <c r="A602" s="738" t="s">
        <v>130</v>
      </c>
      <c r="B602" s="738"/>
      <c r="C602" s="17"/>
      <c r="D602" s="18"/>
      <c r="E602" s="18"/>
      <c r="F602" s="19"/>
      <c r="G602" s="19"/>
    </row>
    <row r="603" spans="1:7" s="57" customFormat="1" ht="15.75" customHeight="1">
      <c r="A603" s="78"/>
      <c r="B603" s="718" t="s">
        <v>778</v>
      </c>
      <c r="C603" s="718" t="s">
        <v>39</v>
      </c>
      <c r="D603" s="718" t="s">
        <v>40</v>
      </c>
      <c r="E603" s="87" t="s">
        <v>775</v>
      </c>
      <c r="F603" s="87" t="s">
        <v>41</v>
      </c>
      <c r="G603" s="87" t="s">
        <v>130</v>
      </c>
    </row>
    <row r="604" spans="1:7" s="57" customFormat="1" ht="15.75" customHeight="1">
      <c r="A604" s="78"/>
      <c r="B604" s="719"/>
      <c r="C604" s="719"/>
      <c r="D604" s="719"/>
      <c r="E604" s="87" t="s">
        <v>30</v>
      </c>
      <c r="F604" s="87" t="s">
        <v>42</v>
      </c>
      <c r="G604" s="87" t="s">
        <v>43</v>
      </c>
    </row>
    <row r="605" spans="1:7" s="57" customFormat="1" ht="15.75" customHeight="1">
      <c r="A605" s="78"/>
      <c r="B605" s="87" t="s">
        <v>347</v>
      </c>
      <c r="C605" s="87" t="s">
        <v>460</v>
      </c>
      <c r="D605" s="735" t="s">
        <v>940</v>
      </c>
      <c r="E605" s="92">
        <v>43250</v>
      </c>
      <c r="F605" s="92">
        <f>E605+3</f>
        <v>43253</v>
      </c>
      <c r="G605" s="92">
        <f>F605+2</f>
        <v>43255</v>
      </c>
    </row>
    <row r="606" spans="1:7" s="57" customFormat="1" ht="15.75" customHeight="1">
      <c r="A606" s="78"/>
      <c r="B606" s="87" t="s">
        <v>346</v>
      </c>
      <c r="C606" s="87" t="s">
        <v>460</v>
      </c>
      <c r="D606" s="736"/>
      <c r="E606" s="92">
        <f t="shared" ref="E606:G609" si="67">E605+7</f>
        <v>43257</v>
      </c>
      <c r="F606" s="92">
        <f t="shared" si="67"/>
        <v>43260</v>
      </c>
      <c r="G606" s="92">
        <f t="shared" si="67"/>
        <v>43262</v>
      </c>
    </row>
    <row r="607" spans="1:7" s="57" customFormat="1" ht="15.75" customHeight="1">
      <c r="A607" s="78"/>
      <c r="B607" s="87" t="s">
        <v>458</v>
      </c>
      <c r="C607" s="87" t="s">
        <v>762</v>
      </c>
      <c r="D607" s="736"/>
      <c r="E607" s="92">
        <f t="shared" si="67"/>
        <v>43264</v>
      </c>
      <c r="F607" s="92">
        <f t="shared" si="67"/>
        <v>43267</v>
      </c>
      <c r="G607" s="92">
        <f t="shared" si="67"/>
        <v>43269</v>
      </c>
    </row>
    <row r="608" spans="1:7" s="57" customFormat="1" ht="15.75" customHeight="1">
      <c r="A608" s="78"/>
      <c r="B608" s="87" t="s">
        <v>761</v>
      </c>
      <c r="C608" s="87" t="s">
        <v>762</v>
      </c>
      <c r="D608" s="736"/>
      <c r="E608" s="92">
        <f t="shared" si="67"/>
        <v>43271</v>
      </c>
      <c r="F608" s="92">
        <f t="shared" si="67"/>
        <v>43274</v>
      </c>
      <c r="G608" s="92">
        <f t="shared" si="67"/>
        <v>43276</v>
      </c>
    </row>
    <row r="609" spans="1:7" s="57" customFormat="1" ht="15.75" customHeight="1">
      <c r="A609" s="78"/>
      <c r="B609" s="87" t="s">
        <v>347</v>
      </c>
      <c r="C609" s="87" t="s">
        <v>459</v>
      </c>
      <c r="D609" s="737"/>
      <c r="E609" s="92">
        <f t="shared" si="67"/>
        <v>43278</v>
      </c>
      <c r="F609" s="92">
        <f t="shared" si="67"/>
        <v>43281</v>
      </c>
      <c r="G609" s="92">
        <f t="shared" si="67"/>
        <v>43283</v>
      </c>
    </row>
    <row r="610" spans="1:7" s="57" customFormat="1" ht="15.75" customHeight="1">
      <c r="A610" s="78"/>
      <c r="B610" s="26"/>
      <c r="C610" s="26"/>
      <c r="D610" s="26"/>
      <c r="E610" s="26"/>
      <c r="F610" s="12"/>
      <c r="G610" s="12"/>
    </row>
    <row r="611" spans="1:7" s="57" customFormat="1" ht="15.75" customHeight="1">
      <c r="A611" s="738" t="s">
        <v>131</v>
      </c>
      <c r="B611" s="738"/>
      <c r="C611" s="17"/>
      <c r="D611" s="18"/>
      <c r="E611" s="18"/>
      <c r="F611" s="19"/>
      <c r="G611" s="19"/>
    </row>
    <row r="612" spans="1:7" s="57" customFormat="1" ht="15.75" customHeight="1">
      <c r="A612" s="78"/>
      <c r="B612" s="729" t="s">
        <v>38</v>
      </c>
      <c r="C612" s="729" t="s">
        <v>39</v>
      </c>
      <c r="D612" s="729" t="s">
        <v>40</v>
      </c>
      <c r="E612" s="152" t="s">
        <v>775</v>
      </c>
      <c r="F612" s="152" t="s">
        <v>41</v>
      </c>
      <c r="G612" s="152" t="s">
        <v>131</v>
      </c>
    </row>
    <row r="613" spans="1:7" s="57" customFormat="1" ht="15.75" customHeight="1">
      <c r="A613" s="78"/>
      <c r="B613" s="730"/>
      <c r="C613" s="730"/>
      <c r="D613" s="730"/>
      <c r="E613" s="153" t="s">
        <v>30</v>
      </c>
      <c r="F613" s="152" t="s">
        <v>42</v>
      </c>
      <c r="G613" s="152" t="s">
        <v>43</v>
      </c>
    </row>
    <row r="614" spans="1:7" s="57" customFormat="1" ht="15.75" customHeight="1">
      <c r="A614" s="78"/>
      <c r="B614" s="152" t="s">
        <v>461</v>
      </c>
      <c r="C614" s="152" t="s">
        <v>416</v>
      </c>
      <c r="D614" s="154" t="s">
        <v>941</v>
      </c>
      <c r="E614" s="155">
        <v>43252</v>
      </c>
      <c r="F614" s="155">
        <f>E614+3</f>
        <v>43255</v>
      </c>
      <c r="G614" s="155">
        <f>F614+3</f>
        <v>43258</v>
      </c>
    </row>
    <row r="615" spans="1:7" s="57" customFormat="1" ht="15.75" customHeight="1">
      <c r="A615" s="78"/>
      <c r="B615" s="152" t="s">
        <v>461</v>
      </c>
      <c r="C615" s="152" t="s">
        <v>454</v>
      </c>
      <c r="D615" s="753"/>
      <c r="E615" s="156">
        <f t="shared" ref="E615:G618" si="68">E614+7</f>
        <v>43259</v>
      </c>
      <c r="F615" s="155">
        <f t="shared" si="68"/>
        <v>43262</v>
      </c>
      <c r="G615" s="155">
        <f t="shared" si="68"/>
        <v>43265</v>
      </c>
    </row>
    <row r="616" spans="1:7" s="57" customFormat="1" ht="15.75" customHeight="1">
      <c r="A616" s="78"/>
      <c r="B616" s="152" t="s">
        <v>461</v>
      </c>
      <c r="C616" s="152" t="s">
        <v>728</v>
      </c>
      <c r="D616" s="753"/>
      <c r="E616" s="156">
        <f t="shared" si="68"/>
        <v>43266</v>
      </c>
      <c r="F616" s="155">
        <f t="shared" si="68"/>
        <v>43269</v>
      </c>
      <c r="G616" s="155">
        <f t="shared" si="68"/>
        <v>43272</v>
      </c>
    </row>
    <row r="617" spans="1:7" s="57" customFormat="1" ht="15.75" customHeight="1">
      <c r="A617" s="78"/>
      <c r="B617" s="152" t="s">
        <v>461</v>
      </c>
      <c r="C617" s="152" t="s">
        <v>729</v>
      </c>
      <c r="D617" s="753"/>
      <c r="E617" s="156">
        <f t="shared" si="68"/>
        <v>43273</v>
      </c>
      <c r="F617" s="155">
        <f t="shared" si="68"/>
        <v>43276</v>
      </c>
      <c r="G617" s="155">
        <f t="shared" si="68"/>
        <v>43279</v>
      </c>
    </row>
    <row r="618" spans="1:7" s="57" customFormat="1" ht="15.75" customHeight="1">
      <c r="A618" s="78"/>
      <c r="B618" s="152" t="s">
        <v>461</v>
      </c>
      <c r="C618" s="152" t="s">
        <v>730</v>
      </c>
      <c r="D618" s="753"/>
      <c r="E618" s="156">
        <f t="shared" si="68"/>
        <v>43280</v>
      </c>
      <c r="F618" s="155">
        <f t="shared" si="68"/>
        <v>43283</v>
      </c>
      <c r="G618" s="155">
        <f t="shared" si="68"/>
        <v>43286</v>
      </c>
    </row>
    <row r="619" spans="1:7" s="57" customFormat="1" ht="15.75" customHeight="1">
      <c r="A619" s="78"/>
      <c r="B619" s="152"/>
      <c r="C619" s="152"/>
      <c r="D619" s="730"/>
      <c r="E619" s="152"/>
      <c r="F619" s="155"/>
      <c r="G619" s="155"/>
    </row>
    <row r="620" spans="1:7" s="57" customFormat="1" ht="15.75" customHeight="1">
      <c r="A620" s="738" t="s">
        <v>942</v>
      </c>
      <c r="B620" s="738"/>
      <c r="C620" s="17"/>
      <c r="D620" s="18"/>
      <c r="E620" s="18"/>
      <c r="F620" s="19"/>
      <c r="G620" s="19"/>
    </row>
    <row r="621" spans="1:7" s="57" customFormat="1" ht="15.75" customHeight="1">
      <c r="A621" s="78"/>
      <c r="B621" s="729" t="s">
        <v>38</v>
      </c>
      <c r="C621" s="729" t="s">
        <v>39</v>
      </c>
      <c r="D621" s="729" t="s">
        <v>40</v>
      </c>
      <c r="E621" s="87" t="s">
        <v>775</v>
      </c>
      <c r="F621" s="87" t="s">
        <v>41</v>
      </c>
      <c r="G621" s="87" t="s">
        <v>132</v>
      </c>
    </row>
    <row r="622" spans="1:7" s="57" customFormat="1" ht="15.75" customHeight="1">
      <c r="A622" s="78"/>
      <c r="B622" s="730"/>
      <c r="C622" s="730"/>
      <c r="D622" s="730"/>
      <c r="E622" s="87" t="s">
        <v>883</v>
      </c>
      <c r="F622" s="87" t="s">
        <v>42</v>
      </c>
      <c r="G622" s="87" t="s">
        <v>43</v>
      </c>
    </row>
    <row r="623" spans="1:7" s="57" customFormat="1" ht="15.75" customHeight="1">
      <c r="A623" s="78"/>
      <c r="B623" s="152" t="s">
        <v>461</v>
      </c>
      <c r="C623" s="152" t="s">
        <v>416</v>
      </c>
      <c r="D623" s="157" t="s">
        <v>941</v>
      </c>
      <c r="E623" s="92">
        <v>43252</v>
      </c>
      <c r="F623" s="92">
        <f>E623+3</f>
        <v>43255</v>
      </c>
      <c r="G623" s="92">
        <f>F623+3</f>
        <v>43258</v>
      </c>
    </row>
    <row r="624" spans="1:7" s="57" customFormat="1" ht="15.75" customHeight="1">
      <c r="A624" s="78"/>
      <c r="B624" s="152" t="s">
        <v>461</v>
      </c>
      <c r="C624" s="152" t="s">
        <v>454</v>
      </c>
      <c r="D624" s="749"/>
      <c r="E624" s="97">
        <f t="shared" ref="E624:G627" si="69">E623+7</f>
        <v>43259</v>
      </c>
      <c r="F624" s="92">
        <f t="shared" si="69"/>
        <v>43262</v>
      </c>
      <c r="G624" s="92">
        <f t="shared" si="69"/>
        <v>43265</v>
      </c>
    </row>
    <row r="625" spans="1:7" s="57" customFormat="1" ht="15.75" customHeight="1">
      <c r="A625" s="78"/>
      <c r="B625" s="152" t="s">
        <v>461</v>
      </c>
      <c r="C625" s="152" t="s">
        <v>728</v>
      </c>
      <c r="D625" s="749"/>
      <c r="E625" s="97">
        <f t="shared" si="69"/>
        <v>43266</v>
      </c>
      <c r="F625" s="92">
        <f t="shared" si="69"/>
        <v>43269</v>
      </c>
      <c r="G625" s="92">
        <f t="shared" si="69"/>
        <v>43272</v>
      </c>
    </row>
    <row r="626" spans="1:7" s="57" customFormat="1" ht="15.75" customHeight="1">
      <c r="A626" s="78"/>
      <c r="B626" s="152" t="s">
        <v>461</v>
      </c>
      <c r="C626" s="152" t="s">
        <v>729</v>
      </c>
      <c r="D626" s="749"/>
      <c r="E626" s="97">
        <f t="shared" si="69"/>
        <v>43273</v>
      </c>
      <c r="F626" s="92">
        <f t="shared" si="69"/>
        <v>43276</v>
      </c>
      <c r="G626" s="92">
        <f t="shared" si="69"/>
        <v>43279</v>
      </c>
    </row>
    <row r="627" spans="1:7" s="57" customFormat="1" ht="15.75" customHeight="1">
      <c r="A627" s="78"/>
      <c r="B627" s="152" t="s">
        <v>461</v>
      </c>
      <c r="C627" s="152" t="s">
        <v>730</v>
      </c>
      <c r="D627" s="749"/>
      <c r="E627" s="97">
        <f t="shared" si="69"/>
        <v>43280</v>
      </c>
      <c r="F627" s="92">
        <f t="shared" si="69"/>
        <v>43283</v>
      </c>
      <c r="G627" s="92">
        <f t="shared" si="69"/>
        <v>43286</v>
      </c>
    </row>
    <row r="628" spans="1:7" s="57" customFormat="1" ht="15.75" customHeight="1">
      <c r="A628" s="78"/>
      <c r="B628" s="87"/>
      <c r="C628" s="87"/>
      <c r="D628" s="719"/>
      <c r="E628" s="87"/>
      <c r="F628" s="92"/>
      <c r="G628" s="92"/>
    </row>
    <row r="629" spans="1:7" s="57" customFormat="1" ht="15.75" customHeight="1">
      <c r="A629" s="738" t="s">
        <v>943</v>
      </c>
      <c r="B629" s="738"/>
      <c r="C629" s="17"/>
      <c r="D629" s="18"/>
      <c r="E629" s="18"/>
      <c r="F629" s="19"/>
      <c r="G629" s="19"/>
    </row>
    <row r="630" spans="1:7" s="57" customFormat="1" ht="15.75" customHeight="1">
      <c r="A630" s="78"/>
      <c r="B630" s="718" t="s">
        <v>38</v>
      </c>
      <c r="C630" s="718" t="s">
        <v>39</v>
      </c>
      <c r="D630" s="718" t="s">
        <v>40</v>
      </c>
      <c r="E630" s="87" t="s">
        <v>782</v>
      </c>
      <c r="F630" s="87" t="s">
        <v>41</v>
      </c>
      <c r="G630" s="87" t="s">
        <v>133</v>
      </c>
    </row>
    <row r="631" spans="1:7" s="57" customFormat="1" ht="15.75" customHeight="1">
      <c r="A631" s="78"/>
      <c r="B631" s="719"/>
      <c r="C631" s="719"/>
      <c r="D631" s="719"/>
      <c r="E631" s="131" t="s">
        <v>30</v>
      </c>
      <c r="F631" s="87" t="s">
        <v>42</v>
      </c>
      <c r="G631" s="87" t="s">
        <v>43</v>
      </c>
    </row>
    <row r="632" spans="1:7" s="57" customFormat="1" ht="15.75" customHeight="1">
      <c r="A632" s="78"/>
      <c r="B632" s="87" t="s">
        <v>341</v>
      </c>
      <c r="C632" s="88" t="s">
        <v>295</v>
      </c>
      <c r="D632" s="735" t="s">
        <v>944</v>
      </c>
      <c r="E632" s="92">
        <v>43251</v>
      </c>
      <c r="F632" s="97">
        <f>E632+3</f>
        <v>43254</v>
      </c>
      <c r="G632" s="92">
        <f>F632+3</f>
        <v>43257</v>
      </c>
    </row>
    <row r="633" spans="1:7" s="57" customFormat="1" ht="15.75" customHeight="1">
      <c r="A633" s="78"/>
      <c r="B633" s="87" t="s">
        <v>341</v>
      </c>
      <c r="C633" s="88" t="s">
        <v>763</v>
      </c>
      <c r="D633" s="736"/>
      <c r="E633" s="97">
        <f t="shared" ref="E633:G636" si="70">E632+7</f>
        <v>43258</v>
      </c>
      <c r="F633" s="97">
        <f t="shared" si="70"/>
        <v>43261</v>
      </c>
      <c r="G633" s="92">
        <f t="shared" si="70"/>
        <v>43264</v>
      </c>
    </row>
    <row r="634" spans="1:7" s="57" customFormat="1" ht="15.75" customHeight="1">
      <c r="A634" s="78"/>
      <c r="B634" s="87" t="s">
        <v>341</v>
      </c>
      <c r="C634" s="88" t="s">
        <v>764</v>
      </c>
      <c r="D634" s="736"/>
      <c r="E634" s="97">
        <f t="shared" si="70"/>
        <v>43265</v>
      </c>
      <c r="F634" s="97">
        <f t="shared" si="70"/>
        <v>43268</v>
      </c>
      <c r="G634" s="92">
        <f t="shared" si="70"/>
        <v>43271</v>
      </c>
    </row>
    <row r="635" spans="1:7" s="57" customFormat="1" ht="15.75" customHeight="1">
      <c r="A635" s="78"/>
      <c r="B635" s="87" t="s">
        <v>341</v>
      </c>
      <c r="C635" s="88" t="s">
        <v>292</v>
      </c>
      <c r="D635" s="736"/>
      <c r="E635" s="97">
        <f t="shared" si="70"/>
        <v>43272</v>
      </c>
      <c r="F635" s="97">
        <f t="shared" si="70"/>
        <v>43275</v>
      </c>
      <c r="G635" s="92">
        <f t="shared" si="70"/>
        <v>43278</v>
      </c>
    </row>
    <row r="636" spans="1:7" s="57" customFormat="1" ht="15.75" customHeight="1">
      <c r="A636" s="78"/>
      <c r="B636" s="87" t="s">
        <v>341</v>
      </c>
      <c r="C636" s="88" t="s">
        <v>765</v>
      </c>
      <c r="D636" s="737"/>
      <c r="E636" s="97">
        <f t="shared" si="70"/>
        <v>43279</v>
      </c>
      <c r="F636" s="97">
        <f t="shared" si="70"/>
        <v>43282</v>
      </c>
      <c r="G636" s="92">
        <f t="shared" si="70"/>
        <v>43285</v>
      </c>
    </row>
    <row r="637" spans="1:7" s="57" customFormat="1" ht="15.75" customHeight="1">
      <c r="A637" s="78"/>
      <c r="B637" s="63"/>
      <c r="C637" s="26"/>
      <c r="D637" s="26"/>
      <c r="E637" s="11"/>
      <c r="F637" s="11"/>
      <c r="G637" s="12"/>
    </row>
    <row r="638" spans="1:7" s="57" customFormat="1" ht="15.75" customHeight="1">
      <c r="A638" s="78"/>
      <c r="B638" s="33"/>
      <c r="C638" s="33"/>
      <c r="D638" s="17"/>
      <c r="E638" s="17"/>
      <c r="F638" s="18"/>
      <c r="G638" s="19"/>
    </row>
    <row r="639" spans="1:7" s="57" customFormat="1" ht="15.75" customHeight="1">
      <c r="A639" s="78"/>
      <c r="B639" s="26"/>
      <c r="C639" s="26"/>
      <c r="D639" s="26"/>
      <c r="E639" s="26"/>
      <c r="F639" s="12"/>
      <c r="G639" s="12"/>
    </row>
    <row r="640" spans="1:7" s="57" customFormat="1" ht="15.75" customHeight="1">
      <c r="A640" s="78"/>
      <c r="B640" s="78"/>
      <c r="C640" s="17"/>
      <c r="D640" s="18"/>
      <c r="E640" s="18"/>
      <c r="F640" s="19"/>
      <c r="G640" s="19"/>
    </row>
    <row r="641" spans="1:7" s="57" customFormat="1" ht="15.75" customHeight="1">
      <c r="A641" s="78"/>
      <c r="B641" s="718" t="s">
        <v>38</v>
      </c>
      <c r="C641" s="718" t="s">
        <v>39</v>
      </c>
      <c r="D641" s="718" t="s">
        <v>40</v>
      </c>
      <c r="E641" s="87" t="s">
        <v>775</v>
      </c>
      <c r="F641" s="87" t="s">
        <v>41</v>
      </c>
      <c r="G641" s="87" t="s">
        <v>135</v>
      </c>
    </row>
    <row r="642" spans="1:7" s="57" customFormat="1" ht="15.75" customHeight="1">
      <c r="A642" s="78"/>
      <c r="B642" s="719"/>
      <c r="C642" s="719"/>
      <c r="D642" s="719"/>
      <c r="E642" s="131" t="s">
        <v>30</v>
      </c>
      <c r="F642" s="87" t="s">
        <v>42</v>
      </c>
      <c r="G642" s="87" t="s">
        <v>43</v>
      </c>
    </row>
    <row r="643" spans="1:7" s="57" customFormat="1" ht="15.75" customHeight="1">
      <c r="A643" s="78"/>
      <c r="B643" s="87" t="s">
        <v>341</v>
      </c>
      <c r="C643" s="88" t="s">
        <v>295</v>
      </c>
      <c r="D643" s="735" t="s">
        <v>944</v>
      </c>
      <c r="E643" s="92">
        <v>43251</v>
      </c>
      <c r="F643" s="97">
        <f>E643+3</f>
        <v>43254</v>
      </c>
      <c r="G643" s="92">
        <f>F643+3</f>
        <v>43257</v>
      </c>
    </row>
    <row r="644" spans="1:7" s="57" customFormat="1" ht="15.75" customHeight="1">
      <c r="A644" s="78"/>
      <c r="B644" s="87" t="s">
        <v>341</v>
      </c>
      <c r="C644" s="88" t="s">
        <v>763</v>
      </c>
      <c r="D644" s="736"/>
      <c r="E644" s="97">
        <f t="shared" ref="E644:G647" si="71">E643+7</f>
        <v>43258</v>
      </c>
      <c r="F644" s="97">
        <f t="shared" si="71"/>
        <v>43261</v>
      </c>
      <c r="G644" s="92">
        <f t="shared" si="71"/>
        <v>43264</v>
      </c>
    </row>
    <row r="645" spans="1:7" s="57" customFormat="1" ht="15.75" customHeight="1">
      <c r="A645" s="78"/>
      <c r="B645" s="87" t="s">
        <v>341</v>
      </c>
      <c r="C645" s="88" t="s">
        <v>764</v>
      </c>
      <c r="D645" s="736"/>
      <c r="E645" s="97">
        <f t="shared" si="71"/>
        <v>43265</v>
      </c>
      <c r="F645" s="97">
        <f t="shared" si="71"/>
        <v>43268</v>
      </c>
      <c r="G645" s="92">
        <f t="shared" si="71"/>
        <v>43271</v>
      </c>
    </row>
    <row r="646" spans="1:7" s="57" customFormat="1" ht="15.75" customHeight="1">
      <c r="A646" s="78"/>
      <c r="B646" s="87" t="s">
        <v>341</v>
      </c>
      <c r="C646" s="88" t="s">
        <v>292</v>
      </c>
      <c r="D646" s="736"/>
      <c r="E646" s="97">
        <f t="shared" si="71"/>
        <v>43272</v>
      </c>
      <c r="F646" s="97">
        <f t="shared" si="71"/>
        <v>43275</v>
      </c>
      <c r="G646" s="92">
        <f t="shared" si="71"/>
        <v>43278</v>
      </c>
    </row>
    <row r="647" spans="1:7" s="57" customFormat="1" ht="15.75" customHeight="1">
      <c r="A647" s="78" t="s">
        <v>945</v>
      </c>
      <c r="B647" s="87" t="s">
        <v>341</v>
      </c>
      <c r="C647" s="88" t="s">
        <v>765</v>
      </c>
      <c r="D647" s="737"/>
      <c r="E647" s="97">
        <f t="shared" si="71"/>
        <v>43279</v>
      </c>
      <c r="F647" s="97">
        <f t="shared" si="71"/>
        <v>43282</v>
      </c>
      <c r="G647" s="92">
        <f t="shared" si="71"/>
        <v>43285</v>
      </c>
    </row>
    <row r="648" spans="1:7" s="57" customFormat="1" ht="15.75" customHeight="1">
      <c r="A648" s="78"/>
      <c r="B648" s="34"/>
      <c r="C648" s="33"/>
      <c r="D648" s="26"/>
      <c r="E648" s="26"/>
      <c r="F648" s="12"/>
      <c r="G648" s="12"/>
    </row>
    <row r="649" spans="1:7" s="57" customFormat="1" ht="15.75" customHeight="1">
      <c r="A649" s="78"/>
      <c r="B649" s="78"/>
      <c r="C649" s="17"/>
      <c r="D649" s="18"/>
      <c r="E649" s="18"/>
      <c r="F649" s="19"/>
      <c r="G649" s="19"/>
    </row>
    <row r="650" spans="1:7" s="57" customFormat="1" ht="15.75" customHeight="1">
      <c r="A650" s="78"/>
      <c r="B650" s="26"/>
      <c r="C650" s="26"/>
      <c r="D650" s="26"/>
      <c r="E650" s="11"/>
      <c r="F650" s="11"/>
      <c r="G650" s="12"/>
    </row>
    <row r="651" spans="1:7" s="57" customFormat="1" ht="15.75" customHeight="1">
      <c r="A651" s="78"/>
      <c r="B651" s="718" t="s">
        <v>38</v>
      </c>
      <c r="C651" s="718" t="s">
        <v>39</v>
      </c>
      <c r="D651" s="718" t="s">
        <v>40</v>
      </c>
      <c r="E651" s="87" t="s">
        <v>815</v>
      </c>
      <c r="F651" s="87" t="s">
        <v>41</v>
      </c>
      <c r="G651" s="87" t="s">
        <v>136</v>
      </c>
    </row>
    <row r="652" spans="1:7" s="57" customFormat="1" ht="15.75" customHeight="1">
      <c r="A652" s="78"/>
      <c r="B652" s="719"/>
      <c r="C652" s="719"/>
      <c r="D652" s="719"/>
      <c r="E652" s="131" t="s">
        <v>30</v>
      </c>
      <c r="F652" s="87" t="s">
        <v>42</v>
      </c>
      <c r="G652" s="87" t="s">
        <v>43</v>
      </c>
    </row>
    <row r="653" spans="1:7" s="57" customFormat="1" ht="15.75" customHeight="1">
      <c r="A653" s="78"/>
      <c r="B653" s="87" t="s">
        <v>756</v>
      </c>
      <c r="C653" s="88" t="s">
        <v>374</v>
      </c>
      <c r="D653" s="735" t="s">
        <v>946</v>
      </c>
      <c r="E653" s="92">
        <v>43251</v>
      </c>
      <c r="F653" s="97">
        <f>E653+3</f>
        <v>43254</v>
      </c>
      <c r="G653" s="92">
        <f>F653+4</f>
        <v>43258</v>
      </c>
    </row>
    <row r="654" spans="1:7" s="57" customFormat="1" ht="15.75" customHeight="1">
      <c r="A654" s="78"/>
      <c r="B654" s="87" t="s">
        <v>757</v>
      </c>
      <c r="C654" s="88" t="s">
        <v>374</v>
      </c>
      <c r="D654" s="736"/>
      <c r="E654" s="97">
        <f t="shared" ref="E654:G657" si="72">E653+7</f>
        <v>43258</v>
      </c>
      <c r="F654" s="97">
        <f t="shared" si="72"/>
        <v>43261</v>
      </c>
      <c r="G654" s="92">
        <f t="shared" si="72"/>
        <v>43265</v>
      </c>
    </row>
    <row r="655" spans="1:7" s="57" customFormat="1" ht="15.75" customHeight="1">
      <c r="A655" s="78"/>
      <c r="B655" s="87" t="s">
        <v>758</v>
      </c>
      <c r="C655" s="88" t="s">
        <v>390</v>
      </c>
      <c r="D655" s="736"/>
      <c r="E655" s="97">
        <f t="shared" si="72"/>
        <v>43265</v>
      </c>
      <c r="F655" s="97">
        <f t="shared" si="72"/>
        <v>43268</v>
      </c>
      <c r="G655" s="92">
        <f t="shared" si="72"/>
        <v>43272</v>
      </c>
    </row>
    <row r="656" spans="1:7" s="57" customFormat="1" ht="15.75" customHeight="1">
      <c r="A656" s="78" t="s">
        <v>947</v>
      </c>
      <c r="B656" s="87" t="s">
        <v>759</v>
      </c>
      <c r="C656" s="88" t="s">
        <v>390</v>
      </c>
      <c r="D656" s="736"/>
      <c r="E656" s="97">
        <f>E655+7</f>
        <v>43272</v>
      </c>
      <c r="F656" s="97">
        <f t="shared" si="72"/>
        <v>43275</v>
      </c>
      <c r="G656" s="92">
        <f t="shared" si="72"/>
        <v>43279</v>
      </c>
    </row>
    <row r="657" spans="1:7" s="57" customFormat="1" ht="15.75" customHeight="1">
      <c r="A657" s="78"/>
      <c r="B657" s="87" t="s">
        <v>389</v>
      </c>
      <c r="C657" s="88" t="s">
        <v>390</v>
      </c>
      <c r="D657" s="737"/>
      <c r="E657" s="97">
        <f t="shared" si="72"/>
        <v>43279</v>
      </c>
      <c r="F657" s="97">
        <f t="shared" si="72"/>
        <v>43282</v>
      </c>
      <c r="G657" s="92">
        <f t="shared" si="72"/>
        <v>43286</v>
      </c>
    </row>
    <row r="658" spans="1:7" s="57" customFormat="1" ht="15.75" customHeight="1">
      <c r="A658" s="78"/>
      <c r="B658" s="26"/>
      <c r="C658" s="26"/>
      <c r="D658" s="26"/>
      <c r="E658" s="26"/>
      <c r="F658" s="12"/>
      <c r="G658" s="12"/>
    </row>
    <row r="659" spans="1:7" s="57" customFormat="1" ht="15.75" customHeight="1">
      <c r="A659" s="78"/>
      <c r="B659" s="78"/>
      <c r="C659" s="17"/>
      <c r="D659" s="18"/>
      <c r="E659" s="18"/>
      <c r="F659" s="19"/>
      <c r="G659" s="19"/>
    </row>
    <row r="660" spans="1:7" s="57" customFormat="1" ht="15.75" customHeight="1">
      <c r="A660" s="78"/>
      <c r="B660" s="718" t="s">
        <v>38</v>
      </c>
      <c r="C660" s="718" t="s">
        <v>39</v>
      </c>
      <c r="D660" s="718" t="s">
        <v>40</v>
      </c>
      <c r="E660" s="87" t="s">
        <v>775</v>
      </c>
      <c r="F660" s="87" t="s">
        <v>41</v>
      </c>
      <c r="G660" s="87" t="s">
        <v>137</v>
      </c>
    </row>
    <row r="661" spans="1:7" s="57" customFormat="1" ht="15.75" customHeight="1">
      <c r="A661" s="78"/>
      <c r="B661" s="719"/>
      <c r="C661" s="719"/>
      <c r="D661" s="719"/>
      <c r="E661" s="131" t="s">
        <v>30</v>
      </c>
      <c r="F661" s="87" t="s">
        <v>42</v>
      </c>
      <c r="G661" s="87" t="s">
        <v>43</v>
      </c>
    </row>
    <row r="662" spans="1:7" s="57" customFormat="1" ht="15.75" customHeight="1">
      <c r="A662" s="78"/>
      <c r="B662" s="87" t="s">
        <v>330</v>
      </c>
      <c r="C662" s="158" t="s">
        <v>948</v>
      </c>
      <c r="D662" s="718" t="s">
        <v>949</v>
      </c>
      <c r="E662" s="92">
        <v>43254</v>
      </c>
      <c r="F662" s="92">
        <f>E662+3</f>
        <v>43257</v>
      </c>
      <c r="G662" s="92">
        <f>F662+3</f>
        <v>43260</v>
      </c>
    </row>
    <row r="663" spans="1:7" s="57" customFormat="1" ht="15.75" customHeight="1">
      <c r="A663" s="78"/>
      <c r="B663" s="87" t="s">
        <v>331</v>
      </c>
      <c r="C663" s="158" t="s">
        <v>733</v>
      </c>
      <c r="D663" s="749"/>
      <c r="E663" s="92">
        <f t="shared" ref="E663:F666" si="73">E662+7</f>
        <v>43261</v>
      </c>
      <c r="F663" s="92">
        <f t="shared" si="73"/>
        <v>43264</v>
      </c>
      <c r="G663" s="92">
        <f>F663+3</f>
        <v>43267</v>
      </c>
    </row>
    <row r="664" spans="1:7" s="57" customFormat="1" ht="15.75" customHeight="1">
      <c r="A664" s="78"/>
      <c r="B664" s="87" t="s">
        <v>330</v>
      </c>
      <c r="C664" s="158" t="s">
        <v>950</v>
      </c>
      <c r="D664" s="749"/>
      <c r="E664" s="92">
        <f t="shared" si="73"/>
        <v>43268</v>
      </c>
      <c r="F664" s="92">
        <f t="shared" si="73"/>
        <v>43271</v>
      </c>
      <c r="G664" s="92">
        <f>F664+3</f>
        <v>43274</v>
      </c>
    </row>
    <row r="665" spans="1:7" s="57" customFormat="1" ht="15.75" customHeight="1">
      <c r="A665" s="78"/>
      <c r="B665" s="87" t="s">
        <v>331</v>
      </c>
      <c r="C665" s="158" t="s">
        <v>951</v>
      </c>
      <c r="D665" s="749"/>
      <c r="E665" s="92">
        <f t="shared" si="73"/>
        <v>43275</v>
      </c>
      <c r="F665" s="92">
        <f t="shared" si="73"/>
        <v>43278</v>
      </c>
      <c r="G665" s="92">
        <f>F665+3</f>
        <v>43281</v>
      </c>
    </row>
    <row r="666" spans="1:7" s="57" customFormat="1" ht="15.75" customHeight="1">
      <c r="A666" s="78" t="s">
        <v>137</v>
      </c>
      <c r="B666" s="87" t="s">
        <v>330</v>
      </c>
      <c r="C666" s="158" t="s">
        <v>951</v>
      </c>
      <c r="D666" s="719"/>
      <c r="E666" s="92">
        <f t="shared" si="73"/>
        <v>43282</v>
      </c>
      <c r="F666" s="92">
        <f t="shared" si="73"/>
        <v>43285</v>
      </c>
      <c r="G666" s="92">
        <f>F666+3</f>
        <v>43288</v>
      </c>
    </row>
    <row r="667" spans="1:7" s="57" customFormat="1" ht="15.75" customHeight="1">
      <c r="A667" s="78"/>
      <c r="B667" s="26"/>
      <c r="C667" s="71"/>
      <c r="D667" s="26"/>
      <c r="E667" s="26"/>
      <c r="F667" s="72"/>
      <c r="G667" s="72"/>
    </row>
    <row r="668" spans="1:7" s="57" customFormat="1" ht="15.75" customHeight="1">
      <c r="A668" s="78"/>
      <c r="B668" s="718" t="s">
        <v>38</v>
      </c>
      <c r="C668" s="718" t="s">
        <v>39</v>
      </c>
      <c r="D668" s="718" t="s">
        <v>40</v>
      </c>
      <c r="E668" s="87" t="s">
        <v>775</v>
      </c>
      <c r="F668" s="87" t="s">
        <v>41</v>
      </c>
      <c r="G668" s="87" t="s">
        <v>137</v>
      </c>
    </row>
    <row r="669" spans="1:7" s="57" customFormat="1" ht="15.75" customHeight="1">
      <c r="A669" s="78"/>
      <c r="B669" s="719"/>
      <c r="C669" s="719"/>
      <c r="D669" s="719"/>
      <c r="E669" s="131" t="s">
        <v>30</v>
      </c>
      <c r="F669" s="87" t="s">
        <v>42</v>
      </c>
      <c r="G669" s="87" t="s">
        <v>43</v>
      </c>
    </row>
    <row r="670" spans="1:7" s="57" customFormat="1" ht="15.75" customHeight="1">
      <c r="A670" s="78"/>
      <c r="B670" s="87" t="s">
        <v>0</v>
      </c>
      <c r="C670" s="134" t="s">
        <v>952</v>
      </c>
      <c r="D670" s="718" t="s">
        <v>953</v>
      </c>
      <c r="E670" s="92">
        <v>43250</v>
      </c>
      <c r="F670" s="92">
        <f>E670+3</f>
        <v>43253</v>
      </c>
      <c r="G670" s="92">
        <f>F670+3</f>
        <v>43256</v>
      </c>
    </row>
    <row r="671" spans="1:7" s="57" customFormat="1" ht="15.75" customHeight="1">
      <c r="A671" s="78"/>
      <c r="B671" s="87" t="s">
        <v>0</v>
      </c>
      <c r="C671" s="134" t="s">
        <v>454</v>
      </c>
      <c r="D671" s="749"/>
      <c r="E671" s="92">
        <f t="shared" ref="E671:F674" si="74">E670+7</f>
        <v>43257</v>
      </c>
      <c r="F671" s="92">
        <f t="shared" si="74"/>
        <v>43260</v>
      </c>
      <c r="G671" s="92">
        <f>F671+3</f>
        <v>43263</v>
      </c>
    </row>
    <row r="672" spans="1:7" s="57" customFormat="1" ht="15.75" customHeight="1">
      <c r="A672" s="78"/>
      <c r="B672" s="87" t="s">
        <v>0</v>
      </c>
      <c r="C672" s="134" t="s">
        <v>728</v>
      </c>
      <c r="D672" s="749"/>
      <c r="E672" s="92">
        <f t="shared" si="74"/>
        <v>43264</v>
      </c>
      <c r="F672" s="92">
        <f t="shared" si="74"/>
        <v>43267</v>
      </c>
      <c r="G672" s="92">
        <f>F672+3</f>
        <v>43270</v>
      </c>
    </row>
    <row r="673" spans="1:7" s="57" customFormat="1" ht="15.75" customHeight="1">
      <c r="A673" s="78"/>
      <c r="B673" s="87" t="s">
        <v>0</v>
      </c>
      <c r="C673" s="134" t="s">
        <v>729</v>
      </c>
      <c r="D673" s="749"/>
      <c r="E673" s="92">
        <f t="shared" si="74"/>
        <v>43271</v>
      </c>
      <c r="F673" s="92">
        <f t="shared" si="74"/>
        <v>43274</v>
      </c>
      <c r="G673" s="92">
        <f>F673+3</f>
        <v>43277</v>
      </c>
    </row>
    <row r="674" spans="1:7" s="57" customFormat="1" ht="15.75" customHeight="1">
      <c r="A674" s="78"/>
      <c r="B674" s="87" t="s">
        <v>0</v>
      </c>
      <c r="C674" s="134" t="s">
        <v>730</v>
      </c>
      <c r="D674" s="719"/>
      <c r="E674" s="92">
        <f t="shared" si="74"/>
        <v>43278</v>
      </c>
      <c r="F674" s="92">
        <f t="shared" si="74"/>
        <v>43281</v>
      </c>
      <c r="G674" s="92">
        <f>F674+3</f>
        <v>43284</v>
      </c>
    </row>
    <row r="675" spans="1:7" s="57" customFormat="1" ht="15.75" customHeight="1">
      <c r="A675" s="78"/>
      <c r="B675" s="26"/>
      <c r="C675" s="26"/>
      <c r="D675" s="26"/>
      <c r="E675" s="26"/>
      <c r="F675" s="12"/>
      <c r="G675" s="12"/>
    </row>
    <row r="676" spans="1:7" s="57" customFormat="1" ht="15.75" customHeight="1">
      <c r="A676" s="78"/>
      <c r="B676" s="78"/>
      <c r="C676" s="17"/>
      <c r="D676" s="18"/>
      <c r="E676" s="18"/>
      <c r="F676" s="19"/>
      <c r="G676" s="19"/>
    </row>
    <row r="677" spans="1:7" s="57" customFormat="1" ht="15.75" customHeight="1">
      <c r="A677" s="78"/>
      <c r="B677" s="718" t="s">
        <v>38</v>
      </c>
      <c r="C677" s="718" t="s">
        <v>39</v>
      </c>
      <c r="D677" s="718" t="s">
        <v>40</v>
      </c>
      <c r="E677" s="87" t="s">
        <v>815</v>
      </c>
      <c r="F677" s="87" t="s">
        <v>41</v>
      </c>
      <c r="G677" s="87" t="s">
        <v>138</v>
      </c>
    </row>
    <row r="678" spans="1:7" s="57" customFormat="1" ht="15.75" customHeight="1">
      <c r="A678" s="78"/>
      <c r="B678" s="719"/>
      <c r="C678" s="719"/>
      <c r="D678" s="719"/>
      <c r="E678" s="131" t="s">
        <v>30</v>
      </c>
      <c r="F678" s="87" t="s">
        <v>42</v>
      </c>
      <c r="G678" s="87" t="s">
        <v>43</v>
      </c>
    </row>
    <row r="679" spans="1:7" s="57" customFormat="1" ht="15.75" customHeight="1">
      <c r="A679" s="78"/>
      <c r="B679" s="87" t="s">
        <v>954</v>
      </c>
      <c r="C679" s="87" t="s">
        <v>955</v>
      </c>
      <c r="D679" s="718" t="s">
        <v>956</v>
      </c>
      <c r="E679" s="92">
        <v>43254</v>
      </c>
      <c r="F679" s="92">
        <f>E679+3</f>
        <v>43257</v>
      </c>
      <c r="G679" s="92">
        <f>F679+3</f>
        <v>43260</v>
      </c>
    </row>
    <row r="680" spans="1:7" s="57" customFormat="1" ht="15.75" customHeight="1">
      <c r="A680" s="78"/>
      <c r="B680" s="87" t="s">
        <v>954</v>
      </c>
      <c r="C680" s="87" t="s">
        <v>729</v>
      </c>
      <c r="D680" s="749"/>
      <c r="E680" s="92">
        <f t="shared" ref="E680:F683" si="75">E679+7</f>
        <v>43261</v>
      </c>
      <c r="F680" s="92">
        <f t="shared" si="75"/>
        <v>43264</v>
      </c>
      <c r="G680" s="92">
        <f>F680+3</f>
        <v>43267</v>
      </c>
    </row>
    <row r="681" spans="1:7" s="57" customFormat="1" ht="15.75" customHeight="1">
      <c r="A681" s="78"/>
      <c r="B681" s="87" t="s">
        <v>954</v>
      </c>
      <c r="C681" s="87" t="s">
        <v>730</v>
      </c>
      <c r="D681" s="749"/>
      <c r="E681" s="92">
        <f t="shared" si="75"/>
        <v>43268</v>
      </c>
      <c r="F681" s="92">
        <f t="shared" si="75"/>
        <v>43271</v>
      </c>
      <c r="G681" s="92">
        <f>F681+3</f>
        <v>43274</v>
      </c>
    </row>
    <row r="682" spans="1:7" s="57" customFormat="1" ht="15.75" customHeight="1">
      <c r="A682" s="78"/>
      <c r="B682" s="87" t="s">
        <v>954</v>
      </c>
      <c r="C682" s="87" t="s">
        <v>731</v>
      </c>
      <c r="D682" s="749"/>
      <c r="E682" s="92">
        <f t="shared" si="75"/>
        <v>43275</v>
      </c>
      <c r="F682" s="92">
        <f t="shared" si="75"/>
        <v>43278</v>
      </c>
      <c r="G682" s="92">
        <f>F682+3</f>
        <v>43281</v>
      </c>
    </row>
    <row r="683" spans="1:7" s="57" customFormat="1" ht="15.75" customHeight="1">
      <c r="A683" s="78" t="s">
        <v>138</v>
      </c>
      <c r="B683" s="87" t="s">
        <v>954</v>
      </c>
      <c r="C683" s="87" t="s">
        <v>732</v>
      </c>
      <c r="D683" s="719"/>
      <c r="E683" s="92">
        <f t="shared" si="75"/>
        <v>43282</v>
      </c>
      <c r="F683" s="92">
        <f t="shared" si="75"/>
        <v>43285</v>
      </c>
      <c r="G683" s="92">
        <f>F683+3</f>
        <v>43288</v>
      </c>
    </row>
    <row r="684" spans="1:7" s="57" customFormat="1" ht="15.75" customHeight="1">
      <c r="A684" s="78"/>
      <c r="B684" s="17"/>
      <c r="C684" s="17"/>
      <c r="D684" s="17"/>
      <c r="E684" s="17"/>
      <c r="F684" s="18"/>
      <c r="G684" s="19"/>
    </row>
    <row r="685" spans="1:7" s="57" customFormat="1" ht="15.75" customHeight="1">
      <c r="A685" s="78"/>
      <c r="B685" s="718" t="s">
        <v>778</v>
      </c>
      <c r="C685" s="718" t="s">
        <v>39</v>
      </c>
      <c r="D685" s="718" t="s">
        <v>40</v>
      </c>
      <c r="E685" s="87" t="s">
        <v>775</v>
      </c>
      <c r="F685" s="87" t="s">
        <v>41</v>
      </c>
      <c r="G685" s="87" t="s">
        <v>138</v>
      </c>
    </row>
    <row r="686" spans="1:7" s="57" customFormat="1" ht="15.75" customHeight="1">
      <c r="A686" s="78"/>
      <c r="B686" s="719"/>
      <c r="C686" s="719"/>
      <c r="D686" s="719"/>
      <c r="E686" s="131" t="s">
        <v>30</v>
      </c>
      <c r="F686" s="87" t="s">
        <v>42</v>
      </c>
      <c r="G686" s="87" t="s">
        <v>43</v>
      </c>
    </row>
    <row r="687" spans="1:7" s="57" customFormat="1" ht="15.75" customHeight="1">
      <c r="A687" s="78"/>
      <c r="B687" s="87" t="s">
        <v>957</v>
      </c>
      <c r="C687" s="134" t="s">
        <v>958</v>
      </c>
      <c r="D687" s="735" t="s">
        <v>959</v>
      </c>
      <c r="E687" s="92">
        <v>43250</v>
      </c>
      <c r="F687" s="92">
        <f>E687+3</f>
        <v>43253</v>
      </c>
      <c r="G687" s="92">
        <f>F687+4</f>
        <v>43257</v>
      </c>
    </row>
    <row r="688" spans="1:7" s="57" customFormat="1" ht="15.75" customHeight="1">
      <c r="A688" s="78"/>
      <c r="B688" s="87" t="s">
        <v>960</v>
      </c>
      <c r="C688" s="134" t="s">
        <v>415</v>
      </c>
      <c r="D688" s="736"/>
      <c r="E688" s="92">
        <f t="shared" ref="E688:F691" si="76">E687+7</f>
        <v>43257</v>
      </c>
      <c r="F688" s="92">
        <f t="shared" si="76"/>
        <v>43260</v>
      </c>
      <c r="G688" s="92">
        <f>F688+4</f>
        <v>43264</v>
      </c>
    </row>
    <row r="689" spans="1:7" s="57" customFormat="1" ht="15.75" customHeight="1">
      <c r="A689" s="78"/>
      <c r="B689" s="87" t="s">
        <v>960</v>
      </c>
      <c r="C689" s="134" t="s">
        <v>416</v>
      </c>
      <c r="D689" s="736"/>
      <c r="E689" s="92">
        <f t="shared" si="76"/>
        <v>43264</v>
      </c>
      <c r="F689" s="92">
        <f t="shared" si="76"/>
        <v>43267</v>
      </c>
      <c r="G689" s="92">
        <f>F689+4</f>
        <v>43271</v>
      </c>
    </row>
    <row r="690" spans="1:7" s="57" customFormat="1" ht="15.75" customHeight="1">
      <c r="A690" s="78"/>
      <c r="B690" s="87" t="s">
        <v>960</v>
      </c>
      <c r="C690" s="134" t="s">
        <v>454</v>
      </c>
      <c r="D690" s="736"/>
      <c r="E690" s="92">
        <f t="shared" si="76"/>
        <v>43271</v>
      </c>
      <c r="F690" s="92">
        <f t="shared" si="76"/>
        <v>43274</v>
      </c>
      <c r="G690" s="92">
        <f>F690+4</f>
        <v>43278</v>
      </c>
    </row>
    <row r="691" spans="1:7" s="57" customFormat="1" ht="15.75" customHeight="1">
      <c r="A691" s="78"/>
      <c r="B691" s="87" t="s">
        <v>960</v>
      </c>
      <c r="C691" s="134" t="s">
        <v>728</v>
      </c>
      <c r="D691" s="737"/>
      <c r="E691" s="92">
        <f t="shared" si="76"/>
        <v>43278</v>
      </c>
      <c r="F691" s="92">
        <f t="shared" si="76"/>
        <v>43281</v>
      </c>
      <c r="G691" s="92">
        <f>F691+4</f>
        <v>43285</v>
      </c>
    </row>
    <row r="692" spans="1:7" s="57" customFormat="1" ht="15.75" customHeight="1">
      <c r="A692" s="78"/>
      <c r="B692" s="34"/>
      <c r="C692" s="26"/>
      <c r="D692" s="26"/>
      <c r="E692" s="26"/>
      <c r="F692" s="12"/>
      <c r="G692" s="12"/>
    </row>
    <row r="693" spans="1:7" s="57" customFormat="1" ht="15.75" customHeight="1">
      <c r="A693" s="78"/>
      <c r="B693" s="78"/>
      <c r="C693" s="17"/>
      <c r="D693" s="18"/>
      <c r="E693" s="18"/>
      <c r="F693" s="19"/>
      <c r="G693" s="19"/>
    </row>
    <row r="694" spans="1:7" s="57" customFormat="1" ht="15.75" customHeight="1">
      <c r="A694" s="78"/>
      <c r="B694" s="718" t="s">
        <v>38</v>
      </c>
      <c r="C694" s="718" t="s">
        <v>39</v>
      </c>
      <c r="D694" s="718" t="s">
        <v>40</v>
      </c>
      <c r="E694" s="87" t="s">
        <v>815</v>
      </c>
      <c r="F694" s="87" t="s">
        <v>41</v>
      </c>
      <c r="G694" s="87" t="s">
        <v>140</v>
      </c>
    </row>
    <row r="695" spans="1:7" s="57" customFormat="1" ht="15.75" customHeight="1">
      <c r="A695" s="78"/>
      <c r="B695" s="719"/>
      <c r="C695" s="719"/>
      <c r="D695" s="719"/>
      <c r="E695" s="131" t="s">
        <v>30</v>
      </c>
      <c r="F695" s="87" t="s">
        <v>42</v>
      </c>
      <c r="G695" s="87" t="s">
        <v>43</v>
      </c>
    </row>
    <row r="696" spans="1:7" s="57" customFormat="1" ht="15.75" customHeight="1">
      <c r="A696" s="78"/>
      <c r="B696" s="87" t="s">
        <v>31</v>
      </c>
      <c r="C696" s="109" t="s">
        <v>961</v>
      </c>
      <c r="D696" s="718" t="s">
        <v>962</v>
      </c>
      <c r="E696" s="92">
        <v>43249</v>
      </c>
      <c r="F696" s="92">
        <f t="shared" ref="F696:G700" si="77">E696+4</f>
        <v>43253</v>
      </c>
      <c r="G696" s="92">
        <f t="shared" si="77"/>
        <v>43257</v>
      </c>
    </row>
    <row r="697" spans="1:7" s="57" customFormat="1" ht="15.75" customHeight="1">
      <c r="A697" s="78"/>
      <c r="B697" s="87" t="s">
        <v>31</v>
      </c>
      <c r="C697" s="109" t="s">
        <v>658</v>
      </c>
      <c r="D697" s="749"/>
      <c r="E697" s="92">
        <f>E696+7</f>
        <v>43256</v>
      </c>
      <c r="F697" s="92">
        <f t="shared" si="77"/>
        <v>43260</v>
      </c>
      <c r="G697" s="92">
        <f t="shared" si="77"/>
        <v>43264</v>
      </c>
    </row>
    <row r="698" spans="1:7" s="57" customFormat="1" ht="15.75" customHeight="1">
      <c r="A698" s="78"/>
      <c r="B698" s="87" t="s">
        <v>31</v>
      </c>
      <c r="C698" s="109" t="s">
        <v>659</v>
      </c>
      <c r="D698" s="749"/>
      <c r="E698" s="92">
        <f>E697+7</f>
        <v>43263</v>
      </c>
      <c r="F698" s="92">
        <f t="shared" si="77"/>
        <v>43267</v>
      </c>
      <c r="G698" s="92">
        <f t="shared" si="77"/>
        <v>43271</v>
      </c>
    </row>
    <row r="699" spans="1:7" s="57" customFormat="1" ht="15.75" customHeight="1">
      <c r="A699" s="78"/>
      <c r="B699" s="87" t="s">
        <v>31</v>
      </c>
      <c r="C699" s="109" t="s">
        <v>660</v>
      </c>
      <c r="D699" s="749"/>
      <c r="E699" s="92">
        <f>E698+7</f>
        <v>43270</v>
      </c>
      <c r="F699" s="92">
        <f t="shared" si="77"/>
        <v>43274</v>
      </c>
      <c r="G699" s="92">
        <f t="shared" si="77"/>
        <v>43278</v>
      </c>
    </row>
    <row r="700" spans="1:7" s="57" customFormat="1" ht="15.75" customHeight="1">
      <c r="A700" s="78" t="s">
        <v>139</v>
      </c>
      <c r="B700" s="87" t="s">
        <v>31</v>
      </c>
      <c r="C700" s="109" t="s">
        <v>661</v>
      </c>
      <c r="D700" s="719"/>
      <c r="E700" s="92">
        <f>E699+7</f>
        <v>43277</v>
      </c>
      <c r="F700" s="92">
        <f t="shared" si="77"/>
        <v>43281</v>
      </c>
      <c r="G700" s="92">
        <f t="shared" si="77"/>
        <v>43285</v>
      </c>
    </row>
    <row r="701" spans="1:7" s="57" customFormat="1" ht="15.75" customHeight="1">
      <c r="A701" s="78"/>
      <c r="B701" s="26"/>
      <c r="C701" s="26"/>
      <c r="D701" s="26"/>
      <c r="E701" s="26"/>
      <c r="F701" s="12"/>
      <c r="G701" s="12"/>
    </row>
    <row r="702" spans="1:7" s="57" customFormat="1" ht="15.75" customHeight="1">
      <c r="A702" s="78"/>
      <c r="B702" s="78"/>
      <c r="C702" s="17"/>
      <c r="D702" s="18"/>
      <c r="E702" s="18"/>
      <c r="F702" s="19"/>
      <c r="G702" s="19"/>
    </row>
    <row r="703" spans="1:7" s="57" customFormat="1" ht="15.75" customHeight="1">
      <c r="A703" s="78"/>
      <c r="B703" s="729" t="s">
        <v>38</v>
      </c>
      <c r="C703" s="729" t="s">
        <v>39</v>
      </c>
      <c r="D703" s="729" t="s">
        <v>40</v>
      </c>
      <c r="E703" s="87" t="s">
        <v>775</v>
      </c>
      <c r="F703" s="87" t="s">
        <v>41</v>
      </c>
      <c r="G703" s="87" t="s">
        <v>142</v>
      </c>
    </row>
    <row r="704" spans="1:7" s="57" customFormat="1" ht="15.75" customHeight="1">
      <c r="A704" s="78"/>
      <c r="B704" s="730"/>
      <c r="C704" s="730"/>
      <c r="D704" s="730"/>
      <c r="E704" s="87" t="s">
        <v>30</v>
      </c>
      <c r="F704" s="87" t="s">
        <v>42</v>
      </c>
      <c r="G704" s="87" t="s">
        <v>43</v>
      </c>
    </row>
    <row r="705" spans="1:7" s="57" customFormat="1" ht="15.75" customHeight="1">
      <c r="A705" s="78"/>
      <c r="B705" s="87" t="s">
        <v>963</v>
      </c>
      <c r="C705" s="109" t="s">
        <v>964</v>
      </c>
      <c r="D705" s="761" t="s">
        <v>965</v>
      </c>
      <c r="E705" s="92">
        <v>43253</v>
      </c>
      <c r="F705" s="92">
        <f>E705+3</f>
        <v>43256</v>
      </c>
      <c r="G705" s="92">
        <f>F705+5</f>
        <v>43261</v>
      </c>
    </row>
    <row r="706" spans="1:7" s="57" customFormat="1" ht="15.75" customHeight="1">
      <c r="A706" s="78"/>
      <c r="B706" s="87" t="s">
        <v>963</v>
      </c>
      <c r="C706" s="109" t="s">
        <v>966</v>
      </c>
      <c r="D706" s="753"/>
      <c r="E706" s="92">
        <f>E705+7</f>
        <v>43260</v>
      </c>
      <c r="F706" s="92">
        <f t="shared" ref="E706:F709" si="78">F705+7</f>
        <v>43263</v>
      </c>
      <c r="G706" s="92">
        <f>F706+5</f>
        <v>43268</v>
      </c>
    </row>
    <row r="707" spans="1:7" s="57" customFormat="1" ht="15.75" customHeight="1">
      <c r="A707" s="78"/>
      <c r="B707" s="87" t="s">
        <v>963</v>
      </c>
      <c r="C707" s="109" t="s">
        <v>967</v>
      </c>
      <c r="D707" s="753"/>
      <c r="E707" s="92">
        <f t="shared" si="78"/>
        <v>43267</v>
      </c>
      <c r="F707" s="92">
        <f t="shared" si="78"/>
        <v>43270</v>
      </c>
      <c r="G707" s="92">
        <f>F707+5</f>
        <v>43275</v>
      </c>
    </row>
    <row r="708" spans="1:7" s="57" customFormat="1" ht="15.75" customHeight="1">
      <c r="A708" s="78"/>
      <c r="B708" s="87" t="s">
        <v>963</v>
      </c>
      <c r="C708" s="109" t="s">
        <v>968</v>
      </c>
      <c r="D708" s="753"/>
      <c r="E708" s="92">
        <f t="shared" si="78"/>
        <v>43274</v>
      </c>
      <c r="F708" s="92">
        <f t="shared" si="78"/>
        <v>43277</v>
      </c>
      <c r="G708" s="92">
        <f>F708+5</f>
        <v>43282</v>
      </c>
    </row>
    <row r="709" spans="1:7" s="57" customFormat="1" ht="15.75" customHeight="1">
      <c r="A709" s="78" t="s">
        <v>141</v>
      </c>
      <c r="B709" s="87" t="s">
        <v>963</v>
      </c>
      <c r="C709" s="109" t="s">
        <v>969</v>
      </c>
      <c r="D709" s="730"/>
      <c r="E709" s="92">
        <f t="shared" si="78"/>
        <v>43281</v>
      </c>
      <c r="F709" s="92">
        <f t="shared" si="78"/>
        <v>43284</v>
      </c>
      <c r="G709" s="92">
        <f>F709+5</f>
        <v>43289</v>
      </c>
    </row>
    <row r="710" spans="1:7" s="57" customFormat="1" ht="15.75" customHeight="1">
      <c r="A710" s="78"/>
      <c r="B710" s="17"/>
      <c r="C710" s="17"/>
      <c r="D710" s="18"/>
      <c r="E710" s="18"/>
      <c r="F710" s="19"/>
      <c r="G710" s="19"/>
    </row>
    <row r="711" spans="1:7" s="57" customFormat="1" ht="15.75" customHeight="1">
      <c r="A711" s="78"/>
      <c r="B711" s="718" t="s">
        <v>970</v>
      </c>
      <c r="C711" s="718" t="s">
        <v>39</v>
      </c>
      <c r="D711" s="718" t="s">
        <v>40</v>
      </c>
      <c r="E711" s="87" t="s">
        <v>815</v>
      </c>
      <c r="F711" s="87" t="s">
        <v>41</v>
      </c>
      <c r="G711" s="87" t="s">
        <v>142</v>
      </c>
    </row>
    <row r="712" spans="1:7" s="57" customFormat="1" ht="15.75" customHeight="1">
      <c r="A712" s="78"/>
      <c r="B712" s="719"/>
      <c r="C712" s="719"/>
      <c r="D712" s="719"/>
      <c r="E712" s="131" t="s">
        <v>30</v>
      </c>
      <c r="F712" s="87" t="s">
        <v>42</v>
      </c>
      <c r="G712" s="87" t="s">
        <v>43</v>
      </c>
    </row>
    <row r="713" spans="1:7" s="57" customFormat="1" ht="15.75" customHeight="1">
      <c r="A713" s="78"/>
      <c r="B713" s="87" t="s">
        <v>971</v>
      </c>
      <c r="C713" s="109" t="s">
        <v>972</v>
      </c>
      <c r="D713" s="765" t="s">
        <v>973</v>
      </c>
      <c r="E713" s="92">
        <v>43249</v>
      </c>
      <c r="F713" s="92">
        <f t="shared" ref="F713:G717" si="79">E713+3</f>
        <v>43252</v>
      </c>
      <c r="G713" s="92">
        <f t="shared" si="79"/>
        <v>43255</v>
      </c>
    </row>
    <row r="714" spans="1:7" s="57" customFormat="1" ht="15.75" customHeight="1">
      <c r="A714" s="78"/>
      <c r="B714" s="87" t="s">
        <v>971</v>
      </c>
      <c r="C714" s="109" t="s">
        <v>964</v>
      </c>
      <c r="D714" s="749"/>
      <c r="E714" s="92">
        <f>E713+7</f>
        <v>43256</v>
      </c>
      <c r="F714" s="92">
        <f t="shared" si="79"/>
        <v>43259</v>
      </c>
      <c r="G714" s="92">
        <f t="shared" si="79"/>
        <v>43262</v>
      </c>
    </row>
    <row r="715" spans="1:7" s="57" customFormat="1" ht="15.75" customHeight="1">
      <c r="A715" s="78"/>
      <c r="B715" s="87" t="s">
        <v>971</v>
      </c>
      <c r="C715" s="109" t="s">
        <v>966</v>
      </c>
      <c r="D715" s="749"/>
      <c r="E715" s="92">
        <f>E714+7</f>
        <v>43263</v>
      </c>
      <c r="F715" s="92">
        <f t="shared" si="79"/>
        <v>43266</v>
      </c>
      <c r="G715" s="92">
        <f t="shared" si="79"/>
        <v>43269</v>
      </c>
    </row>
    <row r="716" spans="1:7" s="57" customFormat="1" ht="15.75" customHeight="1">
      <c r="A716" s="78"/>
      <c r="B716" s="87" t="s">
        <v>971</v>
      </c>
      <c r="C716" s="109" t="s">
        <v>967</v>
      </c>
      <c r="D716" s="749"/>
      <c r="E716" s="92">
        <f>E715+7</f>
        <v>43270</v>
      </c>
      <c r="F716" s="92">
        <f t="shared" si="79"/>
        <v>43273</v>
      </c>
      <c r="G716" s="92">
        <f t="shared" si="79"/>
        <v>43276</v>
      </c>
    </row>
    <row r="717" spans="1:7" s="57" customFormat="1" ht="15.75" customHeight="1">
      <c r="A717" s="78"/>
      <c r="B717" s="87" t="s">
        <v>971</v>
      </c>
      <c r="C717" s="109" t="s">
        <v>968</v>
      </c>
      <c r="D717" s="719"/>
      <c r="E717" s="92">
        <f>E716+7</f>
        <v>43277</v>
      </c>
      <c r="F717" s="92">
        <f t="shared" si="79"/>
        <v>43280</v>
      </c>
      <c r="G717" s="92">
        <f t="shared" si="79"/>
        <v>43283</v>
      </c>
    </row>
    <row r="718" spans="1:7" s="57" customFormat="1" ht="15.75" customHeight="1">
      <c r="A718" s="78"/>
      <c r="B718" s="26"/>
      <c r="C718" s="26"/>
      <c r="D718" s="26"/>
      <c r="E718" s="26"/>
      <c r="F718" s="12"/>
      <c r="G718" s="12"/>
    </row>
    <row r="719" spans="1:7" s="57" customFormat="1" ht="15.75" customHeight="1">
      <c r="A719" s="78"/>
      <c r="B719" s="78"/>
      <c r="C719" s="17"/>
      <c r="D719" s="18"/>
      <c r="E719" s="18"/>
      <c r="F719" s="19"/>
      <c r="G719" s="19"/>
    </row>
    <row r="720" spans="1:7" s="57" customFormat="1" ht="15.75" customHeight="1">
      <c r="A720" s="78"/>
      <c r="B720" s="718" t="s">
        <v>778</v>
      </c>
      <c r="C720" s="718" t="s">
        <v>39</v>
      </c>
      <c r="D720" s="718" t="s">
        <v>40</v>
      </c>
      <c r="E720" s="87" t="s">
        <v>775</v>
      </c>
      <c r="F720" s="87" t="s">
        <v>41</v>
      </c>
      <c r="G720" s="87" t="s">
        <v>143</v>
      </c>
    </row>
    <row r="721" spans="1:7" s="57" customFormat="1" ht="15.75" customHeight="1">
      <c r="A721" s="78"/>
      <c r="B721" s="719"/>
      <c r="C721" s="719"/>
      <c r="D721" s="719"/>
      <c r="E721" s="131" t="s">
        <v>30</v>
      </c>
      <c r="F721" s="87" t="s">
        <v>42</v>
      </c>
      <c r="G721" s="87" t="s">
        <v>43</v>
      </c>
    </row>
    <row r="722" spans="1:7" s="57" customFormat="1" ht="15.75" customHeight="1">
      <c r="A722" s="78"/>
      <c r="B722" s="87" t="s">
        <v>31</v>
      </c>
      <c r="C722" s="109" t="s">
        <v>961</v>
      </c>
      <c r="D722" s="718" t="s">
        <v>962</v>
      </c>
      <c r="E722" s="92">
        <v>43249</v>
      </c>
      <c r="F722" s="92">
        <f t="shared" ref="F722:G726" si="80">E722+4</f>
        <v>43253</v>
      </c>
      <c r="G722" s="92">
        <f t="shared" si="80"/>
        <v>43257</v>
      </c>
    </row>
    <row r="723" spans="1:7" s="57" customFormat="1" ht="15.75" customHeight="1">
      <c r="A723" s="78"/>
      <c r="B723" s="87" t="s">
        <v>31</v>
      </c>
      <c r="C723" s="109" t="s">
        <v>658</v>
      </c>
      <c r="D723" s="749"/>
      <c r="E723" s="92">
        <f>E722+7</f>
        <v>43256</v>
      </c>
      <c r="F723" s="92">
        <f t="shared" si="80"/>
        <v>43260</v>
      </c>
      <c r="G723" s="92">
        <f t="shared" si="80"/>
        <v>43264</v>
      </c>
    </row>
    <row r="724" spans="1:7" s="57" customFormat="1" ht="15.75" customHeight="1">
      <c r="A724" s="78"/>
      <c r="B724" s="87" t="s">
        <v>31</v>
      </c>
      <c r="C724" s="109" t="s">
        <v>659</v>
      </c>
      <c r="D724" s="749"/>
      <c r="E724" s="92">
        <f>E723+7</f>
        <v>43263</v>
      </c>
      <c r="F724" s="92">
        <f t="shared" si="80"/>
        <v>43267</v>
      </c>
      <c r="G724" s="92">
        <f t="shared" si="80"/>
        <v>43271</v>
      </c>
    </row>
    <row r="725" spans="1:7" s="57" customFormat="1" ht="15.75" customHeight="1">
      <c r="A725" s="78"/>
      <c r="B725" s="87" t="s">
        <v>31</v>
      </c>
      <c r="C725" s="109" t="s">
        <v>660</v>
      </c>
      <c r="D725" s="749"/>
      <c r="E725" s="92">
        <f>E724+7</f>
        <v>43270</v>
      </c>
      <c r="F725" s="92">
        <f t="shared" si="80"/>
        <v>43274</v>
      </c>
      <c r="G725" s="92">
        <f t="shared" si="80"/>
        <v>43278</v>
      </c>
    </row>
    <row r="726" spans="1:7" s="57" customFormat="1" ht="15.75" customHeight="1">
      <c r="A726" s="78" t="s">
        <v>974</v>
      </c>
      <c r="B726" s="87" t="s">
        <v>31</v>
      </c>
      <c r="C726" s="109" t="s">
        <v>661</v>
      </c>
      <c r="D726" s="719"/>
      <c r="E726" s="92">
        <f>E725+7</f>
        <v>43277</v>
      </c>
      <c r="F726" s="92">
        <f t="shared" si="80"/>
        <v>43281</v>
      </c>
      <c r="G726" s="92">
        <f t="shared" si="80"/>
        <v>43285</v>
      </c>
    </row>
    <row r="727" spans="1:7" s="57" customFormat="1" ht="15.75" customHeight="1">
      <c r="A727" s="78"/>
      <c r="B727" s="17"/>
      <c r="C727" s="17"/>
      <c r="D727" s="18"/>
      <c r="E727" s="18"/>
      <c r="F727" s="19"/>
      <c r="G727" s="19"/>
    </row>
    <row r="728" spans="1:7" s="57" customFormat="1" ht="15.75" customHeight="1">
      <c r="A728" s="35" t="s">
        <v>32</v>
      </c>
      <c r="B728" s="36"/>
      <c r="C728" s="36"/>
      <c r="D728" s="36"/>
      <c r="E728" s="36"/>
      <c r="F728" s="36"/>
      <c r="G728" s="36"/>
    </row>
    <row r="729" spans="1:7" s="57" customFormat="1" ht="15.75" customHeight="1">
      <c r="A729" s="78"/>
      <c r="B729" s="17"/>
      <c r="C729" s="19"/>
      <c r="D729" s="3"/>
      <c r="E729" s="18"/>
      <c r="F729" s="19"/>
      <c r="G729" s="19"/>
    </row>
    <row r="730" spans="1:7" s="57" customFormat="1" ht="15.75" customHeight="1">
      <c r="A730" s="78"/>
      <c r="B730" s="718" t="s">
        <v>38</v>
      </c>
      <c r="C730" s="102" t="s">
        <v>39</v>
      </c>
      <c r="D730" s="102" t="s">
        <v>40</v>
      </c>
      <c r="E730" s="87" t="s">
        <v>775</v>
      </c>
      <c r="F730" s="87" t="s">
        <v>41</v>
      </c>
      <c r="G730" s="102" t="s">
        <v>975</v>
      </c>
    </row>
    <row r="731" spans="1:7" s="57" customFormat="1" ht="15.75" customHeight="1">
      <c r="A731" s="78"/>
      <c r="B731" s="719"/>
      <c r="C731" s="88"/>
      <c r="D731" s="88"/>
      <c r="E731" s="88" t="s">
        <v>30</v>
      </c>
      <c r="F731" s="103" t="s">
        <v>42</v>
      </c>
      <c r="G731" s="87" t="s">
        <v>43</v>
      </c>
    </row>
    <row r="732" spans="1:7" s="57" customFormat="1" ht="15.75" customHeight="1">
      <c r="A732" s="78"/>
      <c r="B732" s="116" t="s">
        <v>334</v>
      </c>
      <c r="C732" s="77" t="s">
        <v>440</v>
      </c>
      <c r="D732" s="758" t="s">
        <v>906</v>
      </c>
      <c r="E732" s="113">
        <v>43253</v>
      </c>
      <c r="F732" s="113">
        <f>E732+4</f>
        <v>43257</v>
      </c>
      <c r="G732" s="92">
        <f>F732+3</f>
        <v>43260</v>
      </c>
    </row>
    <row r="733" spans="1:7" s="57" customFormat="1" ht="15.75" customHeight="1">
      <c r="A733" s="78"/>
      <c r="B733" s="116" t="s">
        <v>335</v>
      </c>
      <c r="C733" s="77" t="s">
        <v>760</v>
      </c>
      <c r="D733" s="759"/>
      <c r="E733" s="113">
        <f t="shared" ref="E733:G736" si="81">E732+7</f>
        <v>43260</v>
      </c>
      <c r="F733" s="113">
        <f t="shared" si="81"/>
        <v>43264</v>
      </c>
      <c r="G733" s="92">
        <f t="shared" si="81"/>
        <v>43267</v>
      </c>
    </row>
    <row r="734" spans="1:7" s="57" customFormat="1" ht="15.75" customHeight="1">
      <c r="A734" s="78"/>
      <c r="B734" s="116" t="s">
        <v>334</v>
      </c>
      <c r="C734" s="77" t="s">
        <v>755</v>
      </c>
      <c r="D734" s="759"/>
      <c r="E734" s="113">
        <f t="shared" si="81"/>
        <v>43267</v>
      </c>
      <c r="F734" s="113">
        <f t="shared" si="81"/>
        <v>43271</v>
      </c>
      <c r="G734" s="92">
        <f t="shared" si="81"/>
        <v>43274</v>
      </c>
    </row>
    <row r="735" spans="1:7" s="57" customFormat="1" ht="15.75" customHeight="1">
      <c r="A735" s="37"/>
      <c r="B735" s="116" t="s">
        <v>335</v>
      </c>
      <c r="C735" s="77" t="s">
        <v>658</v>
      </c>
      <c r="D735" s="759"/>
      <c r="E735" s="113">
        <f t="shared" si="81"/>
        <v>43274</v>
      </c>
      <c r="F735" s="113">
        <f t="shared" si="81"/>
        <v>43278</v>
      </c>
      <c r="G735" s="92">
        <f t="shared" si="81"/>
        <v>43281</v>
      </c>
    </row>
    <row r="736" spans="1:7" s="57" customFormat="1" ht="15.75" customHeight="1">
      <c r="A736" s="80" t="s">
        <v>976</v>
      </c>
      <c r="B736" s="116" t="s">
        <v>334</v>
      </c>
      <c r="C736" s="77" t="s">
        <v>659</v>
      </c>
      <c r="D736" s="760"/>
      <c r="E736" s="113">
        <f t="shared" si="81"/>
        <v>43281</v>
      </c>
      <c r="F736" s="113">
        <f t="shared" si="81"/>
        <v>43285</v>
      </c>
      <c r="G736" s="92">
        <f t="shared" si="81"/>
        <v>43288</v>
      </c>
    </row>
    <row r="737" spans="1:7" s="57" customFormat="1" ht="15.75" customHeight="1">
      <c r="A737" s="80"/>
      <c r="B737" s="13"/>
      <c r="C737" s="13"/>
      <c r="D737" s="10"/>
      <c r="E737" s="12"/>
      <c r="F737" s="12"/>
      <c r="G737" s="12"/>
    </row>
    <row r="738" spans="1:7" s="57" customFormat="1" ht="15.75" customHeight="1">
      <c r="A738" s="80"/>
      <c r="B738" s="718" t="s">
        <v>38</v>
      </c>
      <c r="C738" s="102" t="s">
        <v>39</v>
      </c>
      <c r="D738" s="102" t="s">
        <v>40</v>
      </c>
      <c r="E738" s="87" t="s">
        <v>775</v>
      </c>
      <c r="F738" s="87" t="s">
        <v>41</v>
      </c>
      <c r="G738" s="102" t="s">
        <v>975</v>
      </c>
    </row>
    <row r="739" spans="1:7" s="57" customFormat="1" ht="15.75" customHeight="1">
      <c r="A739" s="80"/>
      <c r="B739" s="719"/>
      <c r="C739" s="88"/>
      <c r="D739" s="88"/>
      <c r="E739" s="88" t="s">
        <v>30</v>
      </c>
      <c r="F739" s="103" t="s">
        <v>42</v>
      </c>
      <c r="G739" s="87" t="s">
        <v>43</v>
      </c>
    </row>
    <row r="740" spans="1:7" s="57" customFormat="1" ht="15.75" customHeight="1">
      <c r="A740" s="80"/>
      <c r="B740" s="93" t="s">
        <v>537</v>
      </c>
      <c r="C740" s="116" t="s">
        <v>538</v>
      </c>
      <c r="D740" s="758" t="s">
        <v>977</v>
      </c>
      <c r="E740" s="113">
        <v>43254</v>
      </c>
      <c r="F740" s="113">
        <f>E740+4</f>
        <v>43258</v>
      </c>
      <c r="G740" s="92">
        <f>F740+3</f>
        <v>43261</v>
      </c>
    </row>
    <row r="741" spans="1:7" s="57" customFormat="1" ht="15.75" customHeight="1">
      <c r="A741" s="80"/>
      <c r="B741" s="93" t="s">
        <v>363</v>
      </c>
      <c r="C741" s="116" t="s">
        <v>83</v>
      </c>
      <c r="D741" s="759"/>
      <c r="E741" s="113">
        <f t="shared" ref="E741:G744" si="82">E740+7</f>
        <v>43261</v>
      </c>
      <c r="F741" s="113">
        <f t="shared" si="82"/>
        <v>43265</v>
      </c>
      <c r="G741" s="92">
        <f t="shared" si="82"/>
        <v>43268</v>
      </c>
    </row>
    <row r="742" spans="1:7" s="57" customFormat="1" ht="15.75" customHeight="1">
      <c r="A742" s="80"/>
      <c r="B742" s="93" t="s">
        <v>436</v>
      </c>
      <c r="C742" s="116"/>
      <c r="D742" s="759"/>
      <c r="E742" s="113">
        <f t="shared" si="82"/>
        <v>43268</v>
      </c>
      <c r="F742" s="113">
        <f t="shared" si="82"/>
        <v>43272</v>
      </c>
      <c r="G742" s="92">
        <f t="shared" si="82"/>
        <v>43275</v>
      </c>
    </row>
    <row r="743" spans="1:7" s="57" customFormat="1" ht="15.75" customHeight="1">
      <c r="A743" s="80"/>
      <c r="B743" s="93" t="s">
        <v>427</v>
      </c>
      <c r="C743" s="116" t="s">
        <v>539</v>
      </c>
      <c r="D743" s="759"/>
      <c r="E743" s="113">
        <f t="shared" si="82"/>
        <v>43275</v>
      </c>
      <c r="F743" s="113">
        <f t="shared" si="82"/>
        <v>43279</v>
      </c>
      <c r="G743" s="92">
        <f t="shared" si="82"/>
        <v>43282</v>
      </c>
    </row>
    <row r="744" spans="1:7" s="57" customFormat="1" ht="15.75" customHeight="1">
      <c r="A744" s="80"/>
      <c r="B744" s="93"/>
      <c r="C744" s="116"/>
      <c r="D744" s="760"/>
      <c r="E744" s="113">
        <f t="shared" si="82"/>
        <v>43282</v>
      </c>
      <c r="F744" s="113">
        <f t="shared" si="82"/>
        <v>43286</v>
      </c>
      <c r="G744" s="92">
        <f t="shared" si="82"/>
        <v>43289</v>
      </c>
    </row>
    <row r="745" spans="1:7" s="57" customFormat="1" ht="15.75" customHeight="1">
      <c r="A745" s="80"/>
      <c r="B745" s="13"/>
      <c r="C745" s="13"/>
      <c r="D745" s="10"/>
      <c r="E745" s="12"/>
      <c r="F745" s="12"/>
      <c r="G745" s="12"/>
    </row>
    <row r="746" spans="1:7" s="57" customFormat="1" ht="15.75" customHeight="1">
      <c r="A746" s="80"/>
      <c r="B746" s="13"/>
      <c r="C746" s="13"/>
      <c r="D746" s="10"/>
      <c r="E746" s="12"/>
      <c r="F746" s="12"/>
      <c r="G746" s="12"/>
    </row>
    <row r="747" spans="1:7" s="57" customFormat="1" ht="15.75" customHeight="1">
      <c r="A747" s="80"/>
      <c r="B747" s="718" t="s">
        <v>38</v>
      </c>
      <c r="C747" s="102" t="s">
        <v>39</v>
      </c>
      <c r="D747" s="102" t="s">
        <v>40</v>
      </c>
      <c r="E747" s="87" t="s">
        <v>789</v>
      </c>
      <c r="F747" s="87" t="s">
        <v>41</v>
      </c>
      <c r="G747" s="102" t="s">
        <v>978</v>
      </c>
    </row>
    <row r="748" spans="1:7" s="57" customFormat="1" ht="15.75" customHeight="1">
      <c r="A748" s="80"/>
      <c r="B748" s="719"/>
      <c r="C748" s="88"/>
      <c r="D748" s="88"/>
      <c r="E748" s="88" t="s">
        <v>30</v>
      </c>
      <c r="F748" s="103" t="s">
        <v>42</v>
      </c>
      <c r="G748" s="87" t="s">
        <v>43</v>
      </c>
    </row>
    <row r="749" spans="1:7" s="57" customFormat="1" ht="15.75" customHeight="1">
      <c r="A749" s="80"/>
      <c r="B749" s="116" t="s">
        <v>458</v>
      </c>
      <c r="C749" s="159" t="s">
        <v>979</v>
      </c>
      <c r="D749" s="758" t="s">
        <v>980</v>
      </c>
      <c r="E749" s="113">
        <v>43250</v>
      </c>
      <c r="F749" s="113">
        <f>E749+4</f>
        <v>43254</v>
      </c>
      <c r="G749" s="92">
        <f>F749+3</f>
        <v>43257</v>
      </c>
    </row>
    <row r="750" spans="1:7" s="57" customFormat="1" ht="15.75" customHeight="1">
      <c r="A750" s="80"/>
      <c r="B750" s="116" t="s">
        <v>761</v>
      </c>
      <c r="C750" s="160" t="s">
        <v>979</v>
      </c>
      <c r="D750" s="759"/>
      <c r="E750" s="113">
        <f t="shared" ref="E750:G753" si="83">E749+7</f>
        <v>43257</v>
      </c>
      <c r="F750" s="113">
        <f t="shared" si="83"/>
        <v>43261</v>
      </c>
      <c r="G750" s="92">
        <f t="shared" si="83"/>
        <v>43264</v>
      </c>
    </row>
    <row r="751" spans="1:7" s="57" customFormat="1" ht="15.75" customHeight="1">
      <c r="A751" s="80"/>
      <c r="B751" s="116" t="s">
        <v>347</v>
      </c>
      <c r="C751" s="161" t="s">
        <v>981</v>
      </c>
      <c r="D751" s="759"/>
      <c r="E751" s="113">
        <f t="shared" si="83"/>
        <v>43264</v>
      </c>
      <c r="F751" s="113">
        <f t="shared" si="83"/>
        <v>43268</v>
      </c>
      <c r="G751" s="92">
        <f t="shared" si="83"/>
        <v>43271</v>
      </c>
    </row>
    <row r="752" spans="1:7" s="57" customFormat="1" ht="15.75" customHeight="1">
      <c r="A752" s="80"/>
      <c r="B752" s="116" t="s">
        <v>346</v>
      </c>
      <c r="C752" s="160" t="s">
        <v>981</v>
      </c>
      <c r="D752" s="759"/>
      <c r="E752" s="113">
        <f t="shared" si="83"/>
        <v>43271</v>
      </c>
      <c r="F752" s="113">
        <f t="shared" si="83"/>
        <v>43275</v>
      </c>
      <c r="G752" s="92">
        <f t="shared" si="83"/>
        <v>43278</v>
      </c>
    </row>
    <row r="753" spans="1:7" s="57" customFormat="1" ht="15.75" customHeight="1" thickBot="1">
      <c r="A753" s="80"/>
      <c r="B753" s="116" t="s">
        <v>458</v>
      </c>
      <c r="C753" s="162" t="s">
        <v>982</v>
      </c>
      <c r="D753" s="760"/>
      <c r="E753" s="113">
        <f t="shared" si="83"/>
        <v>43278</v>
      </c>
      <c r="F753" s="113">
        <f t="shared" si="83"/>
        <v>43282</v>
      </c>
      <c r="G753" s="92">
        <f t="shared" si="83"/>
        <v>43285</v>
      </c>
    </row>
    <row r="754" spans="1:7" s="57" customFormat="1" ht="15.75" customHeight="1">
      <c r="A754" s="80"/>
      <c r="B754" s="13"/>
      <c r="C754" s="13"/>
      <c r="D754" s="10"/>
      <c r="E754" s="12"/>
      <c r="F754" s="12"/>
      <c r="G754" s="12"/>
    </row>
    <row r="755" spans="1:7" s="57" customFormat="1" ht="15.75" customHeight="1">
      <c r="A755" s="79" t="s">
        <v>144</v>
      </c>
      <c r="B755" s="32"/>
      <c r="C755" s="32"/>
      <c r="D755" s="32"/>
      <c r="E755" s="32"/>
      <c r="F755" s="32"/>
      <c r="G755" s="32"/>
    </row>
    <row r="756" spans="1:7" s="57" customFormat="1" ht="15.75" customHeight="1">
      <c r="A756" s="80"/>
      <c r="B756" s="83"/>
      <c r="C756" s="21"/>
      <c r="D756" s="3"/>
      <c r="E756" s="3"/>
      <c r="F756" s="4"/>
      <c r="G756" s="4"/>
    </row>
    <row r="757" spans="1:7" s="57" customFormat="1" ht="15.75" customHeight="1">
      <c r="A757" s="80"/>
      <c r="B757" s="718" t="s">
        <v>38</v>
      </c>
      <c r="C757" s="718" t="s">
        <v>39</v>
      </c>
      <c r="D757" s="718" t="s">
        <v>40</v>
      </c>
      <c r="E757" s="87" t="s">
        <v>775</v>
      </c>
      <c r="F757" s="87" t="s">
        <v>41</v>
      </c>
      <c r="G757" s="87" t="s">
        <v>101</v>
      </c>
    </row>
    <row r="758" spans="1:7" s="57" customFormat="1" ht="15.75" customHeight="1">
      <c r="A758" s="80"/>
      <c r="B758" s="719"/>
      <c r="C758" s="719"/>
      <c r="D758" s="719"/>
      <c r="E758" s="131" t="s">
        <v>30</v>
      </c>
      <c r="F758" s="103" t="s">
        <v>42</v>
      </c>
      <c r="G758" s="87" t="s">
        <v>43</v>
      </c>
    </row>
    <row r="759" spans="1:7" s="57" customFormat="1" ht="15.75" customHeight="1">
      <c r="A759" s="80"/>
      <c r="B759" s="93"/>
      <c r="C759" s="116"/>
      <c r="D759" s="140" t="s">
        <v>983</v>
      </c>
      <c r="E759" s="113">
        <v>43252</v>
      </c>
      <c r="F759" s="113">
        <f>E759+5</f>
        <v>43257</v>
      </c>
      <c r="G759" s="92">
        <f>F759+17</f>
        <v>43274</v>
      </c>
    </row>
    <row r="760" spans="1:7" s="57" customFormat="1" ht="15.75" customHeight="1">
      <c r="A760" s="80"/>
      <c r="B760" s="93" t="s">
        <v>44</v>
      </c>
      <c r="C760" s="116" t="s">
        <v>536</v>
      </c>
      <c r="D760" s="142"/>
      <c r="E760" s="113">
        <f t="shared" ref="E760:F763" si="84">E759+7</f>
        <v>43259</v>
      </c>
      <c r="F760" s="113">
        <f t="shared" si="84"/>
        <v>43264</v>
      </c>
      <c r="G760" s="92">
        <f>F760+17</f>
        <v>43281</v>
      </c>
    </row>
    <row r="761" spans="1:7" s="57" customFormat="1" ht="15.75" customHeight="1">
      <c r="A761" s="80"/>
      <c r="B761" s="93"/>
      <c r="C761" s="116"/>
      <c r="D761" s="142"/>
      <c r="E761" s="113">
        <f t="shared" si="84"/>
        <v>43266</v>
      </c>
      <c r="F761" s="113">
        <f t="shared" si="84"/>
        <v>43271</v>
      </c>
      <c r="G761" s="92">
        <f>F761+17</f>
        <v>43288</v>
      </c>
    </row>
    <row r="762" spans="1:7" s="57" customFormat="1" ht="15.75" customHeight="1">
      <c r="A762" s="37"/>
      <c r="B762" s="93" t="s">
        <v>429</v>
      </c>
      <c r="C762" s="116" t="s">
        <v>128</v>
      </c>
      <c r="D762" s="142"/>
      <c r="E762" s="113">
        <f t="shared" si="84"/>
        <v>43273</v>
      </c>
      <c r="F762" s="113">
        <f t="shared" si="84"/>
        <v>43278</v>
      </c>
      <c r="G762" s="92">
        <f>F762+17</f>
        <v>43295</v>
      </c>
    </row>
    <row r="763" spans="1:7" s="57" customFormat="1" ht="15.75" customHeight="1">
      <c r="A763" s="83" t="s">
        <v>984</v>
      </c>
      <c r="B763" s="116"/>
      <c r="C763" s="116"/>
      <c r="D763" s="143"/>
      <c r="E763" s="113">
        <f t="shared" si="84"/>
        <v>43280</v>
      </c>
      <c r="F763" s="113">
        <f t="shared" si="84"/>
        <v>43285</v>
      </c>
      <c r="G763" s="92">
        <f>F763+17</f>
        <v>43302</v>
      </c>
    </row>
    <row r="764" spans="1:7" s="57" customFormat="1" ht="15.75" customHeight="1">
      <c r="A764" s="80"/>
      <c r="B764" s="17"/>
      <c r="C764" s="17"/>
      <c r="D764" s="18"/>
      <c r="E764" s="18"/>
      <c r="F764" s="19"/>
      <c r="G764" s="19"/>
    </row>
    <row r="765" spans="1:7" s="57" customFormat="1" ht="15.75" customHeight="1">
      <c r="A765" s="80"/>
      <c r="B765" s="80"/>
      <c r="C765" s="17"/>
      <c r="D765" s="18"/>
      <c r="E765" s="18"/>
      <c r="F765" s="19"/>
      <c r="G765" s="19"/>
    </row>
    <row r="766" spans="1:7" s="57" customFormat="1" ht="15.75" customHeight="1">
      <c r="A766" s="80"/>
      <c r="B766" s="9"/>
      <c r="C766" s="9"/>
      <c r="D766" s="15"/>
      <c r="E766" s="12"/>
      <c r="F766" s="12"/>
      <c r="G766" s="12"/>
    </row>
    <row r="767" spans="1:7" s="57" customFormat="1" ht="15.75" customHeight="1">
      <c r="A767" s="80"/>
      <c r="B767" s="729" t="s">
        <v>38</v>
      </c>
      <c r="C767" s="729" t="s">
        <v>39</v>
      </c>
      <c r="D767" s="729" t="s">
        <v>40</v>
      </c>
      <c r="E767" s="87" t="s">
        <v>775</v>
      </c>
      <c r="F767" s="87" t="s">
        <v>41</v>
      </c>
      <c r="G767" s="87" t="s">
        <v>985</v>
      </c>
    </row>
    <row r="768" spans="1:7" s="57" customFormat="1" ht="15.75" customHeight="1">
      <c r="A768" s="80"/>
      <c r="B768" s="730"/>
      <c r="C768" s="730"/>
      <c r="D768" s="730"/>
      <c r="E768" s="87" t="s">
        <v>30</v>
      </c>
      <c r="F768" s="87" t="s">
        <v>42</v>
      </c>
      <c r="G768" s="87" t="s">
        <v>986</v>
      </c>
    </row>
    <row r="769" spans="1:7" s="57" customFormat="1" ht="15.75" customHeight="1">
      <c r="A769" s="80"/>
      <c r="B769" s="141" t="s">
        <v>531</v>
      </c>
      <c r="C769" s="163" t="s">
        <v>533</v>
      </c>
      <c r="D769" s="723" t="s">
        <v>987</v>
      </c>
      <c r="E769" s="91">
        <v>43253</v>
      </c>
      <c r="F769" s="91">
        <f>E769+4</f>
        <v>43257</v>
      </c>
      <c r="G769" s="92">
        <f>F769+10</f>
        <v>43267</v>
      </c>
    </row>
    <row r="770" spans="1:7" s="57" customFormat="1" ht="15.75" customHeight="1">
      <c r="A770" s="80"/>
      <c r="B770" s="141" t="s">
        <v>431</v>
      </c>
      <c r="C770" s="163" t="s">
        <v>534</v>
      </c>
      <c r="D770" s="727"/>
      <c r="E770" s="97">
        <f t="shared" ref="E770:F773" si="85">E769+7</f>
        <v>43260</v>
      </c>
      <c r="F770" s="91">
        <f t="shared" si="85"/>
        <v>43264</v>
      </c>
      <c r="G770" s="92">
        <f>F770+10</f>
        <v>43274</v>
      </c>
    </row>
    <row r="771" spans="1:7" s="57" customFormat="1" ht="15.75" customHeight="1">
      <c r="A771" s="80"/>
      <c r="B771" s="141" t="s">
        <v>532</v>
      </c>
      <c r="C771" s="163" t="s">
        <v>535</v>
      </c>
      <c r="D771" s="727"/>
      <c r="E771" s="97">
        <f t="shared" si="85"/>
        <v>43267</v>
      </c>
      <c r="F771" s="91">
        <f t="shared" si="85"/>
        <v>43271</v>
      </c>
      <c r="G771" s="92">
        <f>F771+10</f>
        <v>43281</v>
      </c>
    </row>
    <row r="772" spans="1:7" s="57" customFormat="1" ht="15.75" customHeight="1">
      <c r="A772" s="80" t="s">
        <v>988</v>
      </c>
      <c r="B772" s="141" t="s">
        <v>204</v>
      </c>
      <c r="C772" s="163" t="s">
        <v>235</v>
      </c>
      <c r="D772" s="727"/>
      <c r="E772" s="97">
        <f t="shared" si="85"/>
        <v>43274</v>
      </c>
      <c r="F772" s="91">
        <f t="shared" si="85"/>
        <v>43278</v>
      </c>
      <c r="G772" s="92">
        <f>F772+10</f>
        <v>43288</v>
      </c>
    </row>
    <row r="773" spans="1:7" s="57" customFormat="1" ht="15.75" customHeight="1">
      <c r="A773" s="80"/>
      <c r="B773" s="93" t="s">
        <v>430</v>
      </c>
      <c r="C773" s="139" t="s">
        <v>206</v>
      </c>
      <c r="D773" s="728"/>
      <c r="E773" s="97">
        <f t="shared" si="85"/>
        <v>43281</v>
      </c>
      <c r="F773" s="91">
        <f t="shared" si="85"/>
        <v>43285</v>
      </c>
      <c r="G773" s="92">
        <f>F773+10</f>
        <v>43295</v>
      </c>
    </row>
    <row r="774" spans="1:7" s="57" customFormat="1" ht="15.75" customHeight="1">
      <c r="A774" s="80"/>
      <c r="B774" s="17"/>
      <c r="C774" s="17"/>
      <c r="D774" s="18"/>
      <c r="E774" s="18"/>
      <c r="F774" s="19"/>
      <c r="G774" s="19"/>
    </row>
    <row r="775" spans="1:7" s="57" customFormat="1" ht="15.75" customHeight="1">
      <c r="A775" s="80"/>
      <c r="B775" s="17"/>
      <c r="C775" s="17"/>
      <c r="D775" s="18"/>
      <c r="E775" s="18"/>
      <c r="F775" s="19"/>
      <c r="G775" s="19"/>
    </row>
    <row r="776" spans="1:7" s="57" customFormat="1" ht="15.75" customHeight="1">
      <c r="A776" s="80"/>
      <c r="B776" s="80"/>
      <c r="C776" s="19"/>
      <c r="D776" s="18"/>
      <c r="E776" s="18"/>
      <c r="F776" s="19"/>
      <c r="G776" s="19"/>
    </row>
    <row r="777" spans="1:7" s="57" customFormat="1" ht="15.75" customHeight="1">
      <c r="A777" s="80"/>
      <c r="B777" s="718" t="s">
        <v>38</v>
      </c>
      <c r="C777" s="718" t="s">
        <v>39</v>
      </c>
      <c r="D777" s="718" t="s">
        <v>40</v>
      </c>
      <c r="E777" s="87" t="s">
        <v>897</v>
      </c>
      <c r="F777" s="87" t="s">
        <v>41</v>
      </c>
      <c r="G777" s="102" t="s">
        <v>149</v>
      </c>
    </row>
    <row r="778" spans="1:7" s="57" customFormat="1" ht="15.75" customHeight="1">
      <c r="A778" s="80"/>
      <c r="B778" s="719"/>
      <c r="C778" s="719"/>
      <c r="D778" s="719"/>
      <c r="E778" s="131" t="s">
        <v>30</v>
      </c>
      <c r="F778" s="103" t="s">
        <v>42</v>
      </c>
      <c r="G778" s="87" t="s">
        <v>43</v>
      </c>
    </row>
    <row r="779" spans="1:7" s="57" customFormat="1" ht="15.75" customHeight="1">
      <c r="A779" s="80"/>
      <c r="B779" s="93" t="s">
        <v>80</v>
      </c>
      <c r="C779" s="93" t="s">
        <v>555</v>
      </c>
      <c r="D779" s="723" t="s">
        <v>989</v>
      </c>
      <c r="E779" s="113">
        <v>43252</v>
      </c>
      <c r="F779" s="113">
        <f>E779+5</f>
        <v>43257</v>
      </c>
      <c r="G779" s="92">
        <f>F779+19</f>
        <v>43276</v>
      </c>
    </row>
    <row r="780" spans="1:7" s="57" customFormat="1" ht="15.75" customHeight="1">
      <c r="A780" s="80"/>
      <c r="B780" s="93" t="s">
        <v>358</v>
      </c>
      <c r="C780" s="93" t="s">
        <v>434</v>
      </c>
      <c r="D780" s="727"/>
      <c r="E780" s="113">
        <f>E779+7</f>
        <v>43259</v>
      </c>
      <c r="F780" s="113">
        <f>E780+5</f>
        <v>43264</v>
      </c>
      <c r="G780" s="92">
        <f>F780+19</f>
        <v>43283</v>
      </c>
    </row>
    <row r="781" spans="1:7" s="57" customFormat="1" ht="15.75" customHeight="1">
      <c r="A781" s="80"/>
      <c r="B781" s="93" t="s">
        <v>432</v>
      </c>
      <c r="C781" s="93" t="s">
        <v>434</v>
      </c>
      <c r="D781" s="727"/>
      <c r="E781" s="113">
        <f>E780+7</f>
        <v>43266</v>
      </c>
      <c r="F781" s="113">
        <f>E781+5</f>
        <v>43271</v>
      </c>
      <c r="G781" s="92">
        <f>F781+19</f>
        <v>43290</v>
      </c>
    </row>
    <row r="782" spans="1:7" s="57" customFormat="1" ht="15.75" customHeight="1">
      <c r="A782" s="80"/>
      <c r="B782" s="93" t="s">
        <v>433</v>
      </c>
      <c r="C782" s="93" t="s">
        <v>50</v>
      </c>
      <c r="D782" s="727"/>
      <c r="E782" s="113">
        <f>E781+7</f>
        <v>43273</v>
      </c>
      <c r="F782" s="113">
        <f>E782+5</f>
        <v>43278</v>
      </c>
      <c r="G782" s="92">
        <f>F782+19</f>
        <v>43297</v>
      </c>
    </row>
    <row r="783" spans="1:7" s="57" customFormat="1" ht="15.75" customHeight="1">
      <c r="A783" s="80" t="s">
        <v>990</v>
      </c>
      <c r="B783" s="93" t="s">
        <v>387</v>
      </c>
      <c r="C783" s="93" t="s">
        <v>556</v>
      </c>
      <c r="D783" s="728"/>
      <c r="E783" s="113">
        <f>E782+7</f>
        <v>43280</v>
      </c>
      <c r="F783" s="113">
        <f>E783+5</f>
        <v>43285</v>
      </c>
      <c r="G783" s="92">
        <f>F783+19</f>
        <v>43304</v>
      </c>
    </row>
    <row r="784" spans="1:7" s="57" customFormat="1" ht="15.75" customHeight="1">
      <c r="A784" s="80"/>
      <c r="B784" s="17"/>
      <c r="C784" s="19"/>
      <c r="D784" s="18"/>
      <c r="E784" s="18"/>
      <c r="F784" s="19"/>
      <c r="G784" s="19"/>
    </row>
    <row r="785" spans="1:7" s="57" customFormat="1" ht="15.75" customHeight="1">
      <c r="A785" s="80"/>
      <c r="B785" s="80"/>
      <c r="C785" s="17"/>
      <c r="D785" s="18"/>
      <c r="E785" s="18"/>
      <c r="F785" s="19"/>
      <c r="G785" s="19"/>
    </row>
    <row r="786" spans="1:7" s="57" customFormat="1" ht="15.75" customHeight="1">
      <c r="A786" s="80"/>
      <c r="B786" s="718" t="s">
        <v>38</v>
      </c>
      <c r="C786" s="718" t="s">
        <v>39</v>
      </c>
      <c r="D786" s="718" t="s">
        <v>40</v>
      </c>
      <c r="E786" s="87" t="s">
        <v>782</v>
      </c>
      <c r="F786" s="87" t="s">
        <v>41</v>
      </c>
      <c r="G786" s="102" t="s">
        <v>149</v>
      </c>
    </row>
    <row r="787" spans="1:7" s="57" customFormat="1" ht="15.75" customHeight="1">
      <c r="A787" s="80"/>
      <c r="B787" s="719"/>
      <c r="C787" s="719"/>
      <c r="D787" s="719"/>
      <c r="E787" s="131" t="s">
        <v>30</v>
      </c>
      <c r="F787" s="103" t="s">
        <v>42</v>
      </c>
      <c r="G787" s="87" t="s">
        <v>43</v>
      </c>
    </row>
    <row r="788" spans="1:7" s="57" customFormat="1" ht="15.75" customHeight="1">
      <c r="A788" s="80"/>
      <c r="B788" s="99" t="s">
        <v>550</v>
      </c>
      <c r="C788" s="164" t="s">
        <v>552</v>
      </c>
      <c r="D788" s="723" t="s">
        <v>991</v>
      </c>
      <c r="E788" s="91">
        <v>43252</v>
      </c>
      <c r="F788" s="91">
        <f>E788+4</f>
        <v>43256</v>
      </c>
      <c r="G788" s="92">
        <f>F788+10</f>
        <v>43266</v>
      </c>
    </row>
    <row r="789" spans="1:7" s="57" customFormat="1" ht="15.75" customHeight="1">
      <c r="A789" s="80"/>
      <c r="B789" s="99" t="s">
        <v>302</v>
      </c>
      <c r="C789" s="164" t="s">
        <v>87</v>
      </c>
      <c r="D789" s="727"/>
      <c r="E789" s="97">
        <f t="shared" ref="E789:F792" si="86">E788+7</f>
        <v>43259</v>
      </c>
      <c r="F789" s="91">
        <f t="shared" si="86"/>
        <v>43263</v>
      </c>
      <c r="G789" s="92">
        <f>F789+10</f>
        <v>43273</v>
      </c>
    </row>
    <row r="790" spans="1:7" s="57" customFormat="1" ht="15.75" customHeight="1">
      <c r="A790" s="80"/>
      <c r="B790" s="99" t="s">
        <v>435</v>
      </c>
      <c r="C790" s="164" t="s">
        <v>553</v>
      </c>
      <c r="D790" s="727"/>
      <c r="E790" s="97">
        <f t="shared" si="86"/>
        <v>43266</v>
      </c>
      <c r="F790" s="91">
        <f t="shared" si="86"/>
        <v>43270</v>
      </c>
      <c r="G790" s="92">
        <f>F790+10</f>
        <v>43280</v>
      </c>
    </row>
    <row r="791" spans="1:7" s="57" customFormat="1" ht="15.75" customHeight="1">
      <c r="A791" s="80"/>
      <c r="B791" s="99" t="s">
        <v>551</v>
      </c>
      <c r="C791" s="164" t="s">
        <v>554</v>
      </c>
      <c r="D791" s="727"/>
      <c r="E791" s="97">
        <f t="shared" si="86"/>
        <v>43273</v>
      </c>
      <c r="F791" s="91">
        <f t="shared" si="86"/>
        <v>43277</v>
      </c>
      <c r="G791" s="92">
        <f>F791+10</f>
        <v>43287</v>
      </c>
    </row>
    <row r="792" spans="1:7" s="57" customFormat="1" ht="15.75" customHeight="1">
      <c r="A792" s="80" t="s">
        <v>992</v>
      </c>
      <c r="B792" s="99"/>
      <c r="C792" s="99"/>
      <c r="D792" s="728"/>
      <c r="E792" s="97">
        <f t="shared" si="86"/>
        <v>43280</v>
      </c>
      <c r="F792" s="91">
        <f t="shared" si="86"/>
        <v>43284</v>
      </c>
      <c r="G792" s="92">
        <f>F792+10</f>
        <v>43294</v>
      </c>
    </row>
    <row r="793" spans="1:7" s="57" customFormat="1" ht="15.75" customHeight="1">
      <c r="A793" s="80"/>
      <c r="B793" s="27"/>
      <c r="C793" s="17"/>
      <c r="D793" s="18"/>
      <c r="E793" s="18"/>
      <c r="F793" s="19"/>
      <c r="G793" s="19"/>
    </row>
    <row r="794" spans="1:7" s="57" customFormat="1" ht="15.75" customHeight="1">
      <c r="A794" s="80"/>
      <c r="B794" s="38"/>
      <c r="C794" s="38"/>
      <c r="D794" s="15"/>
      <c r="E794" s="12"/>
      <c r="F794" s="12"/>
      <c r="G794" s="12"/>
    </row>
    <row r="795" spans="1:7" s="57" customFormat="1" ht="15.75" customHeight="1">
      <c r="A795" s="80"/>
      <c r="B795" s="729" t="s">
        <v>778</v>
      </c>
      <c r="C795" s="729" t="s">
        <v>39</v>
      </c>
      <c r="D795" s="729" t="s">
        <v>40</v>
      </c>
      <c r="E795" s="87" t="s">
        <v>775</v>
      </c>
      <c r="F795" s="87" t="s">
        <v>41</v>
      </c>
      <c r="G795" s="102" t="s">
        <v>149</v>
      </c>
    </row>
    <row r="796" spans="1:7" s="57" customFormat="1" ht="15.75" customHeight="1">
      <c r="A796" s="80"/>
      <c r="B796" s="730"/>
      <c r="C796" s="730"/>
      <c r="D796" s="730"/>
      <c r="E796" s="131" t="s">
        <v>30</v>
      </c>
      <c r="F796" s="103" t="s">
        <v>42</v>
      </c>
      <c r="G796" s="87" t="s">
        <v>43</v>
      </c>
    </row>
    <row r="797" spans="1:7" s="57" customFormat="1" ht="15.75" customHeight="1">
      <c r="A797" s="80"/>
      <c r="B797" s="93" t="s">
        <v>737</v>
      </c>
      <c r="C797" s="57" t="s">
        <v>993</v>
      </c>
      <c r="D797" s="723" t="s">
        <v>994</v>
      </c>
      <c r="E797" s="113">
        <v>43246</v>
      </c>
      <c r="F797" s="113">
        <f>E797+5</f>
        <v>43251</v>
      </c>
      <c r="G797" s="92">
        <f>F797+19</f>
        <v>43270</v>
      </c>
    </row>
    <row r="798" spans="1:7" s="57" customFormat="1" ht="15.75" customHeight="1">
      <c r="A798" s="80"/>
      <c r="B798" s="93" t="s">
        <v>4</v>
      </c>
      <c r="C798" s="93" t="s">
        <v>995</v>
      </c>
      <c r="D798" s="727"/>
      <c r="E798" s="113">
        <f>E797+7</f>
        <v>43253</v>
      </c>
      <c r="F798" s="113">
        <f>E798+5</f>
        <v>43258</v>
      </c>
      <c r="G798" s="92">
        <f>F798+19</f>
        <v>43277</v>
      </c>
    </row>
    <row r="799" spans="1:7" s="57" customFormat="1" ht="15.75" customHeight="1">
      <c r="A799" s="80"/>
      <c r="B799" s="93" t="s">
        <v>734</v>
      </c>
      <c r="C799" s="93" t="s">
        <v>996</v>
      </c>
      <c r="D799" s="727"/>
      <c r="E799" s="113">
        <f>E798+7</f>
        <v>43260</v>
      </c>
      <c r="F799" s="113">
        <f>E799+5</f>
        <v>43265</v>
      </c>
      <c r="G799" s="92">
        <f>F799+19</f>
        <v>43284</v>
      </c>
    </row>
    <row r="800" spans="1:7" s="57" customFormat="1" ht="15.75" customHeight="1">
      <c r="A800" s="80"/>
      <c r="B800" s="93" t="s">
        <v>735</v>
      </c>
      <c r="C800" s="93" t="s">
        <v>813</v>
      </c>
      <c r="D800" s="727"/>
      <c r="E800" s="113">
        <f>E799+7</f>
        <v>43267</v>
      </c>
      <c r="F800" s="113">
        <f>E800+5</f>
        <v>43272</v>
      </c>
      <c r="G800" s="92">
        <f>F800+19</f>
        <v>43291</v>
      </c>
    </row>
    <row r="801" spans="1:7" s="57" customFormat="1" ht="15.75" customHeight="1">
      <c r="A801" s="80"/>
      <c r="B801" s="93" t="s">
        <v>736</v>
      </c>
      <c r="C801" s="93" t="s">
        <v>820</v>
      </c>
      <c r="D801" s="728"/>
      <c r="E801" s="113">
        <f>E800+7</f>
        <v>43274</v>
      </c>
      <c r="F801" s="113">
        <f>E801+5</f>
        <v>43279</v>
      </c>
      <c r="G801" s="92">
        <f>F801+19</f>
        <v>43298</v>
      </c>
    </row>
    <row r="802" spans="1:7" s="57" customFormat="1" ht="15.75" customHeight="1">
      <c r="A802" s="80"/>
      <c r="B802" s="17"/>
      <c r="C802" s="17"/>
      <c r="D802" s="18"/>
      <c r="E802" s="18"/>
      <c r="F802" s="19"/>
      <c r="G802" s="19"/>
    </row>
    <row r="803" spans="1:7" s="57" customFormat="1" ht="15.75" customHeight="1">
      <c r="A803" s="80"/>
      <c r="B803" s="80"/>
      <c r="C803" s="17"/>
      <c r="D803" s="18"/>
      <c r="E803" s="18"/>
      <c r="F803" s="19"/>
      <c r="G803" s="19"/>
    </row>
    <row r="804" spans="1:7" s="57" customFormat="1" ht="15.75" customHeight="1">
      <c r="A804" s="80"/>
      <c r="B804" s="13"/>
      <c r="C804" s="13"/>
      <c r="D804" s="15"/>
      <c r="E804" s="15"/>
      <c r="F804" s="12"/>
      <c r="G804" s="12"/>
    </row>
    <row r="805" spans="1:7" s="57" customFormat="1" ht="15.75" customHeight="1">
      <c r="A805" s="80"/>
      <c r="B805" s="729" t="s">
        <v>38</v>
      </c>
      <c r="C805" s="729" t="s">
        <v>39</v>
      </c>
      <c r="D805" s="729" t="s">
        <v>774</v>
      </c>
      <c r="E805" s="87" t="s">
        <v>775</v>
      </c>
      <c r="F805" s="87" t="s">
        <v>41</v>
      </c>
      <c r="G805" s="87" t="s">
        <v>150</v>
      </c>
    </row>
    <row r="806" spans="1:7" s="57" customFormat="1" ht="15.75" customHeight="1">
      <c r="A806" s="80"/>
      <c r="B806" s="730"/>
      <c r="C806" s="730"/>
      <c r="D806" s="730"/>
      <c r="E806" s="87" t="s">
        <v>30</v>
      </c>
      <c r="F806" s="87" t="s">
        <v>42</v>
      </c>
      <c r="G806" s="87" t="s">
        <v>43</v>
      </c>
    </row>
    <row r="807" spans="1:7" s="57" customFormat="1" ht="15.75" customHeight="1">
      <c r="A807" s="80"/>
      <c r="B807" s="99" t="s">
        <v>540</v>
      </c>
      <c r="C807" s="99" t="s">
        <v>545</v>
      </c>
      <c r="D807" s="723" t="s">
        <v>997</v>
      </c>
      <c r="E807" s="113">
        <v>43251</v>
      </c>
      <c r="F807" s="113">
        <f t="shared" ref="F807:F812" si="87">E807+5</f>
        <v>43256</v>
      </c>
      <c r="G807" s="92">
        <f t="shared" ref="G807:G812" si="88">F807+19</f>
        <v>43275</v>
      </c>
    </row>
    <row r="808" spans="1:7" s="57" customFormat="1" ht="15.75" customHeight="1">
      <c r="A808" s="80"/>
      <c r="B808" s="99" t="s">
        <v>541</v>
      </c>
      <c r="C808" s="99" t="s">
        <v>546</v>
      </c>
      <c r="D808" s="727"/>
      <c r="E808" s="113">
        <f>E807+7</f>
        <v>43258</v>
      </c>
      <c r="F808" s="113">
        <f t="shared" si="87"/>
        <v>43263</v>
      </c>
      <c r="G808" s="92">
        <f t="shared" si="88"/>
        <v>43282</v>
      </c>
    </row>
    <row r="809" spans="1:7" s="57" customFormat="1" ht="15.75" customHeight="1">
      <c r="A809" s="80"/>
      <c r="B809" s="99" t="s">
        <v>542</v>
      </c>
      <c r="C809" s="99" t="s">
        <v>547</v>
      </c>
      <c r="D809" s="727"/>
      <c r="E809" s="113">
        <f>E808+7</f>
        <v>43265</v>
      </c>
      <c r="F809" s="113">
        <f t="shared" si="87"/>
        <v>43270</v>
      </c>
      <c r="G809" s="92">
        <f t="shared" si="88"/>
        <v>43289</v>
      </c>
    </row>
    <row r="810" spans="1:7" s="57" customFormat="1" ht="15.75" customHeight="1">
      <c r="A810" s="80" t="s">
        <v>998</v>
      </c>
      <c r="B810" s="99" t="s">
        <v>543</v>
      </c>
      <c r="C810" s="99" t="s">
        <v>548</v>
      </c>
      <c r="D810" s="727"/>
      <c r="E810" s="113">
        <f>E809+7</f>
        <v>43272</v>
      </c>
      <c r="F810" s="113">
        <f t="shared" si="87"/>
        <v>43277</v>
      </c>
      <c r="G810" s="92">
        <f t="shared" si="88"/>
        <v>43296</v>
      </c>
    </row>
    <row r="811" spans="1:7" s="57" customFormat="1" ht="15.75" customHeight="1">
      <c r="A811" s="80"/>
      <c r="B811" s="99" t="s">
        <v>544</v>
      </c>
      <c r="C811" s="99" t="s">
        <v>549</v>
      </c>
      <c r="D811" s="728"/>
      <c r="E811" s="113">
        <f>E810+7</f>
        <v>43279</v>
      </c>
      <c r="F811" s="113">
        <f t="shared" si="87"/>
        <v>43284</v>
      </c>
      <c r="G811" s="92">
        <f t="shared" si="88"/>
        <v>43303</v>
      </c>
    </row>
    <row r="812" spans="1:7" s="57" customFormat="1" ht="15.75" customHeight="1">
      <c r="A812" s="80"/>
      <c r="B812" s="165"/>
      <c r="C812" s="166"/>
      <c r="D812" s="147"/>
      <c r="E812" s="113">
        <f>E811+7</f>
        <v>43286</v>
      </c>
      <c r="F812" s="113">
        <f t="shared" si="87"/>
        <v>43291</v>
      </c>
      <c r="G812" s="92">
        <f t="shared" si="88"/>
        <v>43310</v>
      </c>
    </row>
    <row r="813" spans="1:7" s="57" customFormat="1" ht="15.75" customHeight="1">
      <c r="A813" s="80"/>
      <c r="B813" s="13"/>
      <c r="C813" s="13"/>
      <c r="D813" s="15"/>
      <c r="E813" s="12"/>
      <c r="F813" s="12"/>
      <c r="G813" s="12"/>
    </row>
    <row r="814" spans="1:7" s="57" customFormat="1" ht="15.75" customHeight="1">
      <c r="A814" s="80"/>
      <c r="B814" s="718" t="s">
        <v>38</v>
      </c>
      <c r="C814" s="718" t="s">
        <v>39</v>
      </c>
      <c r="D814" s="718" t="s">
        <v>774</v>
      </c>
      <c r="E814" s="87" t="s">
        <v>775</v>
      </c>
      <c r="F814" s="87" t="s">
        <v>41</v>
      </c>
      <c r="G814" s="87" t="s">
        <v>150</v>
      </c>
    </row>
    <row r="815" spans="1:7" s="57" customFormat="1" ht="15.75" customHeight="1">
      <c r="A815" s="80"/>
      <c r="B815" s="719"/>
      <c r="C815" s="719"/>
      <c r="D815" s="719"/>
      <c r="E815" s="131" t="s">
        <v>30</v>
      </c>
      <c r="F815" s="103" t="s">
        <v>42</v>
      </c>
      <c r="G815" s="87" t="s">
        <v>43</v>
      </c>
    </row>
    <row r="816" spans="1:7" s="57" customFormat="1" ht="15.75" customHeight="1">
      <c r="A816" s="80"/>
      <c r="B816" s="93" t="s">
        <v>644</v>
      </c>
      <c r="C816" s="116" t="s">
        <v>825</v>
      </c>
      <c r="D816" s="723" t="s">
        <v>999</v>
      </c>
      <c r="E816" s="113">
        <v>43248</v>
      </c>
      <c r="F816" s="113">
        <f>E816+4</f>
        <v>43252</v>
      </c>
      <c r="G816" s="92">
        <f>F816+14</f>
        <v>43266</v>
      </c>
    </row>
    <row r="817" spans="1:7" s="57" customFormat="1" ht="15.75" customHeight="1">
      <c r="A817" s="80"/>
      <c r="B817" s="93" t="s">
        <v>645</v>
      </c>
      <c r="C817" s="116" t="s">
        <v>632</v>
      </c>
      <c r="D817" s="727"/>
      <c r="E817" s="113">
        <f t="shared" ref="E817:F820" si="89">E816+7</f>
        <v>43255</v>
      </c>
      <c r="F817" s="113">
        <f t="shared" si="89"/>
        <v>43259</v>
      </c>
      <c r="G817" s="92">
        <f>F817+14</f>
        <v>43273</v>
      </c>
    </row>
    <row r="818" spans="1:7" s="57" customFormat="1" ht="15.75" customHeight="1">
      <c r="A818" s="80"/>
      <c r="B818" s="93" t="s">
        <v>646</v>
      </c>
      <c r="C818" s="116" t="s">
        <v>633</v>
      </c>
      <c r="D818" s="727"/>
      <c r="E818" s="113">
        <f t="shared" si="89"/>
        <v>43262</v>
      </c>
      <c r="F818" s="113">
        <f t="shared" si="89"/>
        <v>43266</v>
      </c>
      <c r="G818" s="92">
        <f>F818+14</f>
        <v>43280</v>
      </c>
    </row>
    <row r="819" spans="1:7" s="57" customFormat="1" ht="15.75" customHeight="1">
      <c r="A819" s="80"/>
      <c r="B819" s="93" t="s">
        <v>647</v>
      </c>
      <c r="C819" s="116" t="s">
        <v>634</v>
      </c>
      <c r="D819" s="727"/>
      <c r="E819" s="113">
        <f t="shared" si="89"/>
        <v>43269</v>
      </c>
      <c r="F819" s="113">
        <f t="shared" si="89"/>
        <v>43273</v>
      </c>
      <c r="G819" s="92">
        <f>F819+14</f>
        <v>43287</v>
      </c>
    </row>
    <row r="820" spans="1:7" s="57" customFormat="1" ht="15.75" customHeight="1">
      <c r="A820" s="80"/>
      <c r="B820" s="116" t="s">
        <v>648</v>
      </c>
      <c r="C820" s="116" t="s">
        <v>635</v>
      </c>
      <c r="D820" s="728"/>
      <c r="E820" s="113">
        <f t="shared" si="89"/>
        <v>43276</v>
      </c>
      <c r="F820" s="113">
        <f t="shared" si="89"/>
        <v>43280</v>
      </c>
      <c r="G820" s="92">
        <f>F820+14</f>
        <v>43294</v>
      </c>
    </row>
    <row r="821" spans="1:7" s="57" customFormat="1" ht="15.75" customHeight="1">
      <c r="A821" s="80"/>
      <c r="B821" s="13"/>
      <c r="C821" s="13"/>
      <c r="D821" s="15"/>
      <c r="E821" s="15"/>
      <c r="F821" s="12"/>
      <c r="G821" s="12"/>
    </row>
    <row r="822" spans="1:7" s="57" customFormat="1" ht="15.75" customHeight="1">
      <c r="A822" s="80"/>
      <c r="B822" s="80"/>
      <c r="C822" s="17"/>
      <c r="D822" s="18"/>
      <c r="E822" s="18"/>
      <c r="F822" s="19"/>
      <c r="G822" s="19"/>
    </row>
    <row r="823" spans="1:7" s="57" customFormat="1" ht="15.75" customHeight="1">
      <c r="A823" s="80"/>
      <c r="B823" s="718" t="s">
        <v>38</v>
      </c>
      <c r="C823" s="718" t="s">
        <v>39</v>
      </c>
      <c r="D823" s="718" t="s">
        <v>40</v>
      </c>
      <c r="E823" s="87" t="s">
        <v>775</v>
      </c>
      <c r="F823" s="87" t="s">
        <v>41</v>
      </c>
      <c r="G823" s="102" t="s">
        <v>1000</v>
      </c>
    </row>
    <row r="824" spans="1:7" s="57" customFormat="1" ht="15.75" customHeight="1">
      <c r="A824" s="80"/>
      <c r="B824" s="719"/>
      <c r="C824" s="719"/>
      <c r="D824" s="719"/>
      <c r="E824" s="131" t="s">
        <v>30</v>
      </c>
      <c r="F824" s="103" t="s">
        <v>42</v>
      </c>
      <c r="G824" s="87" t="s">
        <v>43</v>
      </c>
    </row>
    <row r="825" spans="1:7" s="57" customFormat="1" ht="15.75" customHeight="1">
      <c r="A825" s="80"/>
      <c r="B825" s="167" t="s">
        <v>752</v>
      </c>
      <c r="C825" s="168" t="s">
        <v>754</v>
      </c>
      <c r="D825" s="723" t="s">
        <v>1001</v>
      </c>
      <c r="E825" s="113">
        <v>43249</v>
      </c>
      <c r="F825" s="113">
        <f>E825+4</f>
        <v>43253</v>
      </c>
      <c r="G825" s="92">
        <f>F825+13</f>
        <v>43266</v>
      </c>
    </row>
    <row r="826" spans="1:7" s="57" customFormat="1" ht="15.75" customHeight="1">
      <c r="A826" s="80"/>
      <c r="B826" s="167" t="s">
        <v>753</v>
      </c>
      <c r="C826" s="168" t="s">
        <v>464</v>
      </c>
      <c r="D826" s="727"/>
      <c r="E826" s="113">
        <f t="shared" ref="E826:F829" si="90">E825+7</f>
        <v>43256</v>
      </c>
      <c r="F826" s="113">
        <f t="shared" si="90"/>
        <v>43260</v>
      </c>
      <c r="G826" s="92">
        <f>F826+13</f>
        <v>43273</v>
      </c>
    </row>
    <row r="827" spans="1:7" s="57" customFormat="1" ht="15.75" customHeight="1">
      <c r="A827" s="80"/>
      <c r="B827" s="167" t="s">
        <v>345</v>
      </c>
      <c r="C827" s="168" t="s">
        <v>754</v>
      </c>
      <c r="D827" s="727"/>
      <c r="E827" s="113">
        <f t="shared" si="90"/>
        <v>43263</v>
      </c>
      <c r="F827" s="113">
        <f t="shared" si="90"/>
        <v>43267</v>
      </c>
      <c r="G827" s="92">
        <f>F827+13</f>
        <v>43280</v>
      </c>
    </row>
    <row r="828" spans="1:7" s="57" customFormat="1" ht="15.75" customHeight="1">
      <c r="A828" s="80"/>
      <c r="B828" s="167" t="s">
        <v>384</v>
      </c>
      <c r="C828" s="168" t="s">
        <v>754</v>
      </c>
      <c r="D828" s="727"/>
      <c r="E828" s="113">
        <f t="shared" si="90"/>
        <v>43270</v>
      </c>
      <c r="F828" s="113">
        <f t="shared" si="90"/>
        <v>43274</v>
      </c>
      <c r="G828" s="92">
        <f>F828+13</f>
        <v>43287</v>
      </c>
    </row>
    <row r="829" spans="1:7" s="57" customFormat="1" ht="15.75" customHeight="1">
      <c r="A829" s="80" t="s">
        <v>1000</v>
      </c>
      <c r="B829" s="167" t="s">
        <v>463</v>
      </c>
      <c r="C829" s="168" t="s">
        <v>754</v>
      </c>
      <c r="D829" s="728"/>
      <c r="E829" s="113">
        <f t="shared" si="90"/>
        <v>43277</v>
      </c>
      <c r="F829" s="113">
        <f t="shared" si="90"/>
        <v>43281</v>
      </c>
      <c r="G829" s="92">
        <f>F829+13</f>
        <v>43294</v>
      </c>
    </row>
    <row r="830" spans="1:7" s="57" customFormat="1" ht="15.75" customHeight="1">
      <c r="A830" s="80"/>
      <c r="B830" s="13"/>
      <c r="C830" s="13"/>
      <c r="D830" s="15"/>
      <c r="E830" s="12"/>
      <c r="F830" s="12"/>
      <c r="G830" s="12"/>
    </row>
    <row r="831" spans="1:7" s="57" customFormat="1" ht="15.75" customHeight="1">
      <c r="A831" s="80"/>
      <c r="B831" s="13"/>
      <c r="C831" s="19"/>
      <c r="D831" s="3"/>
      <c r="E831" s="18"/>
      <c r="F831" s="19"/>
      <c r="G831" s="19"/>
    </row>
    <row r="832" spans="1:7" s="57" customFormat="1" ht="15.75" customHeight="1">
      <c r="A832" s="80"/>
      <c r="B832" s="718" t="s">
        <v>38</v>
      </c>
      <c r="C832" s="718" t="s">
        <v>39</v>
      </c>
      <c r="D832" s="718" t="s">
        <v>40</v>
      </c>
      <c r="E832" s="87" t="s">
        <v>775</v>
      </c>
      <c r="F832" s="87" t="s">
        <v>41</v>
      </c>
      <c r="G832" s="102" t="s">
        <v>985</v>
      </c>
    </row>
    <row r="833" spans="1:7" s="57" customFormat="1" ht="15.75" customHeight="1">
      <c r="A833" s="80"/>
      <c r="B833" s="719"/>
      <c r="C833" s="719"/>
      <c r="D833" s="719"/>
      <c r="E833" s="131" t="s">
        <v>30</v>
      </c>
      <c r="F833" s="103" t="s">
        <v>42</v>
      </c>
      <c r="G833" s="87" t="s">
        <v>43</v>
      </c>
    </row>
    <row r="834" spans="1:7" s="57" customFormat="1" ht="15.75" customHeight="1">
      <c r="A834" s="80"/>
      <c r="B834" s="93"/>
      <c r="C834" s="116"/>
      <c r="D834" s="140" t="s">
        <v>983</v>
      </c>
      <c r="E834" s="113">
        <v>43252</v>
      </c>
      <c r="F834" s="113">
        <f>E834+5</f>
        <v>43257</v>
      </c>
      <c r="G834" s="92">
        <f>F834+17</f>
        <v>43274</v>
      </c>
    </row>
    <row r="835" spans="1:7" s="57" customFormat="1" ht="15.75" customHeight="1">
      <c r="A835" s="80"/>
      <c r="B835" s="93" t="s">
        <v>44</v>
      </c>
      <c r="C835" s="116" t="s">
        <v>536</v>
      </c>
      <c r="D835" s="142"/>
      <c r="E835" s="113">
        <f t="shared" ref="E835:F838" si="91">E834+7</f>
        <v>43259</v>
      </c>
      <c r="F835" s="113">
        <f t="shared" si="91"/>
        <v>43264</v>
      </c>
      <c r="G835" s="92">
        <f>F835+17</f>
        <v>43281</v>
      </c>
    </row>
    <row r="836" spans="1:7" s="57" customFormat="1" ht="15.75" customHeight="1">
      <c r="A836" s="80"/>
      <c r="B836" s="93"/>
      <c r="C836" s="116"/>
      <c r="D836" s="142"/>
      <c r="E836" s="113">
        <f t="shared" si="91"/>
        <v>43266</v>
      </c>
      <c r="F836" s="113">
        <f t="shared" si="91"/>
        <v>43271</v>
      </c>
      <c r="G836" s="92">
        <f>F836+17</f>
        <v>43288</v>
      </c>
    </row>
    <row r="837" spans="1:7" s="57" customFormat="1" ht="15.75" customHeight="1">
      <c r="A837" s="80"/>
      <c r="B837" s="93" t="s">
        <v>429</v>
      </c>
      <c r="C837" s="116" t="s">
        <v>128</v>
      </c>
      <c r="D837" s="142"/>
      <c r="E837" s="113">
        <f t="shared" si="91"/>
        <v>43273</v>
      </c>
      <c r="F837" s="113">
        <f t="shared" si="91"/>
        <v>43278</v>
      </c>
      <c r="G837" s="92">
        <f>F837+17</f>
        <v>43295</v>
      </c>
    </row>
    <row r="838" spans="1:7" s="57" customFormat="1" ht="15.75" customHeight="1">
      <c r="A838" s="80"/>
      <c r="B838" s="116"/>
      <c r="C838" s="116"/>
      <c r="D838" s="143"/>
      <c r="E838" s="113">
        <f t="shared" si="91"/>
        <v>43280</v>
      </c>
      <c r="F838" s="113">
        <f t="shared" si="91"/>
        <v>43285</v>
      </c>
      <c r="G838" s="92">
        <f>F838+17</f>
        <v>43302</v>
      </c>
    </row>
    <row r="839" spans="1:7" s="57" customFormat="1" ht="15.75" customHeight="1">
      <c r="A839" s="80"/>
      <c r="B839" s="13"/>
      <c r="C839" s="19"/>
      <c r="D839" s="3"/>
      <c r="E839" s="18"/>
      <c r="F839" s="19"/>
      <c r="G839" s="19"/>
    </row>
    <row r="840" spans="1:7" s="57" customFormat="1" ht="15.75" customHeight="1">
      <c r="A840" s="80"/>
      <c r="B840" s="17"/>
      <c r="C840" s="13"/>
      <c r="D840" s="15"/>
      <c r="E840" s="12"/>
      <c r="F840" s="12"/>
      <c r="G840" s="12"/>
    </row>
    <row r="841" spans="1:7" s="57" customFormat="1" ht="15.75" customHeight="1">
      <c r="A841" s="79" t="s">
        <v>152</v>
      </c>
      <c r="B841" s="32"/>
      <c r="C841" s="32"/>
      <c r="D841" s="32"/>
      <c r="E841" s="32"/>
      <c r="F841" s="32"/>
      <c r="G841" s="32"/>
    </row>
    <row r="842" spans="1:7" s="57" customFormat="1" ht="15.75" customHeight="1">
      <c r="A842" s="80"/>
      <c r="B842" s="4" t="s">
        <v>795</v>
      </c>
      <c r="C842" s="39"/>
      <c r="D842" s="3"/>
      <c r="E842" s="3"/>
      <c r="F842" s="4"/>
      <c r="G842" s="40"/>
    </row>
    <row r="843" spans="1:7" s="57" customFormat="1" ht="15.75" customHeight="1">
      <c r="A843" s="80"/>
      <c r="B843" s="718" t="s">
        <v>38</v>
      </c>
      <c r="C843" s="102" t="s">
        <v>39</v>
      </c>
      <c r="D843" s="102" t="s">
        <v>40</v>
      </c>
      <c r="E843" s="87" t="s">
        <v>775</v>
      </c>
      <c r="F843" s="87" t="s">
        <v>41</v>
      </c>
      <c r="G843" s="102" t="s">
        <v>154</v>
      </c>
    </row>
    <row r="844" spans="1:7" s="57" customFormat="1" ht="15.75" customHeight="1">
      <c r="A844" s="80"/>
      <c r="B844" s="719"/>
      <c r="C844" s="88"/>
      <c r="D844" s="88"/>
      <c r="E844" s="131" t="s">
        <v>30</v>
      </c>
      <c r="F844" s="103" t="s">
        <v>42</v>
      </c>
      <c r="G844" s="87" t="s">
        <v>43</v>
      </c>
    </row>
    <row r="845" spans="1:7" s="57" customFormat="1" ht="15.75" customHeight="1">
      <c r="A845" s="80"/>
      <c r="B845" s="93"/>
      <c r="C845" s="116"/>
      <c r="D845" s="140" t="s">
        <v>983</v>
      </c>
      <c r="E845" s="113">
        <v>43252</v>
      </c>
      <c r="F845" s="113">
        <f>E845+5</f>
        <v>43257</v>
      </c>
      <c r="G845" s="92">
        <f>F845+17</f>
        <v>43274</v>
      </c>
    </row>
    <row r="846" spans="1:7" s="57" customFormat="1" ht="15.75" customHeight="1">
      <c r="A846" s="80"/>
      <c r="B846" s="93" t="s">
        <v>44</v>
      </c>
      <c r="C846" s="116" t="s">
        <v>536</v>
      </c>
      <c r="D846" s="142"/>
      <c r="E846" s="113">
        <f t="shared" ref="E846:F849" si="92">E845+7</f>
        <v>43259</v>
      </c>
      <c r="F846" s="113">
        <f t="shared" si="92"/>
        <v>43264</v>
      </c>
      <c r="G846" s="92">
        <f>F846+17</f>
        <v>43281</v>
      </c>
    </row>
    <row r="847" spans="1:7" s="57" customFormat="1" ht="15.75" customHeight="1">
      <c r="A847" s="78"/>
      <c r="B847" s="93"/>
      <c r="C847" s="116"/>
      <c r="D847" s="142"/>
      <c r="E847" s="113">
        <f t="shared" si="92"/>
        <v>43266</v>
      </c>
      <c r="F847" s="113">
        <f t="shared" si="92"/>
        <v>43271</v>
      </c>
      <c r="G847" s="92">
        <f>F847+17</f>
        <v>43288</v>
      </c>
    </row>
    <row r="848" spans="1:7" s="57" customFormat="1" ht="15.75" customHeight="1">
      <c r="A848" s="37"/>
      <c r="B848" s="93" t="s">
        <v>429</v>
      </c>
      <c r="C848" s="116" t="s">
        <v>128</v>
      </c>
      <c r="D848" s="142"/>
      <c r="E848" s="113">
        <f t="shared" si="92"/>
        <v>43273</v>
      </c>
      <c r="F848" s="113">
        <f t="shared" si="92"/>
        <v>43278</v>
      </c>
      <c r="G848" s="92">
        <f>F848+17</f>
        <v>43295</v>
      </c>
    </row>
    <row r="849" spans="1:7" s="57" customFormat="1" ht="15.75" customHeight="1">
      <c r="A849" s="83" t="s">
        <v>1002</v>
      </c>
      <c r="B849" s="116"/>
      <c r="C849" s="116"/>
      <c r="D849" s="143"/>
      <c r="E849" s="113">
        <f t="shared" si="92"/>
        <v>43280</v>
      </c>
      <c r="F849" s="113">
        <f t="shared" si="92"/>
        <v>43285</v>
      </c>
      <c r="G849" s="92">
        <f>F849+17</f>
        <v>43302</v>
      </c>
    </row>
    <row r="850" spans="1:7" s="57" customFormat="1" ht="15.75" customHeight="1">
      <c r="A850" s="80"/>
      <c r="B850" s="41"/>
      <c r="C850" s="41"/>
      <c r="D850" s="18"/>
      <c r="E850" s="18"/>
      <c r="F850" s="19"/>
      <c r="G850" s="42"/>
    </row>
    <row r="851" spans="1:7" s="57" customFormat="1" ht="15.75" customHeight="1">
      <c r="A851" s="80"/>
      <c r="B851" s="718" t="s">
        <v>1003</v>
      </c>
      <c r="C851" s="718" t="s">
        <v>39</v>
      </c>
      <c r="D851" s="87" t="s">
        <v>40</v>
      </c>
      <c r="E851" s="87" t="s">
        <v>782</v>
      </c>
      <c r="F851" s="87" t="s">
        <v>41</v>
      </c>
      <c r="G851" s="87" t="s">
        <v>154</v>
      </c>
    </row>
    <row r="852" spans="1:7" s="57" customFormat="1" ht="15.75" customHeight="1">
      <c r="A852" s="80"/>
      <c r="B852" s="719"/>
      <c r="C852" s="719"/>
      <c r="D852" s="723" t="s">
        <v>1004</v>
      </c>
      <c r="E852" s="87" t="s">
        <v>30</v>
      </c>
      <c r="F852" s="87" t="s">
        <v>42</v>
      </c>
      <c r="G852" s="87" t="s">
        <v>43</v>
      </c>
    </row>
    <row r="853" spans="1:7" s="57" customFormat="1" ht="15.75" customHeight="1">
      <c r="A853" s="80"/>
      <c r="B853" s="93" t="s">
        <v>698</v>
      </c>
      <c r="C853" s="93"/>
      <c r="D853" s="727"/>
      <c r="E853" s="92">
        <v>43249</v>
      </c>
      <c r="F853" s="92">
        <f>E853+3</f>
        <v>43252</v>
      </c>
      <c r="G853" s="92">
        <f>F853+15</f>
        <v>43267</v>
      </c>
    </row>
    <row r="854" spans="1:7" s="57" customFormat="1" ht="15.75" customHeight="1">
      <c r="A854" s="80"/>
      <c r="B854" s="141" t="s">
        <v>699</v>
      </c>
      <c r="C854" s="93" t="s">
        <v>146</v>
      </c>
      <c r="D854" s="727"/>
      <c r="E854" s="92">
        <f t="shared" ref="E854:F857" si="93">E853+7</f>
        <v>43256</v>
      </c>
      <c r="F854" s="92">
        <f t="shared" si="93"/>
        <v>43259</v>
      </c>
      <c r="G854" s="92">
        <f>F854+15</f>
        <v>43274</v>
      </c>
    </row>
    <row r="855" spans="1:7" s="57" customFormat="1" ht="15.75" customHeight="1">
      <c r="A855" s="80"/>
      <c r="B855" s="93" t="s">
        <v>435</v>
      </c>
      <c r="C855" s="93" t="s">
        <v>553</v>
      </c>
      <c r="D855" s="727"/>
      <c r="E855" s="92">
        <f t="shared" si="93"/>
        <v>43263</v>
      </c>
      <c r="F855" s="92">
        <f t="shared" si="93"/>
        <v>43266</v>
      </c>
      <c r="G855" s="92">
        <f>F855+15</f>
        <v>43281</v>
      </c>
    </row>
    <row r="856" spans="1:7" s="57" customFormat="1" ht="15.75" customHeight="1">
      <c r="A856" s="80"/>
      <c r="B856" s="93" t="s">
        <v>445</v>
      </c>
      <c r="C856" s="93" t="s">
        <v>245</v>
      </c>
      <c r="D856" s="727"/>
      <c r="E856" s="92">
        <f t="shared" si="93"/>
        <v>43270</v>
      </c>
      <c r="F856" s="92">
        <f t="shared" si="93"/>
        <v>43273</v>
      </c>
      <c r="G856" s="92">
        <f>F856+15</f>
        <v>43288</v>
      </c>
    </row>
    <row r="857" spans="1:7" s="57" customFormat="1" ht="15.75" customHeight="1">
      <c r="A857" s="80"/>
      <c r="B857" s="93" t="s">
        <v>446</v>
      </c>
      <c r="C857" s="93" t="s">
        <v>312</v>
      </c>
      <c r="D857" s="728"/>
      <c r="E857" s="92">
        <f t="shared" si="93"/>
        <v>43277</v>
      </c>
      <c r="F857" s="92">
        <f t="shared" si="93"/>
        <v>43280</v>
      </c>
      <c r="G857" s="92">
        <f>F857+15</f>
        <v>43295</v>
      </c>
    </row>
    <row r="858" spans="1:7" s="57" customFormat="1" ht="15.75" customHeight="1">
      <c r="A858" s="80"/>
      <c r="B858" s="13"/>
      <c r="C858" s="9"/>
      <c r="D858" s="15"/>
      <c r="E858" s="12"/>
      <c r="F858" s="12"/>
      <c r="G858" s="12"/>
    </row>
    <row r="859" spans="1:7" s="57" customFormat="1" ht="15.75" customHeight="1">
      <c r="A859" s="80"/>
      <c r="B859" s="41"/>
      <c r="C859" s="41"/>
      <c r="D859" s="18"/>
      <c r="E859" s="18"/>
      <c r="F859" s="19"/>
      <c r="G859" s="42"/>
    </row>
    <row r="860" spans="1:7" s="57" customFormat="1" ht="15.75" customHeight="1">
      <c r="A860" s="80"/>
      <c r="B860" s="19"/>
      <c r="C860" s="41"/>
      <c r="D860" s="18"/>
      <c r="E860" s="18"/>
      <c r="F860" s="42"/>
      <c r="G860" s="42"/>
    </row>
    <row r="861" spans="1:7" s="57" customFormat="1" ht="15.75" customHeight="1">
      <c r="A861" s="80"/>
      <c r="B861" s="729" t="s">
        <v>778</v>
      </c>
      <c r="C861" s="87" t="s">
        <v>39</v>
      </c>
      <c r="D861" s="87" t="s">
        <v>40</v>
      </c>
      <c r="E861" s="87" t="s">
        <v>775</v>
      </c>
      <c r="F861" s="87" t="s">
        <v>41</v>
      </c>
      <c r="G861" s="169" t="s">
        <v>274</v>
      </c>
    </row>
    <row r="862" spans="1:7" s="57" customFormat="1" ht="15.75" customHeight="1">
      <c r="A862" s="80"/>
      <c r="B862" s="730"/>
      <c r="C862" s="87"/>
      <c r="D862" s="723" t="s">
        <v>1005</v>
      </c>
      <c r="E862" s="92" t="s">
        <v>30</v>
      </c>
      <c r="F862" s="87" t="s">
        <v>42</v>
      </c>
      <c r="G862" s="87" t="s">
        <v>43</v>
      </c>
    </row>
    <row r="863" spans="1:7" s="57" customFormat="1" ht="15.75" customHeight="1">
      <c r="A863" s="80"/>
      <c r="B863" s="170" t="s">
        <v>537</v>
      </c>
      <c r="C863" s="99" t="s">
        <v>538</v>
      </c>
      <c r="D863" s="727"/>
      <c r="E863" s="92">
        <v>43253</v>
      </c>
      <c r="F863" s="92">
        <f>E863+5</f>
        <v>43258</v>
      </c>
      <c r="G863" s="92">
        <f>F863+12</f>
        <v>43270</v>
      </c>
    </row>
    <row r="864" spans="1:7" s="57" customFormat="1" ht="15.75" customHeight="1">
      <c r="A864" s="80"/>
      <c r="B864" s="170" t="s">
        <v>363</v>
      </c>
      <c r="C864" s="99" t="s">
        <v>83</v>
      </c>
      <c r="D864" s="727"/>
      <c r="E864" s="92">
        <f t="shared" ref="E864:F867" si="94">E863+7</f>
        <v>43260</v>
      </c>
      <c r="F864" s="92">
        <f t="shared" si="94"/>
        <v>43265</v>
      </c>
      <c r="G864" s="92">
        <f>F864+12</f>
        <v>43277</v>
      </c>
    </row>
    <row r="865" spans="1:7" s="57" customFormat="1" ht="15.75" customHeight="1">
      <c r="A865" s="80"/>
      <c r="B865" s="170" t="s">
        <v>436</v>
      </c>
      <c r="C865" s="99"/>
      <c r="D865" s="727"/>
      <c r="E865" s="92">
        <f t="shared" si="94"/>
        <v>43267</v>
      </c>
      <c r="F865" s="92">
        <f t="shared" si="94"/>
        <v>43272</v>
      </c>
      <c r="G865" s="92">
        <f>F865+12</f>
        <v>43284</v>
      </c>
    </row>
    <row r="866" spans="1:7" s="57" customFormat="1" ht="15.75" customHeight="1">
      <c r="A866" s="80"/>
      <c r="B866" s="121" t="s">
        <v>427</v>
      </c>
      <c r="C866" s="99" t="s">
        <v>539</v>
      </c>
      <c r="D866" s="727"/>
      <c r="E866" s="92">
        <f t="shared" si="94"/>
        <v>43274</v>
      </c>
      <c r="F866" s="92">
        <f t="shared" si="94"/>
        <v>43279</v>
      </c>
      <c r="G866" s="92">
        <f>F866+12</f>
        <v>43291</v>
      </c>
    </row>
    <row r="867" spans="1:7" s="57" customFormat="1" ht="15.75" customHeight="1">
      <c r="A867" s="80" t="s">
        <v>1006</v>
      </c>
      <c r="B867" s="121"/>
      <c r="C867" s="99"/>
      <c r="D867" s="728"/>
      <c r="E867" s="92">
        <f t="shared" si="94"/>
        <v>43281</v>
      </c>
      <c r="F867" s="92">
        <f t="shared" si="94"/>
        <v>43286</v>
      </c>
      <c r="G867" s="92">
        <f>F867+12</f>
        <v>43298</v>
      </c>
    </row>
    <row r="868" spans="1:7" s="57" customFormat="1" ht="15.75" customHeight="1">
      <c r="A868" s="80"/>
      <c r="B868" s="13"/>
      <c r="C868" s="13"/>
      <c r="D868" s="15"/>
      <c r="E868" s="12"/>
      <c r="F868" s="12"/>
      <c r="G868" s="12"/>
    </row>
    <row r="869" spans="1:7" s="57" customFormat="1" ht="15.75" customHeight="1">
      <c r="A869" s="80"/>
      <c r="B869" s="13"/>
      <c r="C869" s="13"/>
      <c r="D869" s="15"/>
      <c r="E869" s="12"/>
      <c r="F869" s="12"/>
      <c r="G869" s="12"/>
    </row>
    <row r="870" spans="1:7" s="57" customFormat="1" ht="15.75" customHeight="1">
      <c r="A870" s="80"/>
      <c r="B870" s="19"/>
      <c r="C870" s="41"/>
      <c r="D870" s="18"/>
      <c r="E870" s="18"/>
      <c r="F870" s="19"/>
      <c r="G870" s="42"/>
    </row>
    <row r="871" spans="1:7" s="57" customFormat="1" ht="15.75" customHeight="1">
      <c r="A871" s="80"/>
      <c r="B871" s="718" t="s">
        <v>38</v>
      </c>
      <c r="C871" s="102" t="s">
        <v>39</v>
      </c>
      <c r="D871" s="102" t="s">
        <v>40</v>
      </c>
      <c r="E871" s="87" t="s">
        <v>775</v>
      </c>
      <c r="F871" s="87" t="s">
        <v>41</v>
      </c>
      <c r="G871" s="102" t="s">
        <v>154</v>
      </c>
    </row>
    <row r="872" spans="1:7" s="57" customFormat="1" ht="15.75" customHeight="1">
      <c r="A872" s="80"/>
      <c r="B872" s="719"/>
      <c r="C872" s="88"/>
      <c r="D872" s="88"/>
      <c r="E872" s="131" t="s">
        <v>30</v>
      </c>
      <c r="F872" s="103" t="s">
        <v>42</v>
      </c>
      <c r="G872" s="87" t="s">
        <v>43</v>
      </c>
    </row>
    <row r="873" spans="1:7" s="57" customFormat="1" ht="15.75" customHeight="1">
      <c r="A873" s="80"/>
      <c r="B873" s="93"/>
      <c r="C873" s="116"/>
      <c r="D873" s="140" t="s">
        <v>983</v>
      </c>
      <c r="E873" s="113">
        <v>43252</v>
      </c>
      <c r="F873" s="113">
        <f>E873+5</f>
        <v>43257</v>
      </c>
      <c r="G873" s="92">
        <f>F873+17</f>
        <v>43274</v>
      </c>
    </row>
    <row r="874" spans="1:7" s="57" customFormat="1" ht="15.75" customHeight="1">
      <c r="A874" s="80"/>
      <c r="B874" s="93" t="s">
        <v>44</v>
      </c>
      <c r="C874" s="116" t="s">
        <v>536</v>
      </c>
      <c r="D874" s="142"/>
      <c r="E874" s="113">
        <f t="shared" ref="E874:F877" si="95">E873+7</f>
        <v>43259</v>
      </c>
      <c r="F874" s="113">
        <f t="shared" si="95"/>
        <v>43264</v>
      </c>
      <c r="G874" s="92">
        <f>F874+17</f>
        <v>43281</v>
      </c>
    </row>
    <row r="875" spans="1:7" s="57" customFormat="1" ht="15.75" customHeight="1">
      <c r="A875" s="80"/>
      <c r="B875" s="93"/>
      <c r="C875" s="116"/>
      <c r="D875" s="142"/>
      <c r="E875" s="113">
        <f t="shared" si="95"/>
        <v>43266</v>
      </c>
      <c r="F875" s="113">
        <f t="shared" si="95"/>
        <v>43271</v>
      </c>
      <c r="G875" s="92">
        <f>F875+17</f>
        <v>43288</v>
      </c>
    </row>
    <row r="876" spans="1:7" s="57" customFormat="1" ht="15.75" customHeight="1">
      <c r="A876" s="80"/>
      <c r="B876" s="93" t="s">
        <v>429</v>
      </c>
      <c r="C876" s="116" t="s">
        <v>128</v>
      </c>
      <c r="D876" s="142"/>
      <c r="E876" s="113">
        <f t="shared" si="95"/>
        <v>43273</v>
      </c>
      <c r="F876" s="113">
        <f t="shared" si="95"/>
        <v>43278</v>
      </c>
      <c r="G876" s="92">
        <f>F876+17</f>
        <v>43295</v>
      </c>
    </row>
    <row r="877" spans="1:7" s="57" customFormat="1" ht="15.75" customHeight="1">
      <c r="A877" s="80" t="s">
        <v>1007</v>
      </c>
      <c r="B877" s="116"/>
      <c r="C877" s="116"/>
      <c r="D877" s="143"/>
      <c r="E877" s="113">
        <f t="shared" si="95"/>
        <v>43280</v>
      </c>
      <c r="F877" s="113">
        <f t="shared" si="95"/>
        <v>43285</v>
      </c>
      <c r="G877" s="92">
        <f>F877+17</f>
        <v>43302</v>
      </c>
    </row>
    <row r="878" spans="1:7" s="57" customFormat="1" ht="15.75" customHeight="1">
      <c r="A878" s="80"/>
      <c r="B878" s="43"/>
      <c r="C878" s="41"/>
      <c r="D878" s="18"/>
      <c r="E878" s="18"/>
      <c r="F878" s="19"/>
      <c r="G878" s="42"/>
    </row>
    <row r="879" spans="1:7" s="57" customFormat="1" ht="15.75" customHeight="1">
      <c r="A879" s="80"/>
      <c r="B879" s="19"/>
      <c r="C879" s="41"/>
      <c r="D879" s="18"/>
      <c r="E879" s="18"/>
      <c r="F879" s="19"/>
      <c r="G879" s="42"/>
    </row>
    <row r="880" spans="1:7" s="57" customFormat="1" ht="15.75" customHeight="1">
      <c r="A880" s="80"/>
      <c r="B880" s="718" t="s">
        <v>38</v>
      </c>
      <c r="C880" s="102" t="s">
        <v>39</v>
      </c>
      <c r="D880" s="102" t="s">
        <v>40</v>
      </c>
      <c r="E880" s="87" t="s">
        <v>775</v>
      </c>
      <c r="F880" s="87" t="s">
        <v>41</v>
      </c>
      <c r="G880" s="87" t="s">
        <v>157</v>
      </c>
    </row>
    <row r="881" spans="1:7" s="57" customFormat="1" ht="15.75" customHeight="1">
      <c r="A881" s="80"/>
      <c r="B881" s="719"/>
      <c r="C881" s="88"/>
      <c r="D881" s="88"/>
      <c r="E881" s="131" t="s">
        <v>30</v>
      </c>
      <c r="F881" s="103" t="s">
        <v>42</v>
      </c>
      <c r="G881" s="87" t="s">
        <v>43</v>
      </c>
    </row>
    <row r="882" spans="1:7" s="57" customFormat="1" ht="15.75" customHeight="1">
      <c r="A882" s="80"/>
      <c r="B882" s="93" t="s">
        <v>531</v>
      </c>
      <c r="C882" s="163" t="s">
        <v>533</v>
      </c>
      <c r="D882" s="140" t="s">
        <v>1008</v>
      </c>
      <c r="E882" s="113">
        <v>43253</v>
      </c>
      <c r="F882" s="113">
        <f>E882+4</f>
        <v>43257</v>
      </c>
      <c r="G882" s="92">
        <f>F882+30</f>
        <v>43287</v>
      </c>
    </row>
    <row r="883" spans="1:7" s="57" customFormat="1" ht="15.75" customHeight="1">
      <c r="A883" s="80"/>
      <c r="B883" s="93" t="s">
        <v>431</v>
      </c>
      <c r="C883" s="163" t="s">
        <v>534</v>
      </c>
      <c r="D883" s="142"/>
      <c r="E883" s="113">
        <f t="shared" ref="E883:F886" si="96">E882+7</f>
        <v>43260</v>
      </c>
      <c r="F883" s="113">
        <f t="shared" si="96"/>
        <v>43264</v>
      </c>
      <c r="G883" s="92">
        <f>F883+30</f>
        <v>43294</v>
      </c>
    </row>
    <row r="884" spans="1:7" s="57" customFormat="1" ht="15.75" customHeight="1">
      <c r="A884" s="80"/>
      <c r="B884" s="93" t="s">
        <v>532</v>
      </c>
      <c r="C884" s="163" t="s">
        <v>535</v>
      </c>
      <c r="D884" s="142"/>
      <c r="E884" s="113">
        <f t="shared" si="96"/>
        <v>43267</v>
      </c>
      <c r="F884" s="113">
        <f t="shared" si="96"/>
        <v>43271</v>
      </c>
      <c r="G884" s="92">
        <f>F884+30</f>
        <v>43301</v>
      </c>
    </row>
    <row r="885" spans="1:7" s="57" customFormat="1" ht="15.75" customHeight="1">
      <c r="A885" s="80"/>
      <c r="B885" s="93" t="s">
        <v>204</v>
      </c>
      <c r="C885" s="163" t="s">
        <v>235</v>
      </c>
      <c r="D885" s="142"/>
      <c r="E885" s="113">
        <f t="shared" si="96"/>
        <v>43274</v>
      </c>
      <c r="F885" s="113">
        <f t="shared" si="96"/>
        <v>43278</v>
      </c>
      <c r="G885" s="92">
        <f>F885+30</f>
        <v>43308</v>
      </c>
    </row>
    <row r="886" spans="1:7" s="57" customFormat="1" ht="15.75" customHeight="1">
      <c r="A886" s="80" t="s">
        <v>157</v>
      </c>
      <c r="B886" s="116" t="s">
        <v>430</v>
      </c>
      <c r="C886" s="139" t="s">
        <v>206</v>
      </c>
      <c r="D886" s="143"/>
      <c r="E886" s="113">
        <f t="shared" si="96"/>
        <v>43281</v>
      </c>
      <c r="F886" s="113">
        <f t="shared" si="96"/>
        <v>43285</v>
      </c>
      <c r="G886" s="92">
        <f>F886+30</f>
        <v>43315</v>
      </c>
    </row>
    <row r="887" spans="1:7" s="57" customFormat="1" ht="15.75" customHeight="1">
      <c r="A887" s="80"/>
      <c r="B887" s="13"/>
      <c r="C887" s="19"/>
      <c r="D887" s="15"/>
      <c r="E887" s="15"/>
      <c r="F887" s="70"/>
      <c r="G887" s="12"/>
    </row>
    <row r="888" spans="1:7" s="57" customFormat="1" ht="15.75" customHeight="1">
      <c r="A888" s="80"/>
      <c r="B888" s="19"/>
      <c r="C888" s="41"/>
      <c r="D888" s="42"/>
      <c r="E888" s="42"/>
      <c r="F888" s="19"/>
      <c r="G888" s="42"/>
    </row>
    <row r="889" spans="1:7" s="57" customFormat="1" ht="15.75" customHeight="1">
      <c r="A889" s="80"/>
      <c r="B889" s="718" t="s">
        <v>38</v>
      </c>
      <c r="C889" s="102" t="s">
        <v>39</v>
      </c>
      <c r="D889" s="102" t="s">
        <v>40</v>
      </c>
      <c r="E889" s="87" t="s">
        <v>775</v>
      </c>
      <c r="F889" s="87" t="s">
        <v>41</v>
      </c>
      <c r="G889" s="102" t="s">
        <v>158</v>
      </c>
    </row>
    <row r="890" spans="1:7" s="57" customFormat="1" ht="15.75" customHeight="1">
      <c r="A890" s="80"/>
      <c r="B890" s="719"/>
      <c r="C890" s="88"/>
      <c r="D890" s="88"/>
      <c r="E890" s="131" t="s">
        <v>30</v>
      </c>
      <c r="F890" s="103" t="s">
        <v>42</v>
      </c>
      <c r="G890" s="87" t="s">
        <v>43</v>
      </c>
    </row>
    <row r="891" spans="1:7" s="57" customFormat="1" ht="15.75" customHeight="1">
      <c r="A891" s="80"/>
      <c r="B891" s="93" t="s">
        <v>531</v>
      </c>
      <c r="C891" s="163" t="s">
        <v>533</v>
      </c>
      <c r="D891" s="140" t="s">
        <v>1008</v>
      </c>
      <c r="E891" s="113">
        <v>43253</v>
      </c>
      <c r="F891" s="113">
        <f>E891+4</f>
        <v>43257</v>
      </c>
      <c r="G891" s="92">
        <f>F891+30</f>
        <v>43287</v>
      </c>
    </row>
    <row r="892" spans="1:7" s="57" customFormat="1" ht="15.75" customHeight="1">
      <c r="A892" s="80"/>
      <c r="B892" s="93" t="s">
        <v>431</v>
      </c>
      <c r="C892" s="163" t="s">
        <v>534</v>
      </c>
      <c r="D892" s="142"/>
      <c r="E892" s="113">
        <f t="shared" ref="E892:F895" si="97">E891+7</f>
        <v>43260</v>
      </c>
      <c r="F892" s="113">
        <f t="shared" si="97"/>
        <v>43264</v>
      </c>
      <c r="G892" s="92">
        <f>F892+30</f>
        <v>43294</v>
      </c>
    </row>
    <row r="893" spans="1:7" s="57" customFormat="1" ht="15.75" customHeight="1">
      <c r="A893" s="80"/>
      <c r="B893" s="93" t="s">
        <v>532</v>
      </c>
      <c r="C893" s="163" t="s">
        <v>535</v>
      </c>
      <c r="D893" s="142"/>
      <c r="E893" s="113">
        <f t="shared" si="97"/>
        <v>43267</v>
      </c>
      <c r="F893" s="113">
        <f t="shared" si="97"/>
        <v>43271</v>
      </c>
      <c r="G893" s="92">
        <f>F893+30</f>
        <v>43301</v>
      </c>
    </row>
    <row r="894" spans="1:7" s="57" customFormat="1" ht="15.75" customHeight="1">
      <c r="A894" s="80"/>
      <c r="B894" s="93" t="s">
        <v>204</v>
      </c>
      <c r="C894" s="163" t="s">
        <v>235</v>
      </c>
      <c r="D894" s="142"/>
      <c r="E894" s="113">
        <f t="shared" si="97"/>
        <v>43274</v>
      </c>
      <c r="F894" s="113">
        <f t="shared" si="97"/>
        <v>43278</v>
      </c>
      <c r="G894" s="92">
        <f>F894+30</f>
        <v>43308</v>
      </c>
    </row>
    <row r="895" spans="1:7" s="57" customFormat="1" ht="15.75" customHeight="1">
      <c r="A895" s="80" t="s">
        <v>158</v>
      </c>
      <c r="B895" s="116" t="s">
        <v>430</v>
      </c>
      <c r="C895" s="139" t="s">
        <v>206</v>
      </c>
      <c r="D895" s="143"/>
      <c r="E895" s="113">
        <f t="shared" si="97"/>
        <v>43281</v>
      </c>
      <c r="F895" s="113">
        <f t="shared" si="97"/>
        <v>43285</v>
      </c>
      <c r="G895" s="92">
        <f>F895+30</f>
        <v>43315</v>
      </c>
    </row>
    <row r="896" spans="1:7" s="57" customFormat="1" ht="15.75" customHeight="1">
      <c r="A896" s="80"/>
      <c r="B896" s="13"/>
      <c r="C896" s="13"/>
      <c r="D896" s="15"/>
      <c r="E896" s="15"/>
      <c r="F896" s="12"/>
      <c r="G896" s="12"/>
    </row>
    <row r="897" spans="1:7" s="57" customFormat="1" ht="15.75" customHeight="1">
      <c r="A897" s="80"/>
      <c r="B897" s="19"/>
      <c r="C897" s="41"/>
      <c r="D897" s="18"/>
      <c r="E897" s="18"/>
      <c r="F897" s="19"/>
      <c r="G897" s="42"/>
    </row>
    <row r="898" spans="1:7" s="57" customFormat="1" ht="15.75" customHeight="1">
      <c r="A898" s="80"/>
      <c r="B898" s="718" t="s">
        <v>38</v>
      </c>
      <c r="C898" s="102" t="s">
        <v>39</v>
      </c>
      <c r="D898" s="102" t="s">
        <v>40</v>
      </c>
      <c r="E898" s="87" t="s">
        <v>775</v>
      </c>
      <c r="F898" s="87" t="s">
        <v>41</v>
      </c>
      <c r="G898" s="87" t="s">
        <v>1</v>
      </c>
    </row>
    <row r="899" spans="1:7" s="57" customFormat="1" ht="15.75" customHeight="1">
      <c r="A899" s="80"/>
      <c r="B899" s="719"/>
      <c r="C899" s="88"/>
      <c r="D899" s="88"/>
      <c r="E899" s="131" t="s">
        <v>30</v>
      </c>
      <c r="F899" s="103" t="s">
        <v>42</v>
      </c>
      <c r="G899" s="87" t="s">
        <v>43</v>
      </c>
    </row>
    <row r="900" spans="1:7" s="57" customFormat="1" ht="15.75" customHeight="1">
      <c r="A900" s="80"/>
      <c r="B900" s="93" t="s">
        <v>438</v>
      </c>
      <c r="C900" s="116"/>
      <c r="D900" s="140" t="s">
        <v>1009</v>
      </c>
      <c r="E900" s="113">
        <v>43249</v>
      </c>
      <c r="F900" s="113">
        <f>E900+5</f>
        <v>43254</v>
      </c>
      <c r="G900" s="92">
        <f>F900+17</f>
        <v>43271</v>
      </c>
    </row>
    <row r="901" spans="1:7" s="57" customFormat="1" ht="15.75" customHeight="1">
      <c r="A901" s="80"/>
      <c r="B901" s="93" t="s">
        <v>527</v>
      </c>
      <c r="C901" s="116" t="s">
        <v>528</v>
      </c>
      <c r="D901" s="142"/>
      <c r="E901" s="113">
        <f t="shared" ref="E901:F904" si="98">E900+7</f>
        <v>43256</v>
      </c>
      <c r="F901" s="113">
        <f t="shared" si="98"/>
        <v>43261</v>
      </c>
      <c r="G901" s="92">
        <f>F901+17</f>
        <v>43278</v>
      </c>
    </row>
    <row r="902" spans="1:7" s="57" customFormat="1" ht="15.75" customHeight="1">
      <c r="A902" s="80"/>
      <c r="B902" s="93" t="s">
        <v>438</v>
      </c>
      <c r="C902" s="116"/>
      <c r="D902" s="142"/>
      <c r="E902" s="113">
        <f t="shared" si="98"/>
        <v>43263</v>
      </c>
      <c r="F902" s="113">
        <f t="shared" si="98"/>
        <v>43268</v>
      </c>
      <c r="G902" s="92">
        <f>F902+17</f>
        <v>43285</v>
      </c>
    </row>
    <row r="903" spans="1:7" s="57" customFormat="1" ht="15.75" customHeight="1">
      <c r="A903" s="80"/>
      <c r="B903" s="93" t="s">
        <v>148</v>
      </c>
      <c r="C903" s="116" t="s">
        <v>529</v>
      </c>
      <c r="D903" s="142"/>
      <c r="E903" s="113">
        <f t="shared" si="98"/>
        <v>43270</v>
      </c>
      <c r="F903" s="113">
        <f t="shared" si="98"/>
        <v>43275</v>
      </c>
      <c r="G903" s="92">
        <f>F903+17</f>
        <v>43292</v>
      </c>
    </row>
    <row r="904" spans="1:7" s="57" customFormat="1" ht="15.75" customHeight="1">
      <c r="A904" s="80" t="s">
        <v>1010</v>
      </c>
      <c r="B904" s="116" t="s">
        <v>147</v>
      </c>
      <c r="C904" s="116" t="s">
        <v>530</v>
      </c>
      <c r="D904" s="143"/>
      <c r="E904" s="113">
        <f t="shared" si="98"/>
        <v>43277</v>
      </c>
      <c r="F904" s="113">
        <f t="shared" si="98"/>
        <v>43282</v>
      </c>
      <c r="G904" s="92">
        <f>F904+17</f>
        <v>43299</v>
      </c>
    </row>
    <row r="905" spans="1:7" s="57" customFormat="1" ht="15.75" customHeight="1">
      <c r="A905" s="80"/>
      <c r="B905" s="13"/>
      <c r="C905" s="13"/>
      <c r="D905" s="15"/>
      <c r="E905" s="12"/>
      <c r="F905" s="12"/>
      <c r="G905" s="12"/>
    </row>
    <row r="906" spans="1:7" s="57" customFormat="1" ht="15.75" customHeight="1">
      <c r="A906" s="80"/>
      <c r="B906" s="19"/>
      <c r="C906" s="41"/>
      <c r="D906" s="18"/>
      <c r="E906" s="18"/>
      <c r="F906" s="19"/>
      <c r="G906" s="42"/>
    </row>
    <row r="907" spans="1:7" s="57" customFormat="1" ht="15.75" customHeight="1">
      <c r="A907" s="80"/>
      <c r="B907" s="19"/>
      <c r="C907" s="41"/>
      <c r="D907" s="18"/>
      <c r="E907" s="18"/>
      <c r="F907" s="19"/>
      <c r="G907" s="42"/>
    </row>
    <row r="908" spans="1:7" s="57" customFormat="1" ht="15.75" customHeight="1">
      <c r="A908" s="80"/>
      <c r="B908" s="718" t="s">
        <v>38</v>
      </c>
      <c r="C908" s="102" t="s">
        <v>39</v>
      </c>
      <c r="D908" s="102" t="s">
        <v>40</v>
      </c>
      <c r="E908" s="87" t="s">
        <v>775</v>
      </c>
      <c r="F908" s="87" t="s">
        <v>41</v>
      </c>
      <c r="G908" s="87" t="s">
        <v>1</v>
      </c>
    </row>
    <row r="909" spans="1:7" s="57" customFormat="1" ht="15.75" customHeight="1">
      <c r="A909" s="80"/>
      <c r="B909" s="719"/>
      <c r="C909" s="88"/>
      <c r="D909" s="88"/>
      <c r="E909" s="131" t="s">
        <v>30</v>
      </c>
      <c r="F909" s="103" t="s">
        <v>42</v>
      </c>
      <c r="G909" s="87" t="s">
        <v>43</v>
      </c>
    </row>
    <row r="910" spans="1:7" s="57" customFormat="1" ht="15.75" customHeight="1">
      <c r="A910" s="80"/>
      <c r="B910" s="93" t="s">
        <v>438</v>
      </c>
      <c r="C910" s="116"/>
      <c r="D910" s="140" t="s">
        <v>1009</v>
      </c>
      <c r="E910" s="113">
        <v>43249</v>
      </c>
      <c r="F910" s="113">
        <f>E910+5</f>
        <v>43254</v>
      </c>
      <c r="G910" s="92">
        <f>F910+17</f>
        <v>43271</v>
      </c>
    </row>
    <row r="911" spans="1:7" s="57" customFormat="1" ht="15.75" customHeight="1">
      <c r="A911" s="80"/>
      <c r="B911" s="93" t="s">
        <v>527</v>
      </c>
      <c r="C911" s="116" t="s">
        <v>528</v>
      </c>
      <c r="D911" s="142"/>
      <c r="E911" s="113">
        <f t="shared" ref="E911:F914" si="99">E910+7</f>
        <v>43256</v>
      </c>
      <c r="F911" s="113">
        <f t="shared" si="99"/>
        <v>43261</v>
      </c>
      <c r="G911" s="92">
        <f>F911+17</f>
        <v>43278</v>
      </c>
    </row>
    <row r="912" spans="1:7" s="57" customFormat="1" ht="15.75" customHeight="1">
      <c r="A912" s="80"/>
      <c r="B912" s="93" t="s">
        <v>438</v>
      </c>
      <c r="C912" s="116"/>
      <c r="D912" s="142"/>
      <c r="E912" s="113">
        <f t="shared" si="99"/>
        <v>43263</v>
      </c>
      <c r="F912" s="113">
        <f t="shared" si="99"/>
        <v>43268</v>
      </c>
      <c r="G912" s="92">
        <f>F912+17</f>
        <v>43285</v>
      </c>
    </row>
    <row r="913" spans="1:7" s="57" customFormat="1" ht="15.75" customHeight="1">
      <c r="A913" s="80"/>
      <c r="B913" s="93" t="s">
        <v>148</v>
      </c>
      <c r="C913" s="116" t="s">
        <v>529</v>
      </c>
      <c r="D913" s="142"/>
      <c r="E913" s="113">
        <f t="shared" si="99"/>
        <v>43270</v>
      </c>
      <c r="F913" s="113">
        <f t="shared" si="99"/>
        <v>43275</v>
      </c>
      <c r="G913" s="92">
        <f>F913+17</f>
        <v>43292</v>
      </c>
    </row>
    <row r="914" spans="1:7" s="57" customFormat="1" ht="15.75" customHeight="1">
      <c r="A914" s="80" t="s">
        <v>159</v>
      </c>
      <c r="B914" s="116" t="s">
        <v>147</v>
      </c>
      <c r="C914" s="116" t="s">
        <v>530</v>
      </c>
      <c r="D914" s="143"/>
      <c r="E914" s="113">
        <f t="shared" si="99"/>
        <v>43277</v>
      </c>
      <c r="F914" s="113">
        <f t="shared" si="99"/>
        <v>43282</v>
      </c>
      <c r="G914" s="92">
        <f>F914+17</f>
        <v>43299</v>
      </c>
    </row>
    <row r="915" spans="1:7" s="57" customFormat="1" ht="15.75" customHeight="1">
      <c r="A915" s="80"/>
      <c r="B915" s="13"/>
      <c r="C915" s="13"/>
      <c r="D915" s="15"/>
      <c r="E915" s="12"/>
      <c r="F915" s="12"/>
      <c r="G915" s="12"/>
    </row>
    <row r="916" spans="1:7" s="57" customFormat="1" ht="15.75" customHeight="1">
      <c r="A916" s="80"/>
      <c r="B916" s="19" t="s">
        <v>795</v>
      </c>
      <c r="C916" s="43"/>
      <c r="D916" s="18"/>
      <c r="E916" s="18"/>
      <c r="F916" s="19"/>
      <c r="G916" s="42"/>
    </row>
    <row r="917" spans="1:7" s="57" customFormat="1" ht="15.75" customHeight="1">
      <c r="A917" s="80"/>
      <c r="B917" s="13"/>
      <c r="C917" s="9"/>
      <c r="D917" s="15"/>
      <c r="E917" s="12"/>
      <c r="F917" s="12"/>
      <c r="G917" s="12"/>
    </row>
    <row r="918" spans="1:7" s="57" customFormat="1" ht="15.75" customHeight="1">
      <c r="A918" s="80"/>
      <c r="B918" s="718" t="s">
        <v>38</v>
      </c>
      <c r="C918" s="102" t="s">
        <v>39</v>
      </c>
      <c r="D918" s="102" t="s">
        <v>40</v>
      </c>
      <c r="E918" s="87" t="s">
        <v>775</v>
      </c>
      <c r="F918" s="87" t="s">
        <v>41</v>
      </c>
      <c r="G918" s="102" t="s">
        <v>154</v>
      </c>
    </row>
    <row r="919" spans="1:7" s="57" customFormat="1" ht="15.75" customHeight="1">
      <c r="A919" s="80"/>
      <c r="B919" s="719"/>
      <c r="C919" s="88"/>
      <c r="D919" s="88"/>
      <c r="E919" s="131" t="s">
        <v>30</v>
      </c>
      <c r="F919" s="103" t="s">
        <v>42</v>
      </c>
      <c r="G919" s="87" t="s">
        <v>43</v>
      </c>
    </row>
    <row r="920" spans="1:7" s="57" customFormat="1" ht="15.75" customHeight="1">
      <c r="A920" s="80"/>
      <c r="B920" s="93" t="s">
        <v>438</v>
      </c>
      <c r="C920" s="116"/>
      <c r="D920" s="140" t="s">
        <v>1009</v>
      </c>
      <c r="E920" s="113">
        <v>43249</v>
      </c>
      <c r="F920" s="113">
        <f>E920+5</f>
        <v>43254</v>
      </c>
      <c r="G920" s="92">
        <f>F920+17</f>
        <v>43271</v>
      </c>
    </row>
    <row r="921" spans="1:7" s="57" customFormat="1" ht="15.75" customHeight="1">
      <c r="A921" s="80"/>
      <c r="B921" s="93" t="s">
        <v>527</v>
      </c>
      <c r="C921" s="116" t="s">
        <v>528</v>
      </c>
      <c r="D921" s="142"/>
      <c r="E921" s="113">
        <f t="shared" ref="E921:F924" si="100">E920+7</f>
        <v>43256</v>
      </c>
      <c r="F921" s="113">
        <f t="shared" si="100"/>
        <v>43261</v>
      </c>
      <c r="G921" s="92">
        <f>F921+17</f>
        <v>43278</v>
      </c>
    </row>
    <row r="922" spans="1:7" s="57" customFormat="1" ht="15.75" customHeight="1">
      <c r="A922" s="80"/>
      <c r="B922" s="93" t="s">
        <v>438</v>
      </c>
      <c r="C922" s="116"/>
      <c r="D922" s="142"/>
      <c r="E922" s="113">
        <f t="shared" si="100"/>
        <v>43263</v>
      </c>
      <c r="F922" s="113">
        <f t="shared" si="100"/>
        <v>43268</v>
      </c>
      <c r="G922" s="92">
        <f>F922+17</f>
        <v>43285</v>
      </c>
    </row>
    <row r="923" spans="1:7" s="57" customFormat="1" ht="15.75" customHeight="1">
      <c r="A923" s="80" t="s">
        <v>160</v>
      </c>
      <c r="B923" s="93" t="s">
        <v>148</v>
      </c>
      <c r="C923" s="116" t="s">
        <v>529</v>
      </c>
      <c r="D923" s="142"/>
      <c r="E923" s="113">
        <f t="shared" si="100"/>
        <v>43270</v>
      </c>
      <c r="F923" s="113">
        <f t="shared" si="100"/>
        <v>43275</v>
      </c>
      <c r="G923" s="92">
        <f>F923+17</f>
        <v>43292</v>
      </c>
    </row>
    <row r="924" spans="1:7" s="57" customFormat="1" ht="15.75" customHeight="1">
      <c r="A924" s="80"/>
      <c r="B924" s="116" t="s">
        <v>147</v>
      </c>
      <c r="C924" s="116" t="s">
        <v>530</v>
      </c>
      <c r="D924" s="143"/>
      <c r="E924" s="113">
        <f t="shared" si="100"/>
        <v>43277</v>
      </c>
      <c r="F924" s="113">
        <f t="shared" si="100"/>
        <v>43282</v>
      </c>
      <c r="G924" s="92">
        <f>F924+17</f>
        <v>43299</v>
      </c>
    </row>
    <row r="925" spans="1:7" s="57" customFormat="1" ht="15.75" customHeight="1">
      <c r="A925" s="80"/>
      <c r="B925" s="13"/>
      <c r="C925" s="9"/>
      <c r="D925" s="15"/>
      <c r="E925" s="12"/>
      <c r="F925" s="12"/>
      <c r="G925" s="12"/>
    </row>
    <row r="926" spans="1:7" s="57" customFormat="1" ht="15.75" customHeight="1">
      <c r="A926" s="80"/>
      <c r="B926" s="729" t="s">
        <v>38</v>
      </c>
      <c r="C926" s="87" t="s">
        <v>39</v>
      </c>
      <c r="D926" s="87" t="s">
        <v>40</v>
      </c>
      <c r="E926" s="87" t="s">
        <v>775</v>
      </c>
      <c r="F926" s="87" t="s">
        <v>41</v>
      </c>
      <c r="G926" s="87" t="s">
        <v>154</v>
      </c>
    </row>
    <row r="927" spans="1:7" s="57" customFormat="1" ht="15.75" customHeight="1">
      <c r="A927" s="80"/>
      <c r="B927" s="730"/>
      <c r="C927" s="87"/>
      <c r="D927" s="87"/>
      <c r="E927" s="87" t="s">
        <v>30</v>
      </c>
      <c r="F927" s="87" t="s">
        <v>42</v>
      </c>
      <c r="G927" s="87" t="s">
        <v>1011</v>
      </c>
    </row>
    <row r="928" spans="1:7" s="57" customFormat="1" ht="15.75" customHeight="1">
      <c r="A928" s="80"/>
      <c r="B928" s="171" t="s">
        <v>278</v>
      </c>
      <c r="C928" s="128" t="s">
        <v>689</v>
      </c>
      <c r="D928" s="723" t="s">
        <v>1012</v>
      </c>
      <c r="E928" s="92">
        <v>43257</v>
      </c>
      <c r="F928" s="92">
        <f>E928+3</f>
        <v>43260</v>
      </c>
      <c r="G928" s="92">
        <f>F928+17</f>
        <v>43277</v>
      </c>
    </row>
    <row r="929" spans="1:7" s="57" customFormat="1" ht="15.75" customHeight="1">
      <c r="A929" s="80"/>
      <c r="B929" s="171" t="s">
        <v>688</v>
      </c>
      <c r="C929" s="128" t="s">
        <v>444</v>
      </c>
      <c r="D929" s="727"/>
      <c r="E929" s="92">
        <f>E928+7</f>
        <v>43264</v>
      </c>
      <c r="F929" s="92">
        <f t="shared" ref="E929:F932" si="101">F928+7</f>
        <v>43267</v>
      </c>
      <c r="G929" s="92">
        <f>F929+17</f>
        <v>43284</v>
      </c>
    </row>
    <row r="930" spans="1:7" s="57" customFormat="1" ht="15.75" customHeight="1">
      <c r="A930" s="80"/>
      <c r="B930" s="171" t="s">
        <v>277</v>
      </c>
      <c r="C930" s="128" t="s">
        <v>233</v>
      </c>
      <c r="D930" s="727"/>
      <c r="E930" s="92">
        <f t="shared" si="101"/>
        <v>43271</v>
      </c>
      <c r="F930" s="92">
        <f t="shared" si="101"/>
        <v>43274</v>
      </c>
      <c r="G930" s="92">
        <f>F930+17</f>
        <v>43291</v>
      </c>
    </row>
    <row r="931" spans="1:7" s="57" customFormat="1" ht="15.75" customHeight="1">
      <c r="A931" s="80"/>
      <c r="B931" s="171" t="s">
        <v>386</v>
      </c>
      <c r="C931" s="128" t="s">
        <v>444</v>
      </c>
      <c r="D931" s="727"/>
      <c r="E931" s="92">
        <f t="shared" si="101"/>
        <v>43278</v>
      </c>
      <c r="F931" s="92">
        <f t="shared" si="101"/>
        <v>43281</v>
      </c>
      <c r="G931" s="92">
        <f>F931+17</f>
        <v>43298</v>
      </c>
    </row>
    <row r="932" spans="1:7" s="57" customFormat="1" ht="15.75" customHeight="1">
      <c r="A932" s="80"/>
      <c r="D932" s="728"/>
      <c r="E932" s="92">
        <f t="shared" si="101"/>
        <v>43285</v>
      </c>
      <c r="F932" s="92">
        <f t="shared" si="101"/>
        <v>43288</v>
      </c>
      <c r="G932" s="92">
        <f>F932+17</f>
        <v>43305</v>
      </c>
    </row>
    <row r="933" spans="1:7" s="57" customFormat="1" ht="15.75" customHeight="1">
      <c r="A933" s="80"/>
      <c r="B933" s="13"/>
      <c r="C933" s="13"/>
      <c r="D933" s="15"/>
      <c r="E933" s="12"/>
      <c r="F933" s="12"/>
      <c r="G933" s="12"/>
    </row>
    <row r="934" spans="1:7" s="57" customFormat="1" ht="15.75" customHeight="1">
      <c r="A934" s="80"/>
      <c r="B934" s="13" t="s">
        <v>1013</v>
      </c>
      <c r="C934" s="13"/>
      <c r="D934" s="15"/>
      <c r="E934" s="12"/>
      <c r="F934" s="12"/>
      <c r="G934" s="12"/>
    </row>
    <row r="935" spans="1:7" s="57" customFormat="1" ht="15.75" customHeight="1">
      <c r="A935" s="80"/>
      <c r="B935" s="718" t="s">
        <v>38</v>
      </c>
      <c r="C935" s="102" t="s">
        <v>39</v>
      </c>
      <c r="D935" s="102" t="s">
        <v>40</v>
      </c>
      <c r="E935" s="87" t="s">
        <v>789</v>
      </c>
      <c r="F935" s="87" t="s">
        <v>41</v>
      </c>
      <c r="G935" s="102" t="s">
        <v>1014</v>
      </c>
    </row>
    <row r="936" spans="1:7" s="57" customFormat="1" ht="15.75" customHeight="1">
      <c r="A936" s="80"/>
      <c r="B936" s="719"/>
      <c r="C936" s="88"/>
      <c r="D936" s="88"/>
      <c r="E936" s="131" t="s">
        <v>30</v>
      </c>
      <c r="F936" s="103" t="s">
        <v>42</v>
      </c>
      <c r="G936" s="87" t="s">
        <v>43</v>
      </c>
    </row>
    <row r="937" spans="1:7" s="57" customFormat="1" ht="15.75" customHeight="1">
      <c r="A937" s="80"/>
      <c r="B937" s="93" t="s">
        <v>698</v>
      </c>
      <c r="C937" s="93"/>
      <c r="D937" s="140" t="s">
        <v>900</v>
      </c>
      <c r="E937" s="92">
        <v>43249</v>
      </c>
      <c r="F937" s="92">
        <f>E937+3</f>
        <v>43252</v>
      </c>
      <c r="G937" s="92">
        <f>F937+15</f>
        <v>43267</v>
      </c>
    </row>
    <row r="938" spans="1:7" s="57" customFormat="1" ht="15.75" customHeight="1">
      <c r="A938" s="80"/>
      <c r="B938" s="141" t="s">
        <v>699</v>
      </c>
      <c r="C938" s="93" t="s">
        <v>146</v>
      </c>
      <c r="D938" s="142"/>
      <c r="E938" s="92">
        <f t="shared" ref="E938:F941" si="102">E937+7</f>
        <v>43256</v>
      </c>
      <c r="F938" s="92">
        <f t="shared" si="102"/>
        <v>43259</v>
      </c>
      <c r="G938" s="92">
        <f>F938+15</f>
        <v>43274</v>
      </c>
    </row>
    <row r="939" spans="1:7" s="57" customFormat="1" ht="15.75" customHeight="1">
      <c r="A939" s="80"/>
      <c r="B939" s="93" t="s">
        <v>435</v>
      </c>
      <c r="C939" s="93" t="s">
        <v>553</v>
      </c>
      <c r="D939" s="142"/>
      <c r="E939" s="92">
        <f t="shared" si="102"/>
        <v>43263</v>
      </c>
      <c r="F939" s="92">
        <f t="shared" si="102"/>
        <v>43266</v>
      </c>
      <c r="G939" s="92">
        <f>F939+15</f>
        <v>43281</v>
      </c>
    </row>
    <row r="940" spans="1:7" s="57" customFormat="1" ht="15.75" customHeight="1">
      <c r="A940" s="80"/>
      <c r="B940" s="93" t="s">
        <v>445</v>
      </c>
      <c r="C940" s="93" t="s">
        <v>245</v>
      </c>
      <c r="D940" s="142"/>
      <c r="E940" s="92">
        <f t="shared" si="102"/>
        <v>43270</v>
      </c>
      <c r="F940" s="92">
        <f t="shared" si="102"/>
        <v>43273</v>
      </c>
      <c r="G940" s="92">
        <f>F940+15</f>
        <v>43288</v>
      </c>
    </row>
    <row r="941" spans="1:7" s="57" customFormat="1" ht="15.75" customHeight="1">
      <c r="A941" s="83" t="s">
        <v>1015</v>
      </c>
      <c r="B941" s="93" t="s">
        <v>446</v>
      </c>
      <c r="C941" s="93" t="s">
        <v>312</v>
      </c>
      <c r="D941" s="143"/>
      <c r="E941" s="92">
        <f t="shared" si="102"/>
        <v>43277</v>
      </c>
      <c r="F941" s="92">
        <f t="shared" si="102"/>
        <v>43280</v>
      </c>
      <c r="G941" s="92">
        <f>F941+15</f>
        <v>43295</v>
      </c>
    </row>
    <row r="942" spans="1:7" s="57" customFormat="1" ht="15.75" customHeight="1">
      <c r="A942" s="80"/>
      <c r="B942" s="13"/>
      <c r="C942" s="13"/>
      <c r="D942" s="15"/>
      <c r="E942" s="12"/>
      <c r="F942" s="12"/>
      <c r="G942" s="12"/>
    </row>
    <row r="943" spans="1:7" s="57" customFormat="1" ht="15.75" customHeight="1">
      <c r="A943" s="80"/>
      <c r="B943" s="13"/>
      <c r="C943" s="13"/>
      <c r="D943" s="15"/>
      <c r="E943" s="12"/>
      <c r="F943" s="12"/>
      <c r="G943" s="12"/>
    </row>
    <row r="944" spans="1:7" s="57" customFormat="1" ht="15.75" customHeight="1">
      <c r="A944" s="79" t="s">
        <v>1016</v>
      </c>
      <c r="B944" s="44"/>
      <c r="C944" s="44"/>
      <c r="D944" s="44"/>
      <c r="E944" s="44"/>
      <c r="F944" s="44"/>
      <c r="G944" s="44"/>
    </row>
    <row r="945" spans="1:7" s="57" customFormat="1" ht="15.75" customHeight="1">
      <c r="A945" s="80"/>
      <c r="B945" s="26"/>
      <c r="C945" s="26"/>
      <c r="D945" s="26"/>
      <c r="E945" s="26"/>
      <c r="F945" s="12"/>
      <c r="G945" s="12"/>
    </row>
    <row r="946" spans="1:7" s="57" customFormat="1" ht="15.75" customHeight="1">
      <c r="A946" s="80"/>
      <c r="B946" s="78"/>
      <c r="C946" s="17"/>
      <c r="D946" s="18"/>
      <c r="E946" s="18"/>
      <c r="F946" s="19"/>
      <c r="G946" s="19"/>
    </row>
    <row r="947" spans="1:7" s="57" customFormat="1" ht="15.75" customHeight="1">
      <c r="A947" s="80"/>
      <c r="B947" s="718" t="s">
        <v>38</v>
      </c>
      <c r="C947" s="102" t="s">
        <v>39</v>
      </c>
      <c r="D947" s="102" t="s">
        <v>1017</v>
      </c>
      <c r="E947" s="87" t="s">
        <v>782</v>
      </c>
      <c r="F947" s="87" t="s">
        <v>41</v>
      </c>
      <c r="G947" s="87" t="s">
        <v>1018</v>
      </c>
    </row>
    <row r="948" spans="1:7" s="57" customFormat="1" ht="15.75" customHeight="1">
      <c r="A948" s="80"/>
      <c r="B948" s="719"/>
      <c r="C948" s="88"/>
      <c r="D948" s="88"/>
      <c r="E948" s="131" t="s">
        <v>1019</v>
      </c>
      <c r="F948" s="87" t="s">
        <v>42</v>
      </c>
      <c r="G948" s="87" t="s">
        <v>43</v>
      </c>
    </row>
    <row r="949" spans="1:7" s="57" customFormat="1" ht="15.75" customHeight="1">
      <c r="A949" s="80"/>
      <c r="B949" s="87" t="s">
        <v>664</v>
      </c>
      <c r="C949" s="87" t="s">
        <v>825</v>
      </c>
      <c r="D949" s="718" t="s">
        <v>1020</v>
      </c>
      <c r="E949" s="97">
        <v>43248</v>
      </c>
      <c r="F949" s="92">
        <f>E949+5</f>
        <v>43253</v>
      </c>
      <c r="G949" s="92">
        <f>F949+33</f>
        <v>43286</v>
      </c>
    </row>
    <row r="950" spans="1:7" s="57" customFormat="1" ht="15.75" customHeight="1">
      <c r="A950" s="78" t="s">
        <v>1021</v>
      </c>
      <c r="B950" s="87" t="s">
        <v>665</v>
      </c>
      <c r="C950" s="87" t="s">
        <v>632</v>
      </c>
      <c r="D950" s="749"/>
      <c r="E950" s="97">
        <f t="shared" ref="E950:F953" si="103">E949+7</f>
        <v>43255</v>
      </c>
      <c r="F950" s="97">
        <f t="shared" si="103"/>
        <v>43260</v>
      </c>
      <c r="G950" s="92">
        <f>F950+33</f>
        <v>43293</v>
      </c>
    </row>
    <row r="951" spans="1:7" s="57" customFormat="1" ht="15.75" customHeight="1">
      <c r="A951" s="37"/>
      <c r="B951" s="87" t="s">
        <v>746</v>
      </c>
      <c r="C951" s="87" t="s">
        <v>633</v>
      </c>
      <c r="D951" s="749"/>
      <c r="E951" s="97">
        <f t="shared" si="103"/>
        <v>43262</v>
      </c>
      <c r="F951" s="97">
        <f t="shared" si="103"/>
        <v>43267</v>
      </c>
      <c r="G951" s="92">
        <f>F951+33</f>
        <v>43300</v>
      </c>
    </row>
    <row r="952" spans="1:7" s="57" customFormat="1" ht="15.75" customHeight="1">
      <c r="A952" s="78"/>
      <c r="B952" s="87" t="s">
        <v>747</v>
      </c>
      <c r="C952" s="87" t="s">
        <v>634</v>
      </c>
      <c r="D952" s="749"/>
      <c r="E952" s="97">
        <f t="shared" si="103"/>
        <v>43269</v>
      </c>
      <c r="F952" s="97">
        <f t="shared" si="103"/>
        <v>43274</v>
      </c>
      <c r="G952" s="92">
        <f>F952+33</f>
        <v>43307</v>
      </c>
    </row>
    <row r="953" spans="1:7" s="57" customFormat="1" ht="15.75" customHeight="1">
      <c r="A953" s="78"/>
      <c r="B953" s="87" t="s">
        <v>748</v>
      </c>
      <c r="C953" s="87" t="s">
        <v>635</v>
      </c>
      <c r="D953" s="719"/>
      <c r="E953" s="97">
        <f t="shared" si="103"/>
        <v>43276</v>
      </c>
      <c r="F953" s="97">
        <f t="shared" si="103"/>
        <v>43281</v>
      </c>
      <c r="G953" s="92">
        <f>F953+33</f>
        <v>43314</v>
      </c>
    </row>
    <row r="954" spans="1:7" s="57" customFormat="1" ht="15.75" customHeight="1">
      <c r="A954" s="78"/>
      <c r="B954" s="26"/>
      <c r="C954" s="26"/>
      <c r="D954" s="26"/>
      <c r="E954" s="26"/>
      <c r="F954" s="12"/>
      <c r="G954" s="12"/>
    </row>
    <row r="955" spans="1:7" s="57" customFormat="1" ht="15.75" customHeight="1">
      <c r="A955" s="78"/>
      <c r="B955" s="78"/>
      <c r="C955" s="17"/>
      <c r="D955" s="18"/>
      <c r="E955" s="18"/>
      <c r="F955" s="19"/>
      <c r="G955" s="19"/>
    </row>
    <row r="956" spans="1:7" s="57" customFormat="1" ht="15.75" customHeight="1">
      <c r="A956" s="78"/>
      <c r="B956" s="26"/>
      <c r="C956" s="26"/>
      <c r="D956" s="26"/>
      <c r="E956" s="11"/>
      <c r="F956" s="11"/>
      <c r="G956" s="12"/>
    </row>
    <row r="957" spans="1:7" s="57" customFormat="1" ht="15.75" customHeight="1">
      <c r="A957" s="78"/>
      <c r="B957" s="718" t="s">
        <v>38</v>
      </c>
      <c r="C957" s="102" t="s">
        <v>39</v>
      </c>
      <c r="D957" s="102" t="s">
        <v>774</v>
      </c>
      <c r="E957" s="87" t="s">
        <v>775</v>
      </c>
      <c r="F957" s="87" t="s">
        <v>41</v>
      </c>
      <c r="G957" s="87" t="s">
        <v>1022</v>
      </c>
    </row>
    <row r="958" spans="1:7" s="57" customFormat="1" ht="15.75" customHeight="1">
      <c r="A958" s="78"/>
      <c r="B958" s="719"/>
      <c r="C958" s="88"/>
      <c r="D958" s="88"/>
      <c r="E958" s="131" t="s">
        <v>1023</v>
      </c>
      <c r="F958" s="87" t="s">
        <v>42</v>
      </c>
      <c r="G958" s="87" t="s">
        <v>43</v>
      </c>
    </row>
    <row r="959" spans="1:7" s="57" customFormat="1" ht="15.75" customHeight="1">
      <c r="A959" s="78"/>
      <c r="B959" s="87" t="s">
        <v>664</v>
      </c>
      <c r="C959" s="87" t="s">
        <v>825</v>
      </c>
      <c r="D959" s="718" t="s">
        <v>1020</v>
      </c>
      <c r="E959" s="97">
        <v>43248</v>
      </c>
      <c r="F959" s="92">
        <f>E959+5</f>
        <v>43253</v>
      </c>
      <c r="G959" s="92">
        <f>F959+36</f>
        <v>43289</v>
      </c>
    </row>
    <row r="960" spans="1:7" s="57" customFormat="1" ht="15.75" customHeight="1">
      <c r="A960" s="78"/>
      <c r="B960" s="87" t="s">
        <v>665</v>
      </c>
      <c r="C960" s="87" t="s">
        <v>632</v>
      </c>
      <c r="D960" s="749"/>
      <c r="E960" s="97">
        <f t="shared" ref="E960:F963" si="104">E959+7</f>
        <v>43255</v>
      </c>
      <c r="F960" s="97">
        <f t="shared" si="104"/>
        <v>43260</v>
      </c>
      <c r="G960" s="92">
        <f>F960+36</f>
        <v>43296</v>
      </c>
    </row>
    <row r="961" spans="1:7" s="57" customFormat="1" ht="15.75" customHeight="1">
      <c r="A961" s="78"/>
      <c r="B961" s="87" t="s">
        <v>746</v>
      </c>
      <c r="C961" s="87" t="s">
        <v>633</v>
      </c>
      <c r="D961" s="749"/>
      <c r="E961" s="97">
        <f t="shared" si="104"/>
        <v>43262</v>
      </c>
      <c r="F961" s="97">
        <f t="shared" si="104"/>
        <v>43267</v>
      </c>
      <c r="G961" s="92">
        <f>F961+36</f>
        <v>43303</v>
      </c>
    </row>
    <row r="962" spans="1:7" s="57" customFormat="1" ht="15.75" customHeight="1">
      <c r="A962" s="78"/>
      <c r="B962" s="87" t="s">
        <v>747</v>
      </c>
      <c r="C962" s="87" t="s">
        <v>634</v>
      </c>
      <c r="D962" s="749"/>
      <c r="E962" s="97">
        <f t="shared" si="104"/>
        <v>43269</v>
      </c>
      <c r="F962" s="97">
        <f t="shared" si="104"/>
        <v>43274</v>
      </c>
      <c r="G962" s="92">
        <f>F962+36</f>
        <v>43310</v>
      </c>
    </row>
    <row r="963" spans="1:7" s="57" customFormat="1" ht="15.75" customHeight="1">
      <c r="A963" s="78"/>
      <c r="B963" s="87" t="s">
        <v>748</v>
      </c>
      <c r="C963" s="87" t="s">
        <v>635</v>
      </c>
      <c r="D963" s="719"/>
      <c r="E963" s="97">
        <f t="shared" si="104"/>
        <v>43276</v>
      </c>
      <c r="F963" s="97">
        <f t="shared" si="104"/>
        <v>43281</v>
      </c>
      <c r="G963" s="92">
        <f>F963+36</f>
        <v>43317</v>
      </c>
    </row>
    <row r="964" spans="1:7" s="57" customFormat="1" ht="15.75" customHeight="1">
      <c r="A964" s="78" t="s">
        <v>1024</v>
      </c>
      <c r="B964" s="26"/>
      <c r="C964" s="26"/>
      <c r="D964" s="26"/>
      <c r="E964" s="26"/>
      <c r="F964" s="12"/>
      <c r="G964" s="12"/>
    </row>
    <row r="965" spans="1:7" s="57" customFormat="1" ht="15.75" customHeight="1">
      <c r="A965" s="78"/>
      <c r="B965" s="718" t="s">
        <v>778</v>
      </c>
      <c r="C965" s="102" t="s">
        <v>39</v>
      </c>
      <c r="D965" s="102" t="s">
        <v>774</v>
      </c>
      <c r="E965" s="87" t="s">
        <v>775</v>
      </c>
      <c r="F965" s="87" t="s">
        <v>41</v>
      </c>
      <c r="G965" s="87" t="s">
        <v>1022</v>
      </c>
    </row>
    <row r="966" spans="1:7" s="57" customFormat="1" ht="15.75" customHeight="1">
      <c r="A966" s="78"/>
      <c r="B966" s="719"/>
      <c r="C966" s="88"/>
      <c r="D966" s="88"/>
      <c r="E966" s="131" t="s">
        <v>883</v>
      </c>
      <c r="F966" s="87" t="s">
        <v>42</v>
      </c>
      <c r="G966" s="87" t="s">
        <v>43</v>
      </c>
    </row>
    <row r="967" spans="1:7" s="57" customFormat="1" ht="15.75" customHeight="1">
      <c r="A967" s="78"/>
      <c r="B967" s="87" t="s">
        <v>664</v>
      </c>
      <c r="C967" s="87" t="s">
        <v>825</v>
      </c>
      <c r="D967" s="718" t="s">
        <v>1020</v>
      </c>
      <c r="E967" s="97">
        <v>43248</v>
      </c>
      <c r="F967" s="92">
        <f>E967+5</f>
        <v>43253</v>
      </c>
      <c r="G967" s="92">
        <f>F967+36</f>
        <v>43289</v>
      </c>
    </row>
    <row r="968" spans="1:7" s="57" customFormat="1" ht="15.75" customHeight="1">
      <c r="A968" s="78"/>
      <c r="B968" s="87" t="s">
        <v>665</v>
      </c>
      <c r="C968" s="87" t="s">
        <v>632</v>
      </c>
      <c r="D968" s="749"/>
      <c r="E968" s="97">
        <f t="shared" ref="E968:F968" si="105">E967+7</f>
        <v>43255</v>
      </c>
      <c r="F968" s="97">
        <f t="shared" si="105"/>
        <v>43260</v>
      </c>
      <c r="G968" s="92">
        <f>F968+36</f>
        <v>43296</v>
      </c>
    </row>
    <row r="969" spans="1:7" s="57" customFormat="1" ht="15.75" customHeight="1">
      <c r="A969" s="78"/>
      <c r="B969" s="87" t="s">
        <v>746</v>
      </c>
      <c r="C969" s="87" t="s">
        <v>633</v>
      </c>
      <c r="D969" s="749"/>
      <c r="E969" s="97">
        <f t="shared" ref="E969:F969" si="106">E968+7</f>
        <v>43262</v>
      </c>
      <c r="F969" s="97">
        <f t="shared" si="106"/>
        <v>43267</v>
      </c>
      <c r="G969" s="92">
        <f>F969+36</f>
        <v>43303</v>
      </c>
    </row>
    <row r="970" spans="1:7" s="57" customFormat="1" ht="15.75" customHeight="1">
      <c r="A970" s="78" t="s">
        <v>795</v>
      </c>
      <c r="B970" s="87" t="s">
        <v>747</v>
      </c>
      <c r="C970" s="87" t="s">
        <v>634</v>
      </c>
      <c r="D970" s="749"/>
      <c r="E970" s="97">
        <f t="shared" ref="E970:F970" si="107">E969+7</f>
        <v>43269</v>
      </c>
      <c r="F970" s="97">
        <f t="shared" si="107"/>
        <v>43274</v>
      </c>
      <c r="G970" s="92">
        <f>F970+36</f>
        <v>43310</v>
      </c>
    </row>
    <row r="971" spans="1:7" s="57" customFormat="1" ht="15.75" customHeight="1">
      <c r="A971" s="78"/>
      <c r="B971" s="87" t="s">
        <v>748</v>
      </c>
      <c r="C971" s="87" t="s">
        <v>635</v>
      </c>
      <c r="D971" s="719"/>
      <c r="E971" s="97">
        <f>E970+7</f>
        <v>43276</v>
      </c>
      <c r="F971" s="97">
        <f t="shared" ref="F971" si="108">F970+7</f>
        <v>43281</v>
      </c>
      <c r="G971" s="92">
        <f>F971+36</f>
        <v>43317</v>
      </c>
    </row>
    <row r="972" spans="1:7" s="57" customFormat="1" ht="15.75" customHeight="1">
      <c r="A972" s="78"/>
      <c r="B972" s="78"/>
      <c r="C972" s="17"/>
      <c r="D972" s="18"/>
      <c r="E972" s="18"/>
      <c r="F972" s="19"/>
      <c r="G972" s="19"/>
    </row>
    <row r="973" spans="1:7" s="57" customFormat="1" ht="15.75" customHeight="1">
      <c r="A973" s="78"/>
      <c r="B973" s="26"/>
      <c r="C973" s="26"/>
      <c r="D973" s="26"/>
      <c r="E973" s="11"/>
      <c r="F973" s="11"/>
      <c r="G973" s="12"/>
    </row>
    <row r="974" spans="1:7" s="57" customFormat="1" ht="15.75" customHeight="1">
      <c r="A974" s="78"/>
      <c r="B974" s="718" t="s">
        <v>38</v>
      </c>
      <c r="C974" s="102" t="s">
        <v>39</v>
      </c>
      <c r="D974" s="102" t="s">
        <v>774</v>
      </c>
      <c r="E974" s="87" t="s">
        <v>775</v>
      </c>
      <c r="F974" s="87" t="s">
        <v>41</v>
      </c>
      <c r="G974" s="87" t="s">
        <v>1025</v>
      </c>
    </row>
    <row r="975" spans="1:7" s="57" customFormat="1" ht="15.75" customHeight="1">
      <c r="A975" s="78"/>
      <c r="B975" s="719"/>
      <c r="C975" s="88"/>
      <c r="D975" s="88"/>
      <c r="E975" s="131" t="s">
        <v>883</v>
      </c>
      <c r="F975" s="87" t="s">
        <v>42</v>
      </c>
      <c r="G975" s="87" t="s">
        <v>43</v>
      </c>
    </row>
    <row r="976" spans="1:7" s="57" customFormat="1" ht="15.75" customHeight="1">
      <c r="A976" s="78"/>
      <c r="B976" s="87" t="s">
        <v>664</v>
      </c>
      <c r="C976" s="87" t="s">
        <v>825</v>
      </c>
      <c r="D976" s="718" t="s">
        <v>1020</v>
      </c>
      <c r="E976" s="97">
        <v>43248</v>
      </c>
      <c r="F976" s="92">
        <f>E976+5</f>
        <v>43253</v>
      </c>
      <c r="G976" s="92">
        <f>F976+28</f>
        <v>43281</v>
      </c>
    </row>
    <row r="977" spans="1:7" s="57" customFormat="1" ht="15.75" customHeight="1">
      <c r="A977" s="78" t="s">
        <v>1026</v>
      </c>
      <c r="B977" s="87" t="s">
        <v>665</v>
      </c>
      <c r="C977" s="87" t="s">
        <v>632</v>
      </c>
      <c r="D977" s="749"/>
      <c r="E977" s="97">
        <f t="shared" ref="E977:F980" si="109">E976+7</f>
        <v>43255</v>
      </c>
      <c r="F977" s="97">
        <f t="shared" si="109"/>
        <v>43260</v>
      </c>
      <c r="G977" s="92">
        <f>F977+28</f>
        <v>43288</v>
      </c>
    </row>
    <row r="978" spans="1:7" s="57" customFormat="1" ht="15.75" customHeight="1">
      <c r="A978" s="78"/>
      <c r="B978" s="87" t="s">
        <v>746</v>
      </c>
      <c r="C978" s="87" t="s">
        <v>633</v>
      </c>
      <c r="D978" s="749"/>
      <c r="E978" s="97">
        <f t="shared" si="109"/>
        <v>43262</v>
      </c>
      <c r="F978" s="97">
        <f t="shared" si="109"/>
        <v>43267</v>
      </c>
      <c r="G978" s="92">
        <f>F978+28</f>
        <v>43295</v>
      </c>
    </row>
    <row r="979" spans="1:7" s="57" customFormat="1" ht="15.75" customHeight="1">
      <c r="A979" s="78"/>
      <c r="B979" s="87" t="s">
        <v>747</v>
      </c>
      <c r="C979" s="87" t="s">
        <v>634</v>
      </c>
      <c r="D979" s="749"/>
      <c r="E979" s="97">
        <f t="shared" si="109"/>
        <v>43269</v>
      </c>
      <c r="F979" s="97">
        <f t="shared" si="109"/>
        <v>43274</v>
      </c>
      <c r="G979" s="92">
        <f>F979+28</f>
        <v>43302</v>
      </c>
    </row>
    <row r="980" spans="1:7" s="57" customFormat="1" ht="15.75" customHeight="1">
      <c r="A980" s="78"/>
      <c r="B980" s="87" t="s">
        <v>748</v>
      </c>
      <c r="C980" s="87" t="s">
        <v>635</v>
      </c>
      <c r="D980" s="719"/>
      <c r="E980" s="97">
        <f t="shared" si="109"/>
        <v>43276</v>
      </c>
      <c r="F980" s="97">
        <f t="shared" si="109"/>
        <v>43281</v>
      </c>
      <c r="G980" s="92">
        <f>F980+28</f>
        <v>43309</v>
      </c>
    </row>
    <row r="981" spans="1:7" s="57" customFormat="1" ht="15.75" customHeight="1">
      <c r="A981" s="78"/>
      <c r="B981" s="26"/>
      <c r="C981" s="26"/>
      <c r="D981" s="26"/>
      <c r="E981" s="11"/>
      <c r="F981" s="11"/>
      <c r="G981" s="11"/>
    </row>
    <row r="982" spans="1:7" s="57" customFormat="1" ht="15.75" customHeight="1">
      <c r="A982" s="78"/>
      <c r="B982" s="26"/>
      <c r="C982" s="26"/>
      <c r="D982" s="26"/>
      <c r="E982" s="26"/>
      <c r="F982" s="12"/>
      <c r="G982" s="12"/>
    </row>
    <row r="983" spans="1:7" s="57" customFormat="1" ht="15.75" customHeight="1">
      <c r="A983" s="78"/>
      <c r="B983" s="78"/>
      <c r="C983" s="17"/>
      <c r="D983" s="18"/>
      <c r="E983" s="18"/>
      <c r="F983" s="19"/>
      <c r="G983" s="19"/>
    </row>
    <row r="984" spans="1:7" s="57" customFormat="1" ht="15.75" customHeight="1">
      <c r="A984" s="78"/>
      <c r="B984" s="718" t="s">
        <v>38</v>
      </c>
      <c r="C984" s="102" t="s">
        <v>39</v>
      </c>
      <c r="D984" s="102" t="s">
        <v>40</v>
      </c>
      <c r="E984" s="87" t="s">
        <v>775</v>
      </c>
      <c r="F984" s="87" t="s">
        <v>41</v>
      </c>
      <c r="G984" s="87" t="s">
        <v>169</v>
      </c>
    </row>
    <row r="985" spans="1:7" s="57" customFormat="1" ht="15.75" customHeight="1">
      <c r="A985" s="78"/>
      <c r="B985" s="719"/>
      <c r="C985" s="172"/>
      <c r="D985" s="172"/>
      <c r="E985" s="131" t="s">
        <v>30</v>
      </c>
      <c r="F985" s="87" t="s">
        <v>42</v>
      </c>
      <c r="G985" s="87" t="s">
        <v>43</v>
      </c>
    </row>
    <row r="986" spans="1:7" s="57" customFormat="1" ht="15.75" customHeight="1">
      <c r="A986" s="78" t="s">
        <v>1027</v>
      </c>
      <c r="B986" s="87" t="s">
        <v>664</v>
      </c>
      <c r="C986" s="87" t="s">
        <v>825</v>
      </c>
      <c r="D986" s="718" t="s">
        <v>1020</v>
      </c>
      <c r="E986" s="97">
        <v>43248</v>
      </c>
      <c r="F986" s="92">
        <f>E986+5</f>
        <v>43253</v>
      </c>
      <c r="G986" s="92">
        <f>F986+41</f>
        <v>43294</v>
      </c>
    </row>
    <row r="987" spans="1:7" s="57" customFormat="1" ht="15.75" customHeight="1">
      <c r="A987" s="78"/>
      <c r="B987" s="87" t="s">
        <v>665</v>
      </c>
      <c r="C987" s="87" t="s">
        <v>632</v>
      </c>
      <c r="D987" s="749"/>
      <c r="E987" s="97">
        <f t="shared" ref="E987:F990" si="110">E986+7</f>
        <v>43255</v>
      </c>
      <c r="F987" s="97">
        <f t="shared" si="110"/>
        <v>43260</v>
      </c>
      <c r="G987" s="92">
        <f>F987+41</f>
        <v>43301</v>
      </c>
    </row>
    <row r="988" spans="1:7" s="57" customFormat="1" ht="15.75" customHeight="1">
      <c r="A988" s="78"/>
      <c r="B988" s="87" t="s">
        <v>746</v>
      </c>
      <c r="C988" s="87" t="s">
        <v>633</v>
      </c>
      <c r="D988" s="749"/>
      <c r="E988" s="97">
        <f t="shared" si="110"/>
        <v>43262</v>
      </c>
      <c r="F988" s="97">
        <f t="shared" si="110"/>
        <v>43267</v>
      </c>
      <c r="G988" s="92">
        <f>F988+41</f>
        <v>43308</v>
      </c>
    </row>
    <row r="989" spans="1:7" s="57" customFormat="1" ht="15.75" customHeight="1">
      <c r="A989" s="78"/>
      <c r="B989" s="87" t="s">
        <v>747</v>
      </c>
      <c r="C989" s="87" t="s">
        <v>634</v>
      </c>
      <c r="D989" s="749"/>
      <c r="E989" s="97">
        <f t="shared" si="110"/>
        <v>43269</v>
      </c>
      <c r="F989" s="97">
        <f t="shared" si="110"/>
        <v>43274</v>
      </c>
      <c r="G989" s="92">
        <f>F989+41</f>
        <v>43315</v>
      </c>
    </row>
    <row r="990" spans="1:7" s="57" customFormat="1" ht="15.75" customHeight="1">
      <c r="A990" s="78"/>
      <c r="B990" s="87" t="s">
        <v>748</v>
      </c>
      <c r="C990" s="87" t="s">
        <v>635</v>
      </c>
      <c r="D990" s="719"/>
      <c r="E990" s="97">
        <f t="shared" si="110"/>
        <v>43276</v>
      </c>
      <c r="F990" s="97">
        <f t="shared" si="110"/>
        <v>43281</v>
      </c>
      <c r="G990" s="92">
        <f>F990+41</f>
        <v>43322</v>
      </c>
    </row>
    <row r="991" spans="1:7" s="57" customFormat="1" ht="15.75" customHeight="1">
      <c r="A991" s="78"/>
      <c r="B991" s="26"/>
      <c r="C991" s="26"/>
      <c r="D991" s="26"/>
      <c r="E991" s="11"/>
      <c r="F991" s="11"/>
      <c r="G991" s="12"/>
    </row>
    <row r="992" spans="1:7" s="57" customFormat="1" ht="15.75" customHeight="1">
      <c r="A992" s="78"/>
      <c r="B992" s="26"/>
      <c r="C992" s="26"/>
      <c r="D992" s="26"/>
      <c r="E992" s="26"/>
      <c r="F992" s="12"/>
      <c r="G992" s="12"/>
    </row>
    <row r="993" spans="1:7" s="57" customFormat="1" ht="15.75" customHeight="1">
      <c r="A993" s="78"/>
      <c r="B993" s="78"/>
      <c r="C993" s="17"/>
      <c r="D993" s="18"/>
      <c r="E993" s="18"/>
      <c r="F993" s="19"/>
      <c r="G993" s="19"/>
    </row>
    <row r="994" spans="1:7" s="57" customFormat="1" ht="15.75" customHeight="1">
      <c r="A994" s="78"/>
      <c r="B994" s="718" t="s">
        <v>38</v>
      </c>
      <c r="C994" s="102" t="s">
        <v>39</v>
      </c>
      <c r="D994" s="102" t="s">
        <v>40</v>
      </c>
      <c r="E994" s="87" t="s">
        <v>775</v>
      </c>
      <c r="F994" s="87" t="s">
        <v>41</v>
      </c>
      <c r="G994" s="87" t="s">
        <v>170</v>
      </c>
    </row>
    <row r="995" spans="1:7" s="57" customFormat="1" ht="15.75" customHeight="1">
      <c r="A995" s="78"/>
      <c r="B995" s="719"/>
      <c r="C995" s="172"/>
      <c r="D995" s="172"/>
      <c r="E995" s="131" t="s">
        <v>30</v>
      </c>
      <c r="F995" s="87" t="s">
        <v>42</v>
      </c>
      <c r="G995" s="87" t="s">
        <v>43</v>
      </c>
    </row>
    <row r="996" spans="1:7" s="57" customFormat="1" ht="15.75" customHeight="1">
      <c r="A996" s="78" t="s">
        <v>1028</v>
      </c>
      <c r="B996" s="87" t="s">
        <v>664</v>
      </c>
      <c r="C996" s="87" t="s">
        <v>825</v>
      </c>
      <c r="D996" s="718" t="s">
        <v>1020</v>
      </c>
      <c r="E996" s="97">
        <v>43248</v>
      </c>
      <c r="F996" s="92">
        <f>E996+5</f>
        <v>43253</v>
      </c>
      <c r="G996" s="92">
        <f>F996+30</f>
        <v>43283</v>
      </c>
    </row>
    <row r="997" spans="1:7" s="57" customFormat="1" ht="15.75" customHeight="1">
      <c r="A997" s="78"/>
      <c r="B997" s="87" t="s">
        <v>665</v>
      </c>
      <c r="C997" s="87" t="s">
        <v>632</v>
      </c>
      <c r="D997" s="749"/>
      <c r="E997" s="97">
        <f t="shared" ref="E997:F1000" si="111">E996+7</f>
        <v>43255</v>
      </c>
      <c r="F997" s="97">
        <f t="shared" si="111"/>
        <v>43260</v>
      </c>
      <c r="G997" s="92">
        <f>F997+30</f>
        <v>43290</v>
      </c>
    </row>
    <row r="998" spans="1:7" s="57" customFormat="1" ht="15.75" customHeight="1">
      <c r="A998" s="78"/>
      <c r="B998" s="87" t="s">
        <v>746</v>
      </c>
      <c r="C998" s="87" t="s">
        <v>633</v>
      </c>
      <c r="D998" s="749"/>
      <c r="E998" s="97">
        <f t="shared" si="111"/>
        <v>43262</v>
      </c>
      <c r="F998" s="97">
        <f t="shared" si="111"/>
        <v>43267</v>
      </c>
      <c r="G998" s="92">
        <f>F998+30</f>
        <v>43297</v>
      </c>
    </row>
    <row r="999" spans="1:7" s="57" customFormat="1" ht="15.75" customHeight="1">
      <c r="A999" s="78"/>
      <c r="B999" s="87" t="s">
        <v>747</v>
      </c>
      <c r="C999" s="87" t="s">
        <v>634</v>
      </c>
      <c r="D999" s="749"/>
      <c r="E999" s="97">
        <f t="shared" si="111"/>
        <v>43269</v>
      </c>
      <c r="F999" s="97">
        <f t="shared" si="111"/>
        <v>43274</v>
      </c>
      <c r="G999" s="92">
        <f>F999+30</f>
        <v>43304</v>
      </c>
    </row>
    <row r="1000" spans="1:7" s="57" customFormat="1" ht="15.75" customHeight="1">
      <c r="A1000" s="78"/>
      <c r="B1000" s="87" t="s">
        <v>748</v>
      </c>
      <c r="C1000" s="87" t="s">
        <v>635</v>
      </c>
      <c r="D1000" s="719"/>
      <c r="E1000" s="97">
        <f t="shared" si="111"/>
        <v>43276</v>
      </c>
      <c r="F1000" s="97">
        <f t="shared" si="111"/>
        <v>43281</v>
      </c>
      <c r="G1000" s="92">
        <f>F1000+30</f>
        <v>43311</v>
      </c>
    </row>
    <row r="1001" spans="1:7" s="57" customFormat="1" ht="15.75" customHeight="1">
      <c r="A1001" s="78"/>
      <c r="B1001" s="26"/>
      <c r="C1001" s="26"/>
      <c r="D1001" s="26"/>
      <c r="E1001" s="26"/>
      <c r="F1001" s="12"/>
      <c r="G1001" s="12"/>
    </row>
    <row r="1002" spans="1:7" s="57" customFormat="1" ht="15.75" customHeight="1">
      <c r="A1002" s="78"/>
      <c r="B1002" s="26"/>
      <c r="C1002" s="26"/>
      <c r="D1002" s="26"/>
      <c r="E1002" s="26"/>
      <c r="F1002" s="12"/>
      <c r="G1002" s="12"/>
    </row>
    <row r="1003" spans="1:7" s="57" customFormat="1" ht="15.75" customHeight="1">
      <c r="A1003" s="78"/>
      <c r="B1003" s="78"/>
      <c r="C1003" s="17"/>
      <c r="D1003" s="18"/>
      <c r="E1003" s="18"/>
      <c r="F1003" s="19"/>
      <c r="G1003" s="19"/>
    </row>
    <row r="1004" spans="1:7" s="57" customFormat="1" ht="15.75" customHeight="1">
      <c r="A1004" s="78"/>
      <c r="B1004" s="729" t="s">
        <v>38</v>
      </c>
      <c r="C1004" s="173" t="s">
        <v>39</v>
      </c>
      <c r="D1004" s="102" t="s">
        <v>40</v>
      </c>
      <c r="E1004" s="87" t="s">
        <v>775</v>
      </c>
      <c r="F1004" s="87" t="s">
        <v>41</v>
      </c>
      <c r="G1004" s="87" t="s">
        <v>171</v>
      </c>
    </row>
    <row r="1005" spans="1:7" s="57" customFormat="1" ht="15.75" customHeight="1">
      <c r="A1005" s="78"/>
      <c r="B1005" s="730"/>
      <c r="C1005" s="174"/>
      <c r="D1005" s="172"/>
      <c r="E1005" s="131" t="s">
        <v>30</v>
      </c>
      <c r="F1005" s="87" t="s">
        <v>42</v>
      </c>
      <c r="G1005" s="87" t="s">
        <v>43</v>
      </c>
    </row>
    <row r="1006" spans="1:7" s="57" customFormat="1" ht="15.75" customHeight="1">
      <c r="A1006" s="78"/>
      <c r="B1006" s="93" t="s">
        <v>447</v>
      </c>
      <c r="C1006" s="93" t="s">
        <v>1029</v>
      </c>
      <c r="D1006" s="102" t="s">
        <v>1030</v>
      </c>
      <c r="E1006" s="92">
        <v>43248</v>
      </c>
      <c r="F1006" s="92">
        <f>E1006+4</f>
        <v>43252</v>
      </c>
      <c r="G1006" s="92">
        <f>F1006+27</f>
        <v>43279</v>
      </c>
    </row>
    <row r="1007" spans="1:7" s="57" customFormat="1" ht="15.75" customHeight="1">
      <c r="A1007" s="78"/>
      <c r="B1007" s="93" t="s">
        <v>749</v>
      </c>
      <c r="C1007" s="93" t="s">
        <v>751</v>
      </c>
      <c r="D1007" s="175"/>
      <c r="E1007" s="92">
        <f t="shared" ref="E1007:E1010" si="112">E1006+7</f>
        <v>43255</v>
      </c>
      <c r="F1007" s="92">
        <f t="shared" ref="F1007:F1010" si="113">E1007+4</f>
        <v>43259</v>
      </c>
      <c r="G1007" s="92">
        <f t="shared" ref="G1007:G1010" si="114">F1007+27</f>
        <v>43286</v>
      </c>
    </row>
    <row r="1008" spans="1:7" s="57" customFormat="1" ht="15.75" customHeight="1">
      <c r="A1008" s="78"/>
      <c r="B1008" s="93" t="s">
        <v>690</v>
      </c>
      <c r="C1008" s="93" t="s">
        <v>741</v>
      </c>
      <c r="D1008" s="176"/>
      <c r="E1008" s="92">
        <f t="shared" si="112"/>
        <v>43262</v>
      </c>
      <c r="F1008" s="92">
        <f t="shared" si="113"/>
        <v>43266</v>
      </c>
      <c r="G1008" s="92">
        <f t="shared" si="114"/>
        <v>43293</v>
      </c>
    </row>
    <row r="1009" spans="1:7" s="57" customFormat="1" ht="15.75" customHeight="1">
      <c r="A1009" s="78"/>
      <c r="B1009" s="93" t="s">
        <v>750</v>
      </c>
      <c r="C1009" s="93" t="s">
        <v>452</v>
      </c>
      <c r="D1009" s="176"/>
      <c r="E1009" s="92">
        <f t="shared" si="112"/>
        <v>43269</v>
      </c>
      <c r="F1009" s="92">
        <f t="shared" si="113"/>
        <v>43273</v>
      </c>
      <c r="G1009" s="92">
        <f t="shared" si="114"/>
        <v>43300</v>
      </c>
    </row>
    <row r="1010" spans="1:7" s="57" customFormat="1" ht="15.75" customHeight="1">
      <c r="A1010" s="78" t="s">
        <v>1031</v>
      </c>
      <c r="B1010" s="93" t="s">
        <v>691</v>
      </c>
      <c r="C1010" s="93" t="s">
        <v>316</v>
      </c>
      <c r="D1010" s="177"/>
      <c r="E1010" s="92">
        <f t="shared" si="112"/>
        <v>43276</v>
      </c>
      <c r="F1010" s="92">
        <f t="shared" si="113"/>
        <v>43280</v>
      </c>
      <c r="G1010" s="92">
        <f t="shared" si="114"/>
        <v>43307</v>
      </c>
    </row>
    <row r="1011" spans="1:7" s="57" customFormat="1" ht="15.75" customHeight="1">
      <c r="A1011" s="78"/>
      <c r="B1011" s="26"/>
      <c r="C1011" s="26"/>
      <c r="D1011" s="20"/>
      <c r="E1011" s="12"/>
      <c r="F1011" s="12"/>
      <c r="G1011" s="12"/>
    </row>
    <row r="1012" spans="1:7" s="57" customFormat="1" ht="15.75" customHeight="1">
      <c r="A1012" s="78"/>
      <c r="B1012" s="718" t="s">
        <v>38</v>
      </c>
      <c r="C1012" s="102" t="s">
        <v>39</v>
      </c>
      <c r="D1012" s="102" t="s">
        <v>40</v>
      </c>
      <c r="E1012" s="87" t="s">
        <v>775</v>
      </c>
      <c r="F1012" s="87" t="s">
        <v>41</v>
      </c>
      <c r="G1012" s="87" t="s">
        <v>171</v>
      </c>
    </row>
    <row r="1013" spans="1:7" s="57" customFormat="1" ht="15.75" customHeight="1">
      <c r="A1013" s="78"/>
      <c r="B1013" s="719"/>
      <c r="C1013" s="88"/>
      <c r="D1013" s="88"/>
      <c r="E1013" s="131" t="s">
        <v>30</v>
      </c>
      <c r="F1013" s="87" t="s">
        <v>42</v>
      </c>
      <c r="G1013" s="87" t="s">
        <v>43</v>
      </c>
    </row>
    <row r="1014" spans="1:7" s="57" customFormat="1" ht="15.75" customHeight="1">
      <c r="A1014" s="78"/>
      <c r="B1014" s="93" t="s">
        <v>448</v>
      </c>
      <c r="C1014" s="178" t="s">
        <v>449</v>
      </c>
      <c r="D1014" s="102" t="s">
        <v>1032</v>
      </c>
      <c r="E1014" s="92">
        <v>43248</v>
      </c>
      <c r="F1014" s="92">
        <f>E1014+5</f>
        <v>43253</v>
      </c>
      <c r="G1014" s="92">
        <f>F1014+28</f>
        <v>43281</v>
      </c>
    </row>
    <row r="1015" spans="1:7" s="57" customFormat="1" ht="15.75" customHeight="1">
      <c r="A1015" s="78"/>
      <c r="B1015" s="151" t="s">
        <v>216</v>
      </c>
      <c r="C1015" s="178" t="s">
        <v>695</v>
      </c>
      <c r="D1015" s="175" t="s">
        <v>795</v>
      </c>
      <c r="E1015" s="92">
        <f t="shared" ref="E1015:E1018" si="115">E1014+7</f>
        <v>43255</v>
      </c>
      <c r="F1015" s="92">
        <f t="shared" ref="F1015:F1018" si="116">E1015+5</f>
        <v>43260</v>
      </c>
      <c r="G1015" s="92">
        <f t="shared" ref="G1015:G1018" si="117">F1015+28</f>
        <v>43288</v>
      </c>
    </row>
    <row r="1016" spans="1:7" s="57" customFormat="1" ht="15.75" customHeight="1">
      <c r="A1016" s="78"/>
      <c r="B1016" s="93" t="s">
        <v>692</v>
      </c>
      <c r="C1016" s="178" t="s">
        <v>696</v>
      </c>
      <c r="D1016" s="176"/>
      <c r="E1016" s="92">
        <f t="shared" si="115"/>
        <v>43262</v>
      </c>
      <c r="F1016" s="92">
        <f t="shared" si="116"/>
        <v>43267</v>
      </c>
      <c r="G1016" s="92">
        <f t="shared" si="117"/>
        <v>43295</v>
      </c>
    </row>
    <row r="1017" spans="1:7" s="57" customFormat="1" ht="15.75" customHeight="1">
      <c r="A1017" s="78"/>
      <c r="B1017" s="93" t="s">
        <v>693</v>
      </c>
      <c r="C1017" s="178" t="s">
        <v>452</v>
      </c>
      <c r="D1017" s="176"/>
      <c r="E1017" s="92">
        <f t="shared" si="115"/>
        <v>43269</v>
      </c>
      <c r="F1017" s="92">
        <f t="shared" si="116"/>
        <v>43274</v>
      </c>
      <c r="G1017" s="92">
        <f t="shared" si="117"/>
        <v>43302</v>
      </c>
    </row>
    <row r="1018" spans="1:7" s="57" customFormat="1" ht="15.75" customHeight="1">
      <c r="A1018" s="78"/>
      <c r="B1018" s="93" t="s">
        <v>694</v>
      </c>
      <c r="C1018" s="179" t="s">
        <v>697</v>
      </c>
      <c r="D1018" s="177"/>
      <c r="E1018" s="92">
        <f t="shared" si="115"/>
        <v>43276</v>
      </c>
      <c r="F1018" s="92">
        <f t="shared" si="116"/>
        <v>43281</v>
      </c>
      <c r="G1018" s="92">
        <f t="shared" si="117"/>
        <v>43309</v>
      </c>
    </row>
    <row r="1019" spans="1:7" s="57" customFormat="1" ht="15.75" customHeight="1">
      <c r="A1019" s="78"/>
      <c r="B1019" s="26"/>
      <c r="C1019" s="45"/>
      <c r="D1019" s="20"/>
      <c r="E1019" s="12"/>
      <c r="F1019" s="12"/>
      <c r="G1019" s="12"/>
    </row>
    <row r="1020" spans="1:7" s="57" customFormat="1" ht="15.75" customHeight="1">
      <c r="A1020" s="78"/>
      <c r="B1020" s="26"/>
      <c r="C1020" s="26"/>
      <c r="D1020" s="20"/>
      <c r="E1020" s="12"/>
      <c r="F1020" s="12"/>
      <c r="G1020" s="12"/>
    </row>
    <row r="1021" spans="1:7" s="57" customFormat="1" ht="15.75" customHeight="1">
      <c r="A1021" s="78"/>
      <c r="B1021" s="78"/>
      <c r="C1021" s="17"/>
      <c r="D1021" s="18"/>
      <c r="E1021" s="18"/>
      <c r="F1021" s="19"/>
      <c r="G1021" s="19"/>
    </row>
    <row r="1022" spans="1:7" s="57" customFormat="1" ht="15.75" customHeight="1">
      <c r="A1022" s="78"/>
      <c r="B1022" s="26"/>
      <c r="C1022" s="26"/>
      <c r="D1022" s="26"/>
      <c r="E1022" s="26"/>
      <c r="F1022" s="12"/>
      <c r="G1022" s="12"/>
    </row>
    <row r="1023" spans="1:7" s="57" customFormat="1" ht="15.75" customHeight="1">
      <c r="A1023" s="78"/>
      <c r="B1023" s="718" t="s">
        <v>38</v>
      </c>
      <c r="C1023" s="102" t="s">
        <v>39</v>
      </c>
      <c r="D1023" s="102" t="s">
        <v>40</v>
      </c>
      <c r="E1023" s="87" t="s">
        <v>775</v>
      </c>
      <c r="F1023" s="87" t="s">
        <v>41</v>
      </c>
      <c r="G1023" s="87" t="s">
        <v>1033</v>
      </c>
    </row>
    <row r="1024" spans="1:7" s="57" customFormat="1" ht="15.75" customHeight="1">
      <c r="A1024" s="78"/>
      <c r="B1024" s="719"/>
      <c r="C1024" s="172"/>
      <c r="D1024" s="172"/>
      <c r="E1024" s="131" t="s">
        <v>30</v>
      </c>
      <c r="F1024" s="87" t="s">
        <v>42</v>
      </c>
      <c r="G1024" s="87" t="s">
        <v>1034</v>
      </c>
    </row>
    <row r="1025" spans="1:7" s="57" customFormat="1" ht="15.75" customHeight="1">
      <c r="A1025" s="78"/>
      <c r="B1025" s="99" t="s">
        <v>439</v>
      </c>
      <c r="C1025" s="93" t="s">
        <v>292</v>
      </c>
      <c r="D1025" s="102" t="s">
        <v>1035</v>
      </c>
      <c r="E1025" s="92">
        <v>43246</v>
      </c>
      <c r="F1025" s="92">
        <f>E1025+5</f>
        <v>43251</v>
      </c>
      <c r="G1025" s="92">
        <f>F1025+32</f>
        <v>43283</v>
      </c>
    </row>
    <row r="1026" spans="1:7" s="57" customFormat="1" ht="15.75" customHeight="1">
      <c r="A1026" s="78"/>
      <c r="B1026" s="99" t="s">
        <v>521</v>
      </c>
      <c r="C1026" s="93" t="s">
        <v>525</v>
      </c>
      <c r="D1026" s="175"/>
      <c r="E1026" s="92">
        <f t="shared" ref="E1026:F1029" si="118">E1025+7</f>
        <v>43253</v>
      </c>
      <c r="F1026" s="92">
        <f t="shared" si="118"/>
        <v>43258</v>
      </c>
      <c r="G1026" s="92">
        <f>F1026+32</f>
        <v>43290</v>
      </c>
    </row>
    <row r="1027" spans="1:7" s="57" customFormat="1" ht="15.75" customHeight="1">
      <c r="A1027" s="78"/>
      <c r="B1027" s="99" t="s">
        <v>522</v>
      </c>
      <c r="C1027" s="93" t="s">
        <v>526</v>
      </c>
      <c r="D1027" s="176"/>
      <c r="E1027" s="92">
        <f t="shared" si="118"/>
        <v>43260</v>
      </c>
      <c r="F1027" s="92">
        <f t="shared" si="118"/>
        <v>43265</v>
      </c>
      <c r="G1027" s="92">
        <f>F1027+32</f>
        <v>43297</v>
      </c>
    </row>
    <row r="1028" spans="1:7" s="57" customFormat="1" ht="15.75" customHeight="1">
      <c r="A1028" s="78" t="s">
        <v>1036</v>
      </c>
      <c r="B1028" s="99" t="s">
        <v>523</v>
      </c>
      <c r="C1028" s="93"/>
      <c r="D1028" s="176"/>
      <c r="E1028" s="92">
        <f t="shared" si="118"/>
        <v>43267</v>
      </c>
      <c r="F1028" s="92">
        <f t="shared" si="118"/>
        <v>43272</v>
      </c>
      <c r="G1028" s="92">
        <f>F1028+32</f>
        <v>43304</v>
      </c>
    </row>
    <row r="1029" spans="1:7" s="57" customFormat="1" ht="15.75" customHeight="1">
      <c r="A1029" s="78"/>
      <c r="B1029" s="99" t="s">
        <v>524</v>
      </c>
      <c r="C1029" s="93"/>
      <c r="D1029" s="177"/>
      <c r="E1029" s="92">
        <f t="shared" si="118"/>
        <v>43274</v>
      </c>
      <c r="F1029" s="92">
        <f t="shared" si="118"/>
        <v>43279</v>
      </c>
      <c r="G1029" s="92">
        <f>F1029+32</f>
        <v>43311</v>
      </c>
    </row>
    <row r="1030" spans="1:7" s="57" customFormat="1" ht="15.75" customHeight="1">
      <c r="A1030" s="78"/>
      <c r="B1030" s="26"/>
      <c r="C1030" s="26"/>
      <c r="D1030" s="26"/>
      <c r="E1030" s="26"/>
      <c r="F1030" s="12"/>
      <c r="G1030" s="12"/>
    </row>
    <row r="1031" spans="1:7" s="57" customFormat="1" ht="15.75" customHeight="1">
      <c r="A1031" s="78"/>
      <c r="B1031" s="9"/>
      <c r="C1031" s="26"/>
      <c r="D1031" s="20"/>
      <c r="E1031" s="12"/>
      <c r="F1031" s="12"/>
      <c r="G1031" s="12"/>
    </row>
    <row r="1032" spans="1:7" s="57" customFormat="1" ht="15.75" customHeight="1">
      <c r="A1032" s="78"/>
      <c r="B1032" s="78"/>
      <c r="C1032" s="17"/>
      <c r="D1032" s="18"/>
      <c r="E1032" s="18"/>
      <c r="F1032" s="19"/>
      <c r="G1032" s="19"/>
    </row>
    <row r="1033" spans="1:7" s="57" customFormat="1" ht="15.75" customHeight="1">
      <c r="A1033" s="78"/>
      <c r="B1033" s="765" t="s">
        <v>38</v>
      </c>
      <c r="C1033" s="102" t="s">
        <v>39</v>
      </c>
      <c r="D1033" s="102" t="s">
        <v>40</v>
      </c>
      <c r="E1033" s="87" t="s">
        <v>897</v>
      </c>
      <c r="F1033" s="87" t="s">
        <v>41</v>
      </c>
      <c r="G1033" s="87" t="s">
        <v>173</v>
      </c>
    </row>
    <row r="1034" spans="1:7" s="57" customFormat="1" ht="15.75" customHeight="1">
      <c r="A1034" s="78"/>
      <c r="B1034" s="719"/>
      <c r="C1034" s="172"/>
      <c r="D1034" s="172"/>
      <c r="E1034" s="131" t="s">
        <v>30</v>
      </c>
      <c r="F1034" s="87" t="s">
        <v>42</v>
      </c>
      <c r="G1034" s="87" t="s">
        <v>43</v>
      </c>
    </row>
    <row r="1035" spans="1:7" s="57" customFormat="1" ht="15.75" customHeight="1">
      <c r="A1035" s="78" t="s">
        <v>1037</v>
      </c>
      <c r="B1035" s="93" t="s">
        <v>742</v>
      </c>
      <c r="C1035" s="93" t="s">
        <v>1038</v>
      </c>
      <c r="D1035" s="102" t="s">
        <v>1039</v>
      </c>
      <c r="E1035" s="92">
        <v>43254</v>
      </c>
      <c r="F1035" s="92">
        <f>E1035+4</f>
        <v>43258</v>
      </c>
      <c r="G1035" s="92">
        <f>F1035+36</f>
        <v>43294</v>
      </c>
    </row>
    <row r="1036" spans="1:7" s="57" customFormat="1" ht="15.75" customHeight="1">
      <c r="A1036" s="78"/>
      <c r="B1036" s="93" t="s">
        <v>663</v>
      </c>
      <c r="C1036" s="93" t="s">
        <v>741</v>
      </c>
      <c r="D1036" s="175"/>
      <c r="E1036" s="92">
        <f t="shared" ref="E1036:F1039" si="119">E1035+7</f>
        <v>43261</v>
      </c>
      <c r="F1036" s="92">
        <f t="shared" si="119"/>
        <v>43265</v>
      </c>
      <c r="G1036" s="92">
        <f>F1036+36</f>
        <v>43301</v>
      </c>
    </row>
    <row r="1037" spans="1:7" s="57" customFormat="1" ht="15.75" customHeight="1">
      <c r="A1037" s="78"/>
      <c r="B1037" s="93" t="s">
        <v>743</v>
      </c>
      <c r="C1037" s="93" t="s">
        <v>452</v>
      </c>
      <c r="D1037" s="176"/>
      <c r="E1037" s="92">
        <f t="shared" si="119"/>
        <v>43268</v>
      </c>
      <c r="F1037" s="92">
        <f t="shared" si="119"/>
        <v>43272</v>
      </c>
      <c r="G1037" s="92">
        <f>F1037+36</f>
        <v>43308</v>
      </c>
    </row>
    <row r="1038" spans="1:7" s="57" customFormat="1" ht="15.75" customHeight="1">
      <c r="A1038" s="78"/>
      <c r="B1038" s="93" t="s">
        <v>744</v>
      </c>
      <c r="C1038" s="93" t="s">
        <v>316</v>
      </c>
      <c r="D1038" s="176"/>
      <c r="E1038" s="92">
        <f t="shared" si="119"/>
        <v>43275</v>
      </c>
      <c r="F1038" s="92">
        <f t="shared" si="119"/>
        <v>43279</v>
      </c>
      <c r="G1038" s="92">
        <f>F1038+36</f>
        <v>43315</v>
      </c>
    </row>
    <row r="1039" spans="1:7" s="57" customFormat="1" ht="15.75" customHeight="1">
      <c r="A1039" s="78"/>
      <c r="B1039" s="93" t="s">
        <v>745</v>
      </c>
      <c r="C1039" s="93" t="s">
        <v>453</v>
      </c>
      <c r="D1039" s="177"/>
      <c r="E1039" s="92">
        <f t="shared" si="119"/>
        <v>43282</v>
      </c>
      <c r="F1039" s="92">
        <f t="shared" si="119"/>
        <v>43286</v>
      </c>
      <c r="G1039" s="92">
        <f>F1039+36</f>
        <v>43322</v>
      </c>
    </row>
    <row r="1040" spans="1:7" s="57" customFormat="1" ht="15.75" customHeight="1">
      <c r="A1040" s="78"/>
      <c r="B1040" s="26"/>
      <c r="C1040" s="26"/>
      <c r="D1040" s="20"/>
      <c r="E1040" s="12"/>
      <c r="F1040" s="12"/>
      <c r="G1040" s="12"/>
    </row>
    <row r="1041" spans="1:7" s="57" customFormat="1" ht="15.75" customHeight="1">
      <c r="A1041" s="78"/>
      <c r="B1041" s="26"/>
      <c r="C1041" s="26"/>
      <c r="D1041" s="20"/>
      <c r="E1041" s="12"/>
      <c r="F1041" s="12"/>
      <c r="G1041" s="12"/>
    </row>
    <row r="1042" spans="1:7" s="57" customFormat="1" ht="15.75" customHeight="1">
      <c r="A1042" s="78"/>
      <c r="B1042" s="26"/>
      <c r="C1042" s="26"/>
      <c r="D1042" s="26"/>
      <c r="E1042" s="26"/>
      <c r="F1042" s="12"/>
      <c r="G1042" s="12"/>
    </row>
    <row r="1043" spans="1:7" s="57" customFormat="1" ht="15.75" customHeight="1">
      <c r="A1043" s="78"/>
      <c r="B1043" s="78"/>
      <c r="C1043" s="17"/>
      <c r="D1043" s="18"/>
      <c r="E1043" s="18"/>
      <c r="F1043" s="19"/>
      <c r="G1043" s="19"/>
    </row>
    <row r="1044" spans="1:7" s="57" customFormat="1" ht="15.75" customHeight="1">
      <c r="A1044" s="78"/>
      <c r="B1044" s="718" t="s">
        <v>38</v>
      </c>
      <c r="C1044" s="102" t="s">
        <v>39</v>
      </c>
      <c r="D1044" s="102" t="s">
        <v>40</v>
      </c>
      <c r="E1044" s="87" t="s">
        <v>775</v>
      </c>
      <c r="F1044" s="87" t="s">
        <v>41</v>
      </c>
      <c r="G1044" s="87" t="s">
        <v>162</v>
      </c>
    </row>
    <row r="1045" spans="1:7" s="57" customFormat="1" ht="15.75" customHeight="1">
      <c r="A1045" s="78"/>
      <c r="B1045" s="719"/>
      <c r="C1045" s="172"/>
      <c r="D1045" s="172"/>
      <c r="E1045" s="131" t="s">
        <v>30</v>
      </c>
      <c r="F1045" s="87" t="s">
        <v>42</v>
      </c>
      <c r="G1045" s="87" t="s">
        <v>43</v>
      </c>
    </row>
    <row r="1046" spans="1:7" s="57" customFormat="1" ht="15.75" customHeight="1">
      <c r="A1046" s="78"/>
      <c r="B1046" s="99" t="s">
        <v>738</v>
      </c>
      <c r="C1046" s="93" t="s">
        <v>1040</v>
      </c>
      <c r="D1046" s="102" t="s">
        <v>1041</v>
      </c>
      <c r="E1046" s="92">
        <v>43251</v>
      </c>
      <c r="F1046" s="92">
        <f>E1046+4</f>
        <v>43255</v>
      </c>
      <c r="G1046" s="92">
        <f>F1046+27</f>
        <v>43282</v>
      </c>
    </row>
    <row r="1047" spans="1:7" s="57" customFormat="1" ht="15.75" customHeight="1">
      <c r="A1047" s="78" t="s">
        <v>1042</v>
      </c>
      <c r="B1047" s="99" t="s">
        <v>719</v>
      </c>
      <c r="C1047" s="93" t="s">
        <v>452</v>
      </c>
      <c r="D1047" s="175"/>
      <c r="E1047" s="92">
        <f t="shared" ref="E1047:E1050" si="120">E1046+7</f>
        <v>43258</v>
      </c>
      <c r="F1047" s="92">
        <f t="shared" ref="F1047:F1050" si="121">E1047+4</f>
        <v>43262</v>
      </c>
      <c r="G1047" s="92">
        <f t="shared" ref="G1047:G1050" si="122">F1047+27</f>
        <v>43289</v>
      </c>
    </row>
    <row r="1048" spans="1:7" s="57" customFormat="1" ht="15.75" customHeight="1">
      <c r="A1048" s="78"/>
      <c r="B1048" s="99" t="s">
        <v>739</v>
      </c>
      <c r="C1048" s="93" t="s">
        <v>316</v>
      </c>
      <c r="D1048" s="175"/>
      <c r="E1048" s="92">
        <f t="shared" si="120"/>
        <v>43265</v>
      </c>
      <c r="F1048" s="92">
        <f t="shared" si="121"/>
        <v>43269</v>
      </c>
      <c r="G1048" s="92">
        <f t="shared" si="122"/>
        <v>43296</v>
      </c>
    </row>
    <row r="1049" spans="1:7" s="57" customFormat="1" ht="15.75" customHeight="1">
      <c r="A1049" s="78"/>
      <c r="B1049" s="99" t="s">
        <v>740</v>
      </c>
      <c r="C1049" s="93" t="s">
        <v>453</v>
      </c>
      <c r="D1049" s="175"/>
      <c r="E1049" s="92">
        <f t="shared" si="120"/>
        <v>43272</v>
      </c>
      <c r="F1049" s="92">
        <f t="shared" si="121"/>
        <v>43276</v>
      </c>
      <c r="G1049" s="92">
        <f t="shared" si="122"/>
        <v>43303</v>
      </c>
    </row>
    <row r="1050" spans="1:7" s="57" customFormat="1" ht="15.75" customHeight="1">
      <c r="A1050" s="78"/>
      <c r="B1050" s="99"/>
      <c r="C1050" s="93" t="s">
        <v>317</v>
      </c>
      <c r="D1050" s="88"/>
      <c r="E1050" s="92">
        <f t="shared" si="120"/>
        <v>43279</v>
      </c>
      <c r="F1050" s="92">
        <f t="shared" si="121"/>
        <v>43283</v>
      </c>
      <c r="G1050" s="92">
        <f t="shared" si="122"/>
        <v>43310</v>
      </c>
    </row>
    <row r="1051" spans="1:7" s="57" customFormat="1" ht="15.75" customHeight="1">
      <c r="A1051" s="78"/>
      <c r="B1051" s="26"/>
      <c r="C1051" s="26"/>
      <c r="D1051" s="20"/>
      <c r="E1051" s="12"/>
      <c r="F1051" s="12"/>
      <c r="G1051" s="12"/>
    </row>
    <row r="1052" spans="1:7" s="57" customFormat="1" ht="15.75" customHeight="1">
      <c r="A1052" s="78"/>
      <c r="B1052" s="26"/>
      <c r="C1052" s="26"/>
      <c r="D1052" s="20"/>
      <c r="E1052" s="12"/>
      <c r="F1052" s="12"/>
      <c r="G1052" s="12"/>
    </row>
    <row r="1053" spans="1:7" s="57" customFormat="1" ht="15.75" customHeight="1">
      <c r="A1053" s="78"/>
      <c r="B1053" s="26"/>
      <c r="C1053" s="26"/>
      <c r="D1053" s="20"/>
      <c r="E1053" s="12"/>
      <c r="F1053" s="12"/>
      <c r="G1053" s="12"/>
    </row>
    <row r="1054" spans="1:7" s="57" customFormat="1" ht="15.75" customHeight="1">
      <c r="A1054" s="78"/>
      <c r="B1054" s="78"/>
      <c r="C1054" s="17"/>
      <c r="D1054" s="18"/>
      <c r="E1054" s="18"/>
      <c r="F1054" s="19"/>
      <c r="G1054" s="19"/>
    </row>
    <row r="1055" spans="1:7" s="57" customFormat="1" ht="15.75" customHeight="1">
      <c r="A1055" s="78"/>
      <c r="B1055" s="718" t="s">
        <v>38</v>
      </c>
      <c r="C1055" s="102" t="s">
        <v>39</v>
      </c>
      <c r="D1055" s="102" t="s">
        <v>40</v>
      </c>
      <c r="E1055" s="87" t="s">
        <v>782</v>
      </c>
      <c r="F1055" s="87" t="s">
        <v>41</v>
      </c>
      <c r="G1055" s="87" t="s">
        <v>174</v>
      </c>
    </row>
    <row r="1056" spans="1:7" s="57" customFormat="1" ht="15.75" customHeight="1">
      <c r="A1056" s="78"/>
      <c r="B1056" s="719"/>
      <c r="C1056" s="88"/>
      <c r="D1056" s="88"/>
      <c r="E1056" s="131" t="s">
        <v>30</v>
      </c>
      <c r="F1056" s="87" t="s">
        <v>42</v>
      </c>
      <c r="G1056" s="87" t="s">
        <v>43</v>
      </c>
    </row>
    <row r="1057" spans="1:7" s="57" customFormat="1" ht="15.75" customHeight="1">
      <c r="A1057" s="78"/>
      <c r="B1057" s="93" t="s">
        <v>447</v>
      </c>
      <c r="C1057" s="93" t="s">
        <v>1029</v>
      </c>
      <c r="D1057" s="102" t="s">
        <v>1043</v>
      </c>
      <c r="E1057" s="92">
        <v>43248</v>
      </c>
      <c r="F1057" s="92">
        <f>E1057+4</f>
        <v>43252</v>
      </c>
      <c r="G1057" s="92">
        <f>F1057+31</f>
        <v>43283</v>
      </c>
    </row>
    <row r="1058" spans="1:7" s="57" customFormat="1" ht="15.75" customHeight="1">
      <c r="A1058" s="78" t="s">
        <v>1044</v>
      </c>
      <c r="B1058" s="93" t="s">
        <v>749</v>
      </c>
      <c r="C1058" s="93" t="s">
        <v>751</v>
      </c>
      <c r="D1058" s="175"/>
      <c r="E1058" s="92">
        <f t="shared" ref="E1058:E1061" si="123">E1057+7</f>
        <v>43255</v>
      </c>
      <c r="F1058" s="92">
        <f t="shared" ref="F1058:F1061" si="124">E1058+4</f>
        <v>43259</v>
      </c>
      <c r="G1058" s="92">
        <f t="shared" ref="G1058:G1061" si="125">F1058+31</f>
        <v>43290</v>
      </c>
    </row>
    <row r="1059" spans="1:7" s="57" customFormat="1" ht="15.75" customHeight="1">
      <c r="A1059" s="78"/>
      <c r="B1059" s="93" t="s">
        <v>690</v>
      </c>
      <c r="C1059" s="93" t="s">
        <v>741</v>
      </c>
      <c r="D1059" s="176"/>
      <c r="E1059" s="92">
        <f t="shared" si="123"/>
        <v>43262</v>
      </c>
      <c r="F1059" s="92">
        <f t="shared" si="124"/>
        <v>43266</v>
      </c>
      <c r="G1059" s="92">
        <f t="shared" si="125"/>
        <v>43297</v>
      </c>
    </row>
    <row r="1060" spans="1:7" s="57" customFormat="1" ht="15.75" customHeight="1">
      <c r="A1060" s="78"/>
      <c r="B1060" s="93" t="s">
        <v>750</v>
      </c>
      <c r="C1060" s="93" t="s">
        <v>452</v>
      </c>
      <c r="D1060" s="176"/>
      <c r="E1060" s="92">
        <f t="shared" si="123"/>
        <v>43269</v>
      </c>
      <c r="F1060" s="92">
        <f t="shared" si="124"/>
        <v>43273</v>
      </c>
      <c r="G1060" s="92">
        <f t="shared" si="125"/>
        <v>43304</v>
      </c>
    </row>
    <row r="1061" spans="1:7" s="57" customFormat="1" ht="15.75" customHeight="1">
      <c r="A1061" s="78"/>
      <c r="B1061" s="93" t="s">
        <v>691</v>
      </c>
      <c r="C1061" s="93" t="s">
        <v>316</v>
      </c>
      <c r="D1061" s="177"/>
      <c r="E1061" s="92">
        <f t="shared" si="123"/>
        <v>43276</v>
      </c>
      <c r="F1061" s="92">
        <f t="shared" si="124"/>
        <v>43280</v>
      </c>
      <c r="G1061" s="92">
        <f t="shared" si="125"/>
        <v>43311</v>
      </c>
    </row>
    <row r="1062" spans="1:7" s="57" customFormat="1" ht="15.75" customHeight="1">
      <c r="A1062" s="78"/>
      <c r="B1062" s="26"/>
      <c r="C1062" s="26"/>
      <c r="D1062" s="26"/>
      <c r="E1062" s="26"/>
      <c r="F1062" s="12"/>
      <c r="G1062" s="12"/>
    </row>
    <row r="1063" spans="1:7" s="57" customFormat="1" ht="15.75" customHeight="1">
      <c r="A1063" s="78"/>
      <c r="B1063" s="26"/>
      <c r="C1063" s="26"/>
      <c r="D1063" s="26"/>
      <c r="E1063" s="26"/>
      <c r="F1063" s="12"/>
      <c r="G1063" s="12"/>
    </row>
    <row r="1064" spans="1:7" s="57" customFormat="1" ht="15.75" customHeight="1">
      <c r="A1064" s="78"/>
      <c r="B1064" s="78"/>
      <c r="C1064" s="17"/>
      <c r="D1064" s="18"/>
      <c r="E1064" s="18"/>
      <c r="F1064" s="19"/>
      <c r="G1064" s="19"/>
    </row>
    <row r="1065" spans="1:7" s="57" customFormat="1" ht="15.75" customHeight="1">
      <c r="A1065" s="78"/>
      <c r="B1065" s="718" t="s">
        <v>38</v>
      </c>
      <c r="C1065" s="102" t="s">
        <v>39</v>
      </c>
      <c r="D1065" s="102" t="s">
        <v>40</v>
      </c>
      <c r="E1065" s="87" t="s">
        <v>775</v>
      </c>
      <c r="F1065" s="87" t="s">
        <v>41</v>
      </c>
      <c r="G1065" s="87" t="s">
        <v>175</v>
      </c>
    </row>
    <row r="1066" spans="1:7" s="57" customFormat="1" ht="15.75" customHeight="1">
      <c r="A1066" s="78"/>
      <c r="B1066" s="719"/>
      <c r="C1066" s="88"/>
      <c r="D1066" s="88"/>
      <c r="E1066" s="131" t="s">
        <v>30</v>
      </c>
      <c r="F1066" s="87" t="s">
        <v>42</v>
      </c>
      <c r="G1066" s="87" t="s">
        <v>43</v>
      </c>
    </row>
    <row r="1067" spans="1:7" s="57" customFormat="1" ht="15.75" customHeight="1">
      <c r="A1067" s="78"/>
      <c r="B1067" s="99" t="s">
        <v>439</v>
      </c>
      <c r="C1067" s="93" t="s">
        <v>292</v>
      </c>
      <c r="D1067" s="102" t="s">
        <v>1045</v>
      </c>
      <c r="E1067" s="92">
        <v>43247</v>
      </c>
      <c r="F1067" s="92">
        <f>E1067+4</f>
        <v>43251</v>
      </c>
      <c r="G1067" s="92">
        <f>F1067+24</f>
        <v>43275</v>
      </c>
    </row>
    <row r="1068" spans="1:7" s="57" customFormat="1" ht="15.75" customHeight="1">
      <c r="A1068" s="78"/>
      <c r="B1068" s="99" t="s">
        <v>521</v>
      </c>
      <c r="C1068" s="93" t="s">
        <v>525</v>
      </c>
      <c r="D1068" s="175"/>
      <c r="E1068" s="92">
        <f t="shared" ref="E1068:E1071" si="126">E1067+7</f>
        <v>43254</v>
      </c>
      <c r="F1068" s="92">
        <f t="shared" ref="F1068:F1071" si="127">E1068+4</f>
        <v>43258</v>
      </c>
      <c r="G1068" s="92">
        <f t="shared" ref="G1068:G1071" si="128">F1068+24</f>
        <v>43282</v>
      </c>
    </row>
    <row r="1069" spans="1:7" s="57" customFormat="1" ht="15.75" customHeight="1">
      <c r="A1069" s="78"/>
      <c r="B1069" s="99" t="s">
        <v>522</v>
      </c>
      <c r="C1069" s="93" t="s">
        <v>526</v>
      </c>
      <c r="D1069" s="175"/>
      <c r="E1069" s="92">
        <f t="shared" si="126"/>
        <v>43261</v>
      </c>
      <c r="F1069" s="92">
        <f t="shared" si="127"/>
        <v>43265</v>
      </c>
      <c r="G1069" s="92">
        <f t="shared" si="128"/>
        <v>43289</v>
      </c>
    </row>
    <row r="1070" spans="1:7" s="57" customFormat="1" ht="15.75" customHeight="1">
      <c r="A1070" s="78"/>
      <c r="B1070" s="99" t="s">
        <v>523</v>
      </c>
      <c r="C1070" s="93"/>
      <c r="D1070" s="175"/>
      <c r="E1070" s="92">
        <f t="shared" si="126"/>
        <v>43268</v>
      </c>
      <c r="F1070" s="92">
        <f t="shared" si="127"/>
        <v>43272</v>
      </c>
      <c r="G1070" s="92">
        <f t="shared" si="128"/>
        <v>43296</v>
      </c>
    </row>
    <row r="1071" spans="1:7" s="57" customFormat="1" ht="15.75" customHeight="1">
      <c r="A1071" s="78" t="s">
        <v>1046</v>
      </c>
      <c r="B1071" s="99" t="s">
        <v>524</v>
      </c>
      <c r="C1071" s="93"/>
      <c r="D1071" s="88"/>
      <c r="E1071" s="92">
        <f t="shared" si="126"/>
        <v>43275</v>
      </c>
      <c r="F1071" s="92">
        <f t="shared" si="127"/>
        <v>43279</v>
      </c>
      <c r="G1071" s="92">
        <f t="shared" si="128"/>
        <v>43303</v>
      </c>
    </row>
    <row r="1072" spans="1:7" s="57" customFormat="1" ht="15.75" customHeight="1">
      <c r="A1072" s="78"/>
      <c r="B1072" s="46"/>
      <c r="C1072" s="17"/>
      <c r="D1072" s="18"/>
      <c r="E1072" s="18"/>
      <c r="F1072" s="19"/>
      <c r="G1072" s="19"/>
    </row>
    <row r="1073" spans="1:7" s="57" customFormat="1" ht="15.75" customHeight="1">
      <c r="A1073" s="78"/>
      <c r="B1073" s="718" t="s">
        <v>38</v>
      </c>
      <c r="C1073" s="102" t="s">
        <v>39</v>
      </c>
      <c r="D1073" s="102" t="s">
        <v>40</v>
      </c>
      <c r="E1073" s="87" t="s">
        <v>775</v>
      </c>
      <c r="F1073" s="87" t="s">
        <v>41</v>
      </c>
      <c r="G1073" s="87" t="s">
        <v>175</v>
      </c>
    </row>
    <row r="1074" spans="1:7" s="57" customFormat="1" ht="15.75" customHeight="1">
      <c r="A1074" s="78"/>
      <c r="B1074" s="719"/>
      <c r="C1074" s="88"/>
      <c r="D1074" s="88"/>
      <c r="E1074" s="131" t="s">
        <v>30</v>
      </c>
      <c r="F1074" s="87" t="s">
        <v>42</v>
      </c>
      <c r="G1074" s="87" t="s">
        <v>43</v>
      </c>
    </row>
    <row r="1075" spans="1:7" s="57" customFormat="1" ht="15.75" customHeight="1">
      <c r="A1075" s="78"/>
      <c r="B1075" s="93" t="s">
        <v>431</v>
      </c>
      <c r="C1075" s="178"/>
      <c r="D1075" s="102" t="s">
        <v>1047</v>
      </c>
      <c r="E1075" s="92">
        <v>43248</v>
      </c>
      <c r="F1075" s="92">
        <f>E1075+5</f>
        <v>43253</v>
      </c>
      <c r="G1075" s="92">
        <f>F1075+23</f>
        <v>43276</v>
      </c>
    </row>
    <row r="1076" spans="1:7" s="57" customFormat="1" ht="15.75" customHeight="1">
      <c r="A1076" s="78"/>
      <c r="B1076" s="151" t="s">
        <v>516</v>
      </c>
      <c r="C1076" s="178" t="s">
        <v>519</v>
      </c>
      <c r="D1076" s="175" t="s">
        <v>1048</v>
      </c>
      <c r="E1076" s="92">
        <f t="shared" ref="E1076:E1079" si="129">E1075+7</f>
        <v>43255</v>
      </c>
      <c r="F1076" s="92">
        <f t="shared" ref="F1076:F1079" si="130">E1076+5</f>
        <v>43260</v>
      </c>
      <c r="G1076" s="92">
        <f t="shared" ref="G1076:G1079" si="131">F1076+23</f>
        <v>43283</v>
      </c>
    </row>
    <row r="1077" spans="1:7" s="57" customFormat="1" ht="15.75" customHeight="1">
      <c r="A1077" s="78"/>
      <c r="B1077" s="93" t="s">
        <v>517</v>
      </c>
      <c r="C1077" s="178" t="s">
        <v>78</v>
      </c>
      <c r="D1077" s="176"/>
      <c r="E1077" s="92">
        <f t="shared" si="129"/>
        <v>43262</v>
      </c>
      <c r="F1077" s="92">
        <f t="shared" si="130"/>
        <v>43267</v>
      </c>
      <c r="G1077" s="92">
        <f t="shared" si="131"/>
        <v>43290</v>
      </c>
    </row>
    <row r="1078" spans="1:7" s="57" customFormat="1" ht="15.75" customHeight="1">
      <c r="A1078" s="78"/>
      <c r="B1078" s="93" t="s">
        <v>7</v>
      </c>
      <c r="C1078" s="178" t="s">
        <v>520</v>
      </c>
      <c r="D1078" s="176"/>
      <c r="E1078" s="92">
        <f t="shared" si="129"/>
        <v>43269</v>
      </c>
      <c r="F1078" s="92">
        <f t="shared" si="130"/>
        <v>43274</v>
      </c>
      <c r="G1078" s="92">
        <f t="shared" si="131"/>
        <v>43297</v>
      </c>
    </row>
    <row r="1079" spans="1:7" s="57" customFormat="1" ht="15.75" customHeight="1">
      <c r="A1079" s="78"/>
      <c r="B1079" s="93" t="s">
        <v>518</v>
      </c>
      <c r="C1079" s="179"/>
      <c r="D1079" s="177"/>
      <c r="E1079" s="92">
        <f t="shared" si="129"/>
        <v>43276</v>
      </c>
      <c r="F1079" s="92">
        <f t="shared" si="130"/>
        <v>43281</v>
      </c>
      <c r="G1079" s="92">
        <f t="shared" si="131"/>
        <v>43304</v>
      </c>
    </row>
    <row r="1080" spans="1:7" s="57" customFormat="1" ht="15.75" customHeight="1">
      <c r="A1080" s="78"/>
      <c r="B1080" s="46"/>
      <c r="C1080" s="17"/>
      <c r="D1080" s="18"/>
      <c r="E1080" s="18"/>
      <c r="F1080" s="19"/>
      <c r="G1080" s="19"/>
    </row>
    <row r="1081" spans="1:7" s="57" customFormat="1" ht="15.75" customHeight="1">
      <c r="A1081" s="78"/>
      <c r="B1081" s="26"/>
      <c r="C1081" s="26"/>
      <c r="D1081" s="20"/>
      <c r="E1081" s="12"/>
      <c r="F1081" s="12"/>
      <c r="G1081" s="12"/>
    </row>
    <row r="1082" spans="1:7" s="57" customFormat="1" ht="15.75" customHeight="1">
      <c r="A1082" s="78"/>
      <c r="B1082" s="78"/>
      <c r="C1082" s="17"/>
      <c r="D1082" s="18"/>
      <c r="E1082" s="18"/>
      <c r="F1082" s="19"/>
      <c r="G1082" s="19"/>
    </row>
    <row r="1083" spans="1:7" s="57" customFormat="1" ht="15.75" customHeight="1">
      <c r="A1083" s="78"/>
      <c r="B1083" s="26"/>
      <c r="C1083" s="26"/>
      <c r="D1083" s="26"/>
      <c r="E1083" s="26"/>
      <c r="F1083" s="12"/>
      <c r="G1083" s="12"/>
    </row>
    <row r="1084" spans="1:7" s="57" customFormat="1" ht="15.75" customHeight="1">
      <c r="A1084" s="78"/>
      <c r="B1084" s="718" t="s">
        <v>38</v>
      </c>
      <c r="C1084" s="102" t="s">
        <v>39</v>
      </c>
      <c r="D1084" s="102" t="s">
        <v>40</v>
      </c>
      <c r="E1084" s="87" t="s">
        <v>775</v>
      </c>
      <c r="F1084" s="87" t="s">
        <v>41</v>
      </c>
      <c r="G1084" s="87" t="s">
        <v>1049</v>
      </c>
    </row>
    <row r="1085" spans="1:7" s="57" customFormat="1" ht="15.75" customHeight="1">
      <c r="A1085" s="78"/>
      <c r="B1085" s="719"/>
      <c r="C1085" s="172"/>
      <c r="D1085" s="172"/>
      <c r="E1085" s="131" t="s">
        <v>30</v>
      </c>
      <c r="F1085" s="87" t="s">
        <v>42</v>
      </c>
      <c r="G1085" s="87" t="s">
        <v>43</v>
      </c>
    </row>
    <row r="1086" spans="1:7" s="57" customFormat="1" ht="15.75" customHeight="1">
      <c r="A1086" s="78"/>
      <c r="B1086" s="123" t="s">
        <v>450</v>
      </c>
      <c r="C1086" s="123" t="s">
        <v>451</v>
      </c>
      <c r="D1086" s="729" t="s">
        <v>1050</v>
      </c>
      <c r="E1086" s="92">
        <v>43248</v>
      </c>
      <c r="F1086" s="92">
        <f>E1086+4</f>
        <v>43252</v>
      </c>
      <c r="G1086" s="92">
        <f>F1086+35</f>
        <v>43287</v>
      </c>
    </row>
    <row r="1087" spans="1:7" s="57" customFormat="1" ht="15.75" customHeight="1">
      <c r="A1087" s="78" t="s">
        <v>1051</v>
      </c>
      <c r="B1087" s="123" t="s">
        <v>700</v>
      </c>
      <c r="C1087" s="123" t="s">
        <v>704</v>
      </c>
      <c r="D1087" s="753"/>
      <c r="E1087" s="92">
        <f t="shared" ref="E1087:F1090" si="132">E1086+7</f>
        <v>43255</v>
      </c>
      <c r="F1087" s="92">
        <f t="shared" si="132"/>
        <v>43259</v>
      </c>
      <c r="G1087" s="92">
        <f>F1087+35</f>
        <v>43294</v>
      </c>
    </row>
    <row r="1088" spans="1:7" s="57" customFormat="1" ht="15.75" customHeight="1">
      <c r="A1088" s="78"/>
      <c r="B1088" s="180" t="s">
        <v>701</v>
      </c>
      <c r="C1088" s="123" t="s">
        <v>705</v>
      </c>
      <c r="D1088" s="753"/>
      <c r="E1088" s="92">
        <f t="shared" si="132"/>
        <v>43262</v>
      </c>
      <c r="F1088" s="92">
        <f t="shared" si="132"/>
        <v>43266</v>
      </c>
      <c r="G1088" s="92">
        <f>F1088+35</f>
        <v>43301</v>
      </c>
    </row>
    <row r="1089" spans="1:7" s="57" customFormat="1" ht="15.75" customHeight="1">
      <c r="A1089" s="78"/>
      <c r="B1089" s="180" t="s">
        <v>702</v>
      </c>
      <c r="C1089" s="123" t="s">
        <v>706</v>
      </c>
      <c r="D1089" s="753"/>
      <c r="E1089" s="92">
        <f t="shared" si="132"/>
        <v>43269</v>
      </c>
      <c r="F1089" s="92">
        <f t="shared" si="132"/>
        <v>43273</v>
      </c>
      <c r="G1089" s="92">
        <f>F1089+35</f>
        <v>43308</v>
      </c>
    </row>
    <row r="1090" spans="1:7" s="57" customFormat="1" ht="15.75" customHeight="1">
      <c r="A1090" s="78"/>
      <c r="B1090" s="180" t="s">
        <v>703</v>
      </c>
      <c r="C1090" s="123" t="s">
        <v>707</v>
      </c>
      <c r="D1090" s="730"/>
      <c r="E1090" s="92">
        <f t="shared" si="132"/>
        <v>43276</v>
      </c>
      <c r="F1090" s="92">
        <f t="shared" si="132"/>
        <v>43280</v>
      </c>
      <c r="G1090" s="92">
        <f>F1090+35</f>
        <v>43315</v>
      </c>
    </row>
    <row r="1091" spans="1:7" s="57" customFormat="1" ht="15.75" customHeight="1">
      <c r="A1091" s="78"/>
      <c r="B1091" s="26"/>
      <c r="C1091" s="26"/>
      <c r="D1091" s="26"/>
      <c r="E1091" s="12"/>
      <c r="F1091" s="12"/>
      <c r="G1091" s="12"/>
    </row>
    <row r="1092" spans="1:7" s="57" customFormat="1" ht="15.75" customHeight="1">
      <c r="A1092" s="78"/>
      <c r="B1092" s="26"/>
      <c r="C1092" s="26"/>
      <c r="D1092" s="26"/>
      <c r="E1092" s="26"/>
      <c r="F1092" s="12"/>
      <c r="G1092" s="12"/>
    </row>
    <row r="1093" spans="1:7" s="57" customFormat="1" ht="15.75" customHeight="1">
      <c r="A1093" s="78"/>
      <c r="B1093" s="78"/>
      <c r="C1093" s="17"/>
      <c r="D1093" s="18"/>
      <c r="E1093" s="18"/>
      <c r="F1093" s="19"/>
      <c r="G1093" s="19"/>
    </row>
    <row r="1094" spans="1:7" s="57" customFormat="1" ht="15.75" customHeight="1">
      <c r="A1094" s="78"/>
      <c r="B1094" s="729" t="s">
        <v>778</v>
      </c>
      <c r="C1094" s="87" t="s">
        <v>39</v>
      </c>
      <c r="D1094" s="87" t="s">
        <v>40</v>
      </c>
      <c r="E1094" s="87" t="s">
        <v>775</v>
      </c>
      <c r="F1094" s="87" t="s">
        <v>41</v>
      </c>
      <c r="G1094" s="87" t="s">
        <v>1052</v>
      </c>
    </row>
    <row r="1095" spans="1:7" s="57" customFormat="1" ht="15.75" customHeight="1">
      <c r="A1095" s="78"/>
      <c r="B1095" s="730"/>
      <c r="C1095" s="181"/>
      <c r="D1095" s="181"/>
      <c r="E1095" s="87" t="s">
        <v>30</v>
      </c>
      <c r="F1095" s="87" t="s">
        <v>42</v>
      </c>
      <c r="G1095" s="87" t="s">
        <v>43</v>
      </c>
    </row>
    <row r="1096" spans="1:7" s="57" customFormat="1" ht="15.75" customHeight="1">
      <c r="A1096" s="78"/>
      <c r="B1096" s="123" t="s">
        <v>450</v>
      </c>
      <c r="C1096" s="123" t="s">
        <v>451</v>
      </c>
      <c r="D1096" s="729" t="s">
        <v>1053</v>
      </c>
      <c r="E1096" s="92">
        <v>43248</v>
      </c>
      <c r="F1096" s="92">
        <f>E1096+4</f>
        <v>43252</v>
      </c>
      <c r="G1096" s="92">
        <f>F1096+25</f>
        <v>43277</v>
      </c>
    </row>
    <row r="1097" spans="1:7" s="57" customFormat="1" ht="15.75" customHeight="1">
      <c r="A1097" s="78" t="s">
        <v>1054</v>
      </c>
      <c r="B1097" s="123" t="s">
        <v>700</v>
      </c>
      <c r="C1097" s="123" t="s">
        <v>704</v>
      </c>
      <c r="D1097" s="753"/>
      <c r="E1097" s="92">
        <f t="shared" ref="E1097:F1100" si="133">E1096+7</f>
        <v>43255</v>
      </c>
      <c r="F1097" s="92">
        <f t="shared" si="133"/>
        <v>43259</v>
      </c>
      <c r="G1097" s="92">
        <f>F1097+25</f>
        <v>43284</v>
      </c>
    </row>
    <row r="1098" spans="1:7" s="57" customFormat="1" ht="15.75" customHeight="1">
      <c r="A1098" s="78"/>
      <c r="B1098" s="180" t="s">
        <v>701</v>
      </c>
      <c r="C1098" s="123" t="s">
        <v>705</v>
      </c>
      <c r="D1098" s="753"/>
      <c r="E1098" s="92">
        <f t="shared" si="133"/>
        <v>43262</v>
      </c>
      <c r="F1098" s="92">
        <f t="shared" si="133"/>
        <v>43266</v>
      </c>
      <c r="G1098" s="92">
        <f>F1098+25</f>
        <v>43291</v>
      </c>
    </row>
    <row r="1099" spans="1:7" s="57" customFormat="1" ht="15.75" customHeight="1">
      <c r="A1099" s="78"/>
      <c r="B1099" s="180" t="s">
        <v>702</v>
      </c>
      <c r="C1099" s="123" t="s">
        <v>706</v>
      </c>
      <c r="D1099" s="753"/>
      <c r="E1099" s="92">
        <f t="shared" si="133"/>
        <v>43269</v>
      </c>
      <c r="F1099" s="92">
        <f t="shared" si="133"/>
        <v>43273</v>
      </c>
      <c r="G1099" s="92">
        <f>F1099+25</f>
        <v>43298</v>
      </c>
    </row>
    <row r="1100" spans="1:7" s="57" customFormat="1" ht="15.75" customHeight="1">
      <c r="A1100" s="78"/>
      <c r="B1100" s="180" t="s">
        <v>703</v>
      </c>
      <c r="C1100" s="123" t="s">
        <v>707</v>
      </c>
      <c r="D1100" s="730"/>
      <c r="E1100" s="92">
        <f t="shared" si="133"/>
        <v>43276</v>
      </c>
      <c r="F1100" s="92">
        <f t="shared" si="133"/>
        <v>43280</v>
      </c>
      <c r="G1100" s="92">
        <f>F1100+25</f>
        <v>43305</v>
      </c>
    </row>
    <row r="1101" spans="1:7" s="57" customFormat="1" ht="15.75" customHeight="1">
      <c r="A1101" s="78"/>
      <c r="B1101" s="26"/>
      <c r="C1101" s="26"/>
      <c r="D1101" s="26"/>
      <c r="E1101" s="26"/>
      <c r="F1101" s="47"/>
      <c r="G1101" s="47"/>
    </row>
    <row r="1102" spans="1:7" s="57" customFormat="1" ht="15.75" customHeight="1">
      <c r="A1102" s="78"/>
      <c r="B1102" s="26"/>
      <c r="C1102" s="26"/>
      <c r="D1102" s="26"/>
      <c r="E1102" s="26"/>
      <c r="F1102" s="47"/>
      <c r="G1102" s="47"/>
    </row>
    <row r="1103" spans="1:7" s="57" customFormat="1" ht="15.75" customHeight="1">
      <c r="A1103" s="78"/>
      <c r="B1103" s="26"/>
      <c r="C1103" s="26"/>
      <c r="D1103" s="26"/>
      <c r="E1103" s="26"/>
      <c r="F1103" s="12"/>
      <c r="G1103" s="12"/>
    </row>
    <row r="1104" spans="1:7" s="57" customFormat="1" ht="15.75" customHeight="1">
      <c r="A1104" s="78"/>
      <c r="B1104" s="78"/>
      <c r="C1104" s="17"/>
      <c r="D1104" s="18"/>
      <c r="E1104" s="18"/>
      <c r="F1104" s="19"/>
      <c r="G1104" s="19"/>
    </row>
    <row r="1105" spans="1:7" s="57" customFormat="1" ht="15.75" customHeight="1">
      <c r="A1105" s="78"/>
      <c r="B1105" s="729" t="s">
        <v>38</v>
      </c>
      <c r="C1105" s="87" t="s">
        <v>39</v>
      </c>
      <c r="D1105" s="87" t="s">
        <v>774</v>
      </c>
      <c r="E1105" s="87" t="s">
        <v>775</v>
      </c>
      <c r="F1105" s="87" t="s">
        <v>775</v>
      </c>
      <c r="G1105" s="87" t="s">
        <v>1055</v>
      </c>
    </row>
    <row r="1106" spans="1:7" s="57" customFormat="1" ht="15.75" customHeight="1">
      <c r="A1106" s="78"/>
      <c r="B1106" s="730"/>
      <c r="C1106" s="181"/>
      <c r="D1106" s="181"/>
      <c r="E1106" s="87" t="s">
        <v>30</v>
      </c>
      <c r="F1106" s="87" t="s">
        <v>42</v>
      </c>
      <c r="G1106" s="87" t="s">
        <v>43</v>
      </c>
    </row>
    <row r="1107" spans="1:7" s="57" customFormat="1" ht="15.75" customHeight="1">
      <c r="A1107" s="78"/>
      <c r="B1107" s="123" t="s">
        <v>450</v>
      </c>
      <c r="C1107" s="123" t="s">
        <v>451</v>
      </c>
      <c r="D1107" s="729" t="s">
        <v>1056</v>
      </c>
      <c r="E1107" s="92">
        <v>43248</v>
      </c>
      <c r="F1107" s="92">
        <f>E1107+4</f>
        <v>43252</v>
      </c>
      <c r="G1107" s="92">
        <f>F1107+34</f>
        <v>43286</v>
      </c>
    </row>
    <row r="1108" spans="1:7" s="57" customFormat="1" ht="15.75" customHeight="1">
      <c r="A1108" s="78" t="s">
        <v>1057</v>
      </c>
      <c r="B1108" s="123" t="s">
        <v>700</v>
      </c>
      <c r="C1108" s="123" t="s">
        <v>704</v>
      </c>
      <c r="D1108" s="753"/>
      <c r="E1108" s="92">
        <f t="shared" ref="E1108:E1111" si="134">E1107+7</f>
        <v>43255</v>
      </c>
      <c r="F1108" s="92">
        <f t="shared" ref="F1108:F1111" si="135">E1108+4</f>
        <v>43259</v>
      </c>
      <c r="G1108" s="92">
        <f t="shared" ref="G1108:G1111" si="136">F1108+34</f>
        <v>43293</v>
      </c>
    </row>
    <row r="1109" spans="1:7" s="57" customFormat="1" ht="15.75" customHeight="1">
      <c r="A1109" s="78"/>
      <c r="B1109" s="180" t="s">
        <v>701</v>
      </c>
      <c r="C1109" s="123" t="s">
        <v>705</v>
      </c>
      <c r="D1109" s="753"/>
      <c r="E1109" s="92">
        <f t="shared" si="134"/>
        <v>43262</v>
      </c>
      <c r="F1109" s="92">
        <f t="shared" si="135"/>
        <v>43266</v>
      </c>
      <c r="G1109" s="92">
        <f t="shared" si="136"/>
        <v>43300</v>
      </c>
    </row>
    <row r="1110" spans="1:7" s="57" customFormat="1" ht="15.75" customHeight="1">
      <c r="A1110" s="78"/>
      <c r="B1110" s="180" t="s">
        <v>702</v>
      </c>
      <c r="C1110" s="123" t="s">
        <v>706</v>
      </c>
      <c r="D1110" s="753"/>
      <c r="E1110" s="92">
        <f t="shared" si="134"/>
        <v>43269</v>
      </c>
      <c r="F1110" s="92">
        <f t="shared" si="135"/>
        <v>43273</v>
      </c>
      <c r="G1110" s="92">
        <f t="shared" si="136"/>
        <v>43307</v>
      </c>
    </row>
    <row r="1111" spans="1:7" s="57" customFormat="1" ht="15.75" customHeight="1">
      <c r="A1111" s="78"/>
      <c r="B1111" s="180" t="s">
        <v>703</v>
      </c>
      <c r="C1111" s="123" t="s">
        <v>707</v>
      </c>
      <c r="D1111" s="730"/>
      <c r="E1111" s="92">
        <f t="shared" si="134"/>
        <v>43276</v>
      </c>
      <c r="F1111" s="92">
        <f t="shared" si="135"/>
        <v>43280</v>
      </c>
      <c r="G1111" s="92">
        <f t="shared" si="136"/>
        <v>43314</v>
      </c>
    </row>
    <row r="1112" spans="1:7" s="57" customFormat="1" ht="15.75" customHeight="1">
      <c r="A1112" s="78"/>
      <c r="B1112" s="26"/>
      <c r="C1112" s="26"/>
      <c r="D1112" s="26"/>
      <c r="E1112" s="26"/>
      <c r="F1112" s="12"/>
      <c r="G1112" s="12"/>
    </row>
    <row r="1113" spans="1:7" s="57" customFormat="1" ht="15.75" customHeight="1">
      <c r="A1113" s="78"/>
      <c r="B1113" s="78"/>
      <c r="C1113" s="17"/>
      <c r="D1113" s="18"/>
      <c r="E1113" s="18"/>
      <c r="F1113" s="19"/>
      <c r="G1113" s="19"/>
    </row>
    <row r="1114" spans="1:7" s="57" customFormat="1" ht="15.75" customHeight="1">
      <c r="A1114" s="78"/>
      <c r="B1114" s="26"/>
      <c r="C1114" s="26"/>
      <c r="D1114" s="26"/>
      <c r="E1114" s="26"/>
      <c r="F1114" s="12"/>
      <c r="G1114" s="12"/>
    </row>
    <row r="1115" spans="1:7" s="57" customFormat="1" ht="15.75" customHeight="1">
      <c r="A1115" s="78"/>
      <c r="B1115" s="78"/>
      <c r="C1115" s="17"/>
      <c r="D1115" s="18"/>
      <c r="E1115" s="18"/>
      <c r="F1115" s="19"/>
      <c r="G1115" s="19"/>
    </row>
    <row r="1116" spans="1:7" s="57" customFormat="1" ht="15.75" customHeight="1">
      <c r="A1116" s="78"/>
      <c r="B1116" s="729" t="s">
        <v>778</v>
      </c>
      <c r="C1116" s="87" t="s">
        <v>39</v>
      </c>
      <c r="D1116" s="87" t="s">
        <v>40</v>
      </c>
      <c r="E1116" s="87" t="s">
        <v>775</v>
      </c>
      <c r="F1116" s="87" t="s">
        <v>41</v>
      </c>
      <c r="G1116" s="87" t="s">
        <v>177</v>
      </c>
    </row>
    <row r="1117" spans="1:7" s="57" customFormat="1" ht="15.75" customHeight="1">
      <c r="A1117" s="78"/>
      <c r="B1117" s="730"/>
      <c r="C1117" s="181"/>
      <c r="D1117" s="181"/>
      <c r="E1117" s="87" t="s">
        <v>30</v>
      </c>
      <c r="F1117" s="87" t="s">
        <v>42</v>
      </c>
      <c r="G1117" s="87" t="s">
        <v>43</v>
      </c>
    </row>
    <row r="1118" spans="1:7" s="57" customFormat="1" ht="15.75" customHeight="1">
      <c r="A1118" s="78"/>
      <c r="B1118" s="93" t="s">
        <v>409</v>
      </c>
      <c r="C1118" s="93" t="s">
        <v>1040</v>
      </c>
      <c r="D1118" s="729" t="s">
        <v>1058</v>
      </c>
      <c r="E1118" s="92">
        <v>43251</v>
      </c>
      <c r="F1118" s="92">
        <f>E1118+4</f>
        <v>43255</v>
      </c>
      <c r="G1118" s="92">
        <f>F1118+35</f>
        <v>43290</v>
      </c>
    </row>
    <row r="1119" spans="1:7" s="57" customFormat="1" ht="15.75" customHeight="1">
      <c r="A1119" s="37"/>
      <c r="B1119" s="93" t="s">
        <v>649</v>
      </c>
      <c r="C1119" s="93" t="s">
        <v>452</v>
      </c>
      <c r="D1119" s="753"/>
      <c r="E1119" s="92">
        <f t="shared" ref="E1119:F1122" si="137">E1118+7</f>
        <v>43258</v>
      </c>
      <c r="F1119" s="92">
        <f t="shared" si="137"/>
        <v>43262</v>
      </c>
      <c r="G1119" s="92">
        <f>F1119+35</f>
        <v>43297</v>
      </c>
    </row>
    <row r="1120" spans="1:7" s="57" customFormat="1" ht="15.75" customHeight="1">
      <c r="A1120" s="78"/>
      <c r="B1120" s="93" t="s">
        <v>650</v>
      </c>
      <c r="C1120" s="93" t="s">
        <v>316</v>
      </c>
      <c r="D1120" s="753"/>
      <c r="E1120" s="92">
        <f t="shared" si="137"/>
        <v>43265</v>
      </c>
      <c r="F1120" s="92">
        <f t="shared" si="137"/>
        <v>43269</v>
      </c>
      <c r="G1120" s="92">
        <f>F1120+35</f>
        <v>43304</v>
      </c>
    </row>
    <row r="1121" spans="1:7" s="57" customFormat="1" ht="15.75" customHeight="1">
      <c r="A1121" s="78"/>
      <c r="B1121" s="93" t="s">
        <v>651</v>
      </c>
      <c r="C1121" s="93" t="s">
        <v>453</v>
      </c>
      <c r="D1121" s="753"/>
      <c r="E1121" s="92">
        <f t="shared" si="137"/>
        <v>43272</v>
      </c>
      <c r="F1121" s="92">
        <f t="shared" si="137"/>
        <v>43276</v>
      </c>
      <c r="G1121" s="92">
        <f>F1121+35</f>
        <v>43311</v>
      </c>
    </row>
    <row r="1122" spans="1:7" s="57" customFormat="1" ht="15.75" customHeight="1">
      <c r="A1122" s="37"/>
      <c r="B1122" s="93" t="s">
        <v>652</v>
      </c>
      <c r="C1122" s="93" t="s">
        <v>317</v>
      </c>
      <c r="D1122" s="730"/>
      <c r="E1122" s="92">
        <f t="shared" si="137"/>
        <v>43279</v>
      </c>
      <c r="F1122" s="92">
        <f t="shared" si="137"/>
        <v>43283</v>
      </c>
      <c r="G1122" s="92">
        <f>F1122+35</f>
        <v>43318</v>
      </c>
    </row>
    <row r="1123" spans="1:7" s="57" customFormat="1" ht="15.75" customHeight="1">
      <c r="A1123" s="78" t="s">
        <v>176</v>
      </c>
      <c r="B1123" s="26"/>
      <c r="C1123" s="26"/>
      <c r="D1123" s="26"/>
      <c r="E1123" s="12"/>
      <c r="F1123" s="12"/>
      <c r="G1123" s="12"/>
    </row>
    <row r="1124" spans="1:7" s="57" customFormat="1" ht="15.75" customHeight="1">
      <c r="A1124" s="78"/>
      <c r="B1124" s="729" t="s">
        <v>38</v>
      </c>
      <c r="C1124" s="87" t="s">
        <v>39</v>
      </c>
      <c r="D1124" s="87" t="s">
        <v>40</v>
      </c>
      <c r="E1124" s="87" t="s">
        <v>775</v>
      </c>
      <c r="F1124" s="87" t="s">
        <v>41</v>
      </c>
      <c r="G1124" s="87" t="s">
        <v>177</v>
      </c>
    </row>
    <row r="1125" spans="1:7" s="57" customFormat="1" ht="15.75" customHeight="1">
      <c r="A1125" s="78"/>
      <c r="B1125" s="730"/>
      <c r="C1125" s="181"/>
      <c r="D1125" s="181"/>
      <c r="E1125" s="87" t="s">
        <v>30</v>
      </c>
      <c r="F1125" s="87" t="s">
        <v>42</v>
      </c>
      <c r="G1125" s="87" t="s">
        <v>43</v>
      </c>
    </row>
    <row r="1126" spans="1:7" s="57" customFormat="1" ht="15.75" customHeight="1">
      <c r="A1126" s="78"/>
      <c r="B1126" s="123" t="s">
        <v>450</v>
      </c>
      <c r="C1126" s="123" t="s">
        <v>451</v>
      </c>
      <c r="D1126" s="729" t="s">
        <v>1059</v>
      </c>
      <c r="E1126" s="92">
        <v>43248</v>
      </c>
      <c r="F1126" s="92">
        <f>E1126+4</f>
        <v>43252</v>
      </c>
      <c r="G1126" s="92">
        <f>F1126+35</f>
        <v>43287</v>
      </c>
    </row>
    <row r="1127" spans="1:7" s="57" customFormat="1" ht="15.75" customHeight="1">
      <c r="A1127" s="78" t="s">
        <v>795</v>
      </c>
      <c r="B1127" s="123" t="s">
        <v>700</v>
      </c>
      <c r="C1127" s="123" t="s">
        <v>704</v>
      </c>
      <c r="D1127" s="753"/>
      <c r="E1127" s="92">
        <f t="shared" ref="E1127:F1130" si="138">E1126+7</f>
        <v>43255</v>
      </c>
      <c r="F1127" s="92">
        <f t="shared" si="138"/>
        <v>43259</v>
      </c>
      <c r="G1127" s="92">
        <f>F1127+35</f>
        <v>43294</v>
      </c>
    </row>
    <row r="1128" spans="1:7" s="57" customFormat="1" ht="15.75" customHeight="1">
      <c r="A1128" s="78"/>
      <c r="B1128" s="180" t="s">
        <v>701</v>
      </c>
      <c r="C1128" s="123" t="s">
        <v>705</v>
      </c>
      <c r="D1128" s="753"/>
      <c r="E1128" s="92">
        <f t="shared" si="138"/>
        <v>43262</v>
      </c>
      <c r="F1128" s="92">
        <f t="shared" si="138"/>
        <v>43266</v>
      </c>
      <c r="G1128" s="92">
        <f>F1128+35</f>
        <v>43301</v>
      </c>
    </row>
    <row r="1129" spans="1:7" s="57" customFormat="1" ht="15.75" customHeight="1">
      <c r="A1129" s="78"/>
      <c r="B1129" s="180" t="s">
        <v>702</v>
      </c>
      <c r="C1129" s="123" t="s">
        <v>706</v>
      </c>
      <c r="D1129" s="753"/>
      <c r="E1129" s="92">
        <f t="shared" si="138"/>
        <v>43269</v>
      </c>
      <c r="F1129" s="92">
        <f t="shared" si="138"/>
        <v>43273</v>
      </c>
      <c r="G1129" s="92">
        <f>F1129+35</f>
        <v>43308</v>
      </c>
    </row>
    <row r="1130" spans="1:7" s="57" customFormat="1" ht="15.75" customHeight="1">
      <c r="A1130" s="37"/>
      <c r="B1130" s="180" t="s">
        <v>703</v>
      </c>
      <c r="C1130" s="123" t="s">
        <v>707</v>
      </c>
      <c r="D1130" s="730"/>
      <c r="E1130" s="92">
        <f t="shared" si="138"/>
        <v>43276</v>
      </c>
      <c r="F1130" s="92">
        <f t="shared" si="138"/>
        <v>43280</v>
      </c>
      <c r="G1130" s="92">
        <f>F1130+35</f>
        <v>43315</v>
      </c>
    </row>
    <row r="1131" spans="1:7" s="57" customFormat="1" ht="15.75" customHeight="1">
      <c r="A1131" s="78"/>
      <c r="B1131" s="26"/>
      <c r="C1131" s="26"/>
      <c r="D1131" s="26"/>
      <c r="E1131" s="12"/>
      <c r="F1131" s="12"/>
      <c r="G1131" s="12"/>
    </row>
    <row r="1132" spans="1:7" s="57" customFormat="1" ht="15.75" customHeight="1">
      <c r="A1132" s="78"/>
      <c r="B1132" s="26"/>
      <c r="C1132" s="26"/>
      <c r="D1132" s="26"/>
      <c r="E1132" s="26"/>
      <c r="F1132" s="12"/>
      <c r="G1132" s="12"/>
    </row>
    <row r="1133" spans="1:7" s="57" customFormat="1" ht="15.75" customHeight="1">
      <c r="A1133" s="78"/>
      <c r="B1133" s="78"/>
      <c r="C1133" s="17"/>
      <c r="D1133" s="18"/>
      <c r="E1133" s="18"/>
      <c r="F1133" s="19"/>
      <c r="G1133" s="19"/>
    </row>
    <row r="1134" spans="1:7" s="57" customFormat="1" ht="15.75" customHeight="1">
      <c r="A1134" s="78"/>
      <c r="B1134" s="729" t="s">
        <v>38</v>
      </c>
      <c r="C1134" s="152" t="s">
        <v>39</v>
      </c>
      <c r="D1134" s="152" t="s">
        <v>40</v>
      </c>
      <c r="E1134" s="152" t="s">
        <v>775</v>
      </c>
      <c r="F1134" s="152" t="s">
        <v>41</v>
      </c>
      <c r="G1134" s="152" t="s">
        <v>1052</v>
      </c>
    </row>
    <row r="1135" spans="1:7" s="57" customFormat="1" ht="15.75" customHeight="1">
      <c r="A1135" s="78"/>
      <c r="B1135" s="730"/>
      <c r="C1135" s="182"/>
      <c r="D1135" s="182"/>
      <c r="E1135" s="152" t="s">
        <v>30</v>
      </c>
      <c r="F1135" s="152" t="s">
        <v>42</v>
      </c>
      <c r="G1135" s="152" t="s">
        <v>43</v>
      </c>
    </row>
    <row r="1136" spans="1:7" s="57" customFormat="1" ht="15.75" customHeight="1">
      <c r="A1136" s="78"/>
      <c r="B1136" s="93" t="s">
        <v>409</v>
      </c>
      <c r="C1136" s="93" t="s">
        <v>1040</v>
      </c>
      <c r="D1136" s="729" t="s">
        <v>1058</v>
      </c>
      <c r="E1136" s="92">
        <v>43251</v>
      </c>
      <c r="F1136" s="92">
        <f>E1136+4</f>
        <v>43255</v>
      </c>
      <c r="G1136" s="92">
        <f>F1136+30</f>
        <v>43285</v>
      </c>
    </row>
    <row r="1137" spans="1:7" s="57" customFormat="1" ht="15.75" customHeight="1">
      <c r="A1137" s="37"/>
      <c r="B1137" s="93" t="s">
        <v>649</v>
      </c>
      <c r="C1137" s="93" t="s">
        <v>452</v>
      </c>
      <c r="D1137" s="753"/>
      <c r="E1137" s="92">
        <f t="shared" ref="E1137:E1140" si="139">E1136+7</f>
        <v>43258</v>
      </c>
      <c r="F1137" s="92">
        <f t="shared" ref="F1137:F1140" si="140">E1137+4</f>
        <v>43262</v>
      </c>
      <c r="G1137" s="92">
        <f t="shared" ref="G1137:G1140" si="141">F1137+30</f>
        <v>43292</v>
      </c>
    </row>
    <row r="1138" spans="1:7" s="57" customFormat="1" ht="15.75" customHeight="1">
      <c r="A1138" s="78"/>
      <c r="B1138" s="93" t="s">
        <v>650</v>
      </c>
      <c r="C1138" s="93" t="s">
        <v>316</v>
      </c>
      <c r="D1138" s="753"/>
      <c r="E1138" s="92">
        <f t="shared" si="139"/>
        <v>43265</v>
      </c>
      <c r="F1138" s="92">
        <f t="shared" si="140"/>
        <v>43269</v>
      </c>
      <c r="G1138" s="92">
        <f t="shared" si="141"/>
        <v>43299</v>
      </c>
    </row>
    <row r="1139" spans="1:7" s="57" customFormat="1" ht="15.75" customHeight="1">
      <c r="A1139" s="78"/>
      <c r="B1139" s="93" t="s">
        <v>651</v>
      </c>
      <c r="C1139" s="93" t="s">
        <v>453</v>
      </c>
      <c r="D1139" s="753"/>
      <c r="E1139" s="92">
        <f t="shared" si="139"/>
        <v>43272</v>
      </c>
      <c r="F1139" s="92">
        <f t="shared" si="140"/>
        <v>43276</v>
      </c>
      <c r="G1139" s="92">
        <f t="shared" si="141"/>
        <v>43306</v>
      </c>
    </row>
    <row r="1140" spans="1:7" s="57" customFormat="1" ht="15.75" customHeight="1">
      <c r="A1140" s="37"/>
      <c r="B1140" s="93" t="s">
        <v>652</v>
      </c>
      <c r="C1140" s="93" t="s">
        <v>317</v>
      </c>
      <c r="D1140" s="730"/>
      <c r="E1140" s="92">
        <f t="shared" si="139"/>
        <v>43279</v>
      </c>
      <c r="F1140" s="92">
        <f t="shared" si="140"/>
        <v>43283</v>
      </c>
      <c r="G1140" s="92">
        <f t="shared" si="141"/>
        <v>43313</v>
      </c>
    </row>
    <row r="1141" spans="1:7" s="57" customFormat="1" ht="15.75" customHeight="1">
      <c r="A1141" s="78" t="s">
        <v>1060</v>
      </c>
      <c r="B1141" s="26"/>
      <c r="C1141" s="26"/>
      <c r="D1141" s="26"/>
      <c r="E1141" s="12"/>
      <c r="F1141" s="12"/>
      <c r="G1141" s="12"/>
    </row>
    <row r="1142" spans="1:7" s="57" customFormat="1" ht="15.75" customHeight="1">
      <c r="A1142" s="78"/>
      <c r="B1142" s="718" t="s">
        <v>38</v>
      </c>
      <c r="C1142" s="102" t="s">
        <v>39</v>
      </c>
      <c r="D1142" s="102" t="s">
        <v>40</v>
      </c>
      <c r="E1142" s="87" t="s">
        <v>775</v>
      </c>
      <c r="F1142" s="87" t="s">
        <v>41</v>
      </c>
      <c r="G1142" s="87" t="s">
        <v>1052</v>
      </c>
    </row>
    <row r="1143" spans="1:7" s="57" customFormat="1" ht="15.75" customHeight="1">
      <c r="A1143" s="78"/>
      <c r="B1143" s="719"/>
      <c r="C1143" s="172"/>
      <c r="D1143" s="172"/>
      <c r="E1143" s="131" t="s">
        <v>30</v>
      </c>
      <c r="F1143" s="87" t="s">
        <v>42</v>
      </c>
      <c r="G1143" s="87" t="s">
        <v>43</v>
      </c>
    </row>
    <row r="1144" spans="1:7" s="57" customFormat="1" ht="15.75" customHeight="1">
      <c r="A1144" s="78"/>
      <c r="B1144" s="123" t="s">
        <v>450</v>
      </c>
      <c r="C1144" s="123" t="s">
        <v>451</v>
      </c>
      <c r="D1144" s="102" t="s">
        <v>1059</v>
      </c>
      <c r="E1144" s="92">
        <v>43248</v>
      </c>
      <c r="F1144" s="92">
        <f>E1144+4</f>
        <v>43252</v>
      </c>
      <c r="G1144" s="92">
        <f>F1144+28</f>
        <v>43280</v>
      </c>
    </row>
    <row r="1145" spans="1:7" s="57" customFormat="1" ht="15.75" customHeight="1">
      <c r="A1145" s="78"/>
      <c r="B1145" s="123" t="s">
        <v>700</v>
      </c>
      <c r="C1145" s="123" t="s">
        <v>704</v>
      </c>
      <c r="D1145" s="175"/>
      <c r="E1145" s="92">
        <f t="shared" ref="E1145:F1148" si="142">E1144+7</f>
        <v>43255</v>
      </c>
      <c r="F1145" s="92">
        <f t="shared" si="142"/>
        <v>43259</v>
      </c>
      <c r="G1145" s="92">
        <f>F1145+28</f>
        <v>43287</v>
      </c>
    </row>
    <row r="1146" spans="1:7" s="57" customFormat="1" ht="15.75" customHeight="1">
      <c r="A1146" s="78"/>
      <c r="B1146" s="180" t="s">
        <v>701</v>
      </c>
      <c r="C1146" s="123" t="s">
        <v>705</v>
      </c>
      <c r="D1146" s="175"/>
      <c r="E1146" s="92">
        <f t="shared" si="142"/>
        <v>43262</v>
      </c>
      <c r="F1146" s="92">
        <f t="shared" si="142"/>
        <v>43266</v>
      </c>
      <c r="G1146" s="92">
        <f>F1146+28</f>
        <v>43294</v>
      </c>
    </row>
    <row r="1147" spans="1:7" s="57" customFormat="1" ht="15.75" customHeight="1">
      <c r="A1147" s="78"/>
      <c r="B1147" s="180" t="s">
        <v>702</v>
      </c>
      <c r="C1147" s="123" t="s">
        <v>706</v>
      </c>
      <c r="D1147" s="175"/>
      <c r="E1147" s="92">
        <f t="shared" si="142"/>
        <v>43269</v>
      </c>
      <c r="F1147" s="92">
        <f t="shared" si="142"/>
        <v>43273</v>
      </c>
      <c r="G1147" s="92">
        <f>F1147+28</f>
        <v>43301</v>
      </c>
    </row>
    <row r="1148" spans="1:7" s="57" customFormat="1" ht="15.75" customHeight="1">
      <c r="A1148" s="78"/>
      <c r="B1148" s="180" t="s">
        <v>703</v>
      </c>
      <c r="C1148" s="123" t="s">
        <v>707</v>
      </c>
      <c r="D1148" s="88"/>
      <c r="E1148" s="92">
        <f t="shared" si="142"/>
        <v>43276</v>
      </c>
      <c r="F1148" s="92">
        <f t="shared" si="142"/>
        <v>43280</v>
      </c>
      <c r="G1148" s="92">
        <f>F1148+28</f>
        <v>43308</v>
      </c>
    </row>
    <row r="1149" spans="1:7" s="57" customFormat="1" ht="15.75" customHeight="1">
      <c r="A1149" s="78"/>
      <c r="B1149" s="26"/>
      <c r="C1149" s="26"/>
      <c r="D1149" s="26"/>
      <c r="E1149" s="12"/>
      <c r="F1149" s="12"/>
      <c r="G1149" s="12"/>
    </row>
    <row r="1150" spans="1:7" s="57" customFormat="1" ht="15.75" customHeight="1">
      <c r="A1150" s="78"/>
      <c r="B1150" s="26"/>
      <c r="C1150" s="26"/>
      <c r="D1150" s="26"/>
      <c r="E1150" s="26"/>
      <c r="F1150" s="12"/>
      <c r="G1150" s="12"/>
    </row>
    <row r="1151" spans="1:7" s="57" customFormat="1" ht="15.75" customHeight="1">
      <c r="A1151" s="78"/>
      <c r="B1151" s="78"/>
      <c r="C1151" s="17"/>
      <c r="D1151" s="18"/>
      <c r="E1151" s="18"/>
      <c r="F1151" s="19"/>
      <c r="G1151" s="19"/>
    </row>
    <row r="1152" spans="1:7" s="57" customFormat="1" ht="15.75" customHeight="1">
      <c r="A1152" s="78"/>
      <c r="B1152" s="729" t="s">
        <v>38</v>
      </c>
      <c r="C1152" s="87" t="s">
        <v>39</v>
      </c>
      <c r="D1152" s="87" t="s">
        <v>40</v>
      </c>
      <c r="E1152" s="87" t="s">
        <v>775</v>
      </c>
      <c r="F1152" s="87" t="s">
        <v>41</v>
      </c>
      <c r="G1152" s="87" t="s">
        <v>1061</v>
      </c>
    </row>
    <row r="1153" spans="1:7" s="57" customFormat="1" ht="15.75" customHeight="1">
      <c r="A1153" s="78"/>
      <c r="B1153" s="730"/>
      <c r="C1153" s="181"/>
      <c r="D1153" s="181"/>
      <c r="E1153" s="87" t="s">
        <v>30</v>
      </c>
      <c r="F1153" s="87" t="s">
        <v>42</v>
      </c>
      <c r="G1153" s="87" t="s">
        <v>43</v>
      </c>
    </row>
    <row r="1154" spans="1:7" s="57" customFormat="1" ht="15.75" customHeight="1">
      <c r="A1154" s="78" t="s">
        <v>178</v>
      </c>
      <c r="B1154" s="123" t="s">
        <v>450</v>
      </c>
      <c r="C1154" s="123" t="s">
        <v>451</v>
      </c>
      <c r="D1154" s="729" t="s">
        <v>1059</v>
      </c>
      <c r="E1154" s="92">
        <v>43248</v>
      </c>
      <c r="F1154" s="92">
        <f>E1154+4</f>
        <v>43252</v>
      </c>
      <c r="G1154" s="92">
        <f>F1154+35</f>
        <v>43287</v>
      </c>
    </row>
    <row r="1155" spans="1:7" s="57" customFormat="1" ht="15.75" customHeight="1">
      <c r="A1155" s="78"/>
      <c r="B1155" s="123" t="s">
        <v>700</v>
      </c>
      <c r="C1155" s="123" t="s">
        <v>704</v>
      </c>
      <c r="D1155" s="753"/>
      <c r="E1155" s="92">
        <f t="shared" ref="E1155:F1158" si="143">E1154+7</f>
        <v>43255</v>
      </c>
      <c r="F1155" s="92">
        <f t="shared" si="143"/>
        <v>43259</v>
      </c>
      <c r="G1155" s="92">
        <f>F1155+35</f>
        <v>43294</v>
      </c>
    </row>
    <row r="1156" spans="1:7" s="57" customFormat="1" ht="15.75" customHeight="1">
      <c r="A1156" s="78"/>
      <c r="B1156" s="180" t="s">
        <v>701</v>
      </c>
      <c r="C1156" s="123" t="s">
        <v>705</v>
      </c>
      <c r="D1156" s="753"/>
      <c r="E1156" s="92">
        <f t="shared" si="143"/>
        <v>43262</v>
      </c>
      <c r="F1156" s="92">
        <f t="shared" si="143"/>
        <v>43266</v>
      </c>
      <c r="G1156" s="92">
        <f>F1156+35</f>
        <v>43301</v>
      </c>
    </row>
    <row r="1157" spans="1:7" s="57" customFormat="1" ht="15.75" customHeight="1">
      <c r="A1157" s="78"/>
      <c r="B1157" s="180" t="s">
        <v>702</v>
      </c>
      <c r="C1157" s="123" t="s">
        <v>706</v>
      </c>
      <c r="D1157" s="753"/>
      <c r="E1157" s="92">
        <f t="shared" si="143"/>
        <v>43269</v>
      </c>
      <c r="F1157" s="92">
        <f t="shared" si="143"/>
        <v>43273</v>
      </c>
      <c r="G1157" s="92">
        <f>F1157+35</f>
        <v>43308</v>
      </c>
    </row>
    <row r="1158" spans="1:7" s="57" customFormat="1" ht="15.75" customHeight="1">
      <c r="A1158" s="37"/>
      <c r="B1158" s="180" t="s">
        <v>703</v>
      </c>
      <c r="C1158" s="123" t="s">
        <v>707</v>
      </c>
      <c r="D1158" s="730"/>
      <c r="E1158" s="92">
        <f t="shared" si="143"/>
        <v>43276</v>
      </c>
      <c r="F1158" s="92">
        <f t="shared" si="143"/>
        <v>43280</v>
      </c>
      <c r="G1158" s="92">
        <f>F1158+35</f>
        <v>43315</v>
      </c>
    </row>
    <row r="1159" spans="1:7" s="57" customFormat="1" ht="15.75" customHeight="1">
      <c r="A1159" s="78"/>
      <c r="B1159" s="48"/>
      <c r="C1159" s="23"/>
      <c r="D1159" s="49"/>
      <c r="E1159" s="12"/>
      <c r="F1159" s="12"/>
      <c r="G1159" s="12"/>
    </row>
    <row r="1160" spans="1:7" s="57" customFormat="1" ht="15.75" customHeight="1">
      <c r="A1160" s="78"/>
      <c r="B1160" s="26"/>
      <c r="C1160" s="26"/>
      <c r="D1160" s="26"/>
      <c r="E1160" s="12"/>
      <c r="F1160" s="12"/>
      <c r="G1160" s="12"/>
    </row>
    <row r="1161" spans="1:7" s="57" customFormat="1" ht="15.75" customHeight="1">
      <c r="A1161" s="79" t="s">
        <v>179</v>
      </c>
      <c r="B1161" s="44"/>
      <c r="C1161" s="44"/>
      <c r="D1161" s="44"/>
      <c r="E1161" s="44"/>
      <c r="F1161" s="44"/>
      <c r="G1161" s="44"/>
    </row>
    <row r="1162" spans="1:7" s="57" customFormat="1" ht="15.75" customHeight="1">
      <c r="A1162" s="78"/>
      <c r="B1162" s="78"/>
      <c r="C1162" s="17"/>
      <c r="D1162" s="18"/>
      <c r="E1162" s="18"/>
      <c r="F1162" s="19"/>
      <c r="G1162" s="19"/>
    </row>
    <row r="1163" spans="1:7" s="57" customFormat="1" ht="15.75" customHeight="1">
      <c r="A1163" s="78"/>
      <c r="B1163" s="718" t="s">
        <v>38</v>
      </c>
      <c r="C1163" s="718" t="s">
        <v>39</v>
      </c>
      <c r="D1163" s="718" t="s">
        <v>40</v>
      </c>
      <c r="E1163" s="87" t="s">
        <v>775</v>
      </c>
      <c r="F1163" s="87" t="s">
        <v>41</v>
      </c>
      <c r="G1163" s="87" t="s">
        <v>181</v>
      </c>
    </row>
    <row r="1164" spans="1:7" s="57" customFormat="1" ht="15.75" customHeight="1">
      <c r="A1164" s="78"/>
      <c r="B1164" s="719"/>
      <c r="C1164" s="719"/>
      <c r="D1164" s="719"/>
      <c r="E1164" s="131" t="s">
        <v>30</v>
      </c>
      <c r="F1164" s="87" t="s">
        <v>42</v>
      </c>
      <c r="G1164" s="87" t="s">
        <v>43</v>
      </c>
    </row>
    <row r="1165" spans="1:7" s="57" customFormat="1" ht="15.75" customHeight="1">
      <c r="A1165" s="78"/>
      <c r="B1165" s="87" t="s">
        <v>465</v>
      </c>
      <c r="C1165" s="183" t="s">
        <v>1062</v>
      </c>
      <c r="D1165" s="735" t="s">
        <v>1063</v>
      </c>
      <c r="E1165" s="92">
        <v>43251</v>
      </c>
      <c r="F1165" s="92">
        <f>E1165+4</f>
        <v>43255</v>
      </c>
      <c r="G1165" s="97">
        <f>F1165+12</f>
        <v>43267</v>
      </c>
    </row>
    <row r="1166" spans="1:7" s="57" customFormat="1" ht="15.75" customHeight="1">
      <c r="A1166" s="78"/>
      <c r="B1166" s="87" t="s">
        <v>406</v>
      </c>
      <c r="C1166" s="184" t="s">
        <v>1064</v>
      </c>
      <c r="D1166" s="736"/>
      <c r="E1166" s="92">
        <f t="shared" ref="E1166:G1169" si="144">E1165+7</f>
        <v>43258</v>
      </c>
      <c r="F1166" s="92">
        <f t="shared" si="144"/>
        <v>43262</v>
      </c>
      <c r="G1166" s="92">
        <f t="shared" si="144"/>
        <v>43274</v>
      </c>
    </row>
    <row r="1167" spans="1:7" s="57" customFormat="1" ht="15.75" customHeight="1">
      <c r="A1167" s="78"/>
      <c r="B1167" s="87" t="s">
        <v>466</v>
      </c>
      <c r="C1167" s="184" t="s">
        <v>1065</v>
      </c>
      <c r="D1167" s="736"/>
      <c r="E1167" s="92">
        <f t="shared" si="144"/>
        <v>43265</v>
      </c>
      <c r="F1167" s="92">
        <f t="shared" si="144"/>
        <v>43269</v>
      </c>
      <c r="G1167" s="92">
        <f t="shared" si="144"/>
        <v>43281</v>
      </c>
    </row>
    <row r="1168" spans="1:7" s="57" customFormat="1" ht="15.75" customHeight="1">
      <c r="A1168" s="37"/>
      <c r="B1168" s="171" t="s">
        <v>467</v>
      </c>
      <c r="C1168" s="185" t="s">
        <v>1066</v>
      </c>
      <c r="D1168" s="736"/>
      <c r="E1168" s="92">
        <f t="shared" si="144"/>
        <v>43272</v>
      </c>
      <c r="F1168" s="92">
        <f t="shared" si="144"/>
        <v>43276</v>
      </c>
      <c r="G1168" s="92">
        <f t="shared" si="144"/>
        <v>43288</v>
      </c>
    </row>
    <row r="1169" spans="1:7" s="57" customFormat="1" ht="15.75" customHeight="1">
      <c r="A1169" s="78" t="s">
        <v>180</v>
      </c>
      <c r="B1169" s="171" t="s">
        <v>468</v>
      </c>
      <c r="C1169" s="87" t="s">
        <v>1067</v>
      </c>
      <c r="D1169" s="737"/>
      <c r="E1169" s="92">
        <f t="shared" si="144"/>
        <v>43279</v>
      </c>
      <c r="F1169" s="92">
        <f t="shared" si="144"/>
        <v>43283</v>
      </c>
      <c r="G1169" s="92">
        <f t="shared" si="144"/>
        <v>43295</v>
      </c>
    </row>
    <row r="1170" spans="1:7" s="57" customFormat="1" ht="15.75" customHeight="1">
      <c r="A1170" s="78"/>
      <c r="B1170" s="5"/>
      <c r="C1170" s="26"/>
      <c r="D1170" s="26"/>
      <c r="E1170" s="12"/>
      <c r="F1170" s="12"/>
      <c r="G1170" s="12"/>
    </row>
    <row r="1171" spans="1:7" s="57" customFormat="1" ht="15.75" customHeight="1">
      <c r="A1171" s="78"/>
      <c r="B1171" s="78"/>
      <c r="C1171" s="64"/>
      <c r="D1171" s="18"/>
      <c r="E1171" s="18"/>
      <c r="F1171" s="65"/>
      <c r="G1171" s="19"/>
    </row>
    <row r="1172" spans="1:7" s="57" customFormat="1" ht="15.75" customHeight="1">
      <c r="A1172" s="78"/>
      <c r="B1172" s="731" t="s">
        <v>38</v>
      </c>
      <c r="C1172" s="731" t="s">
        <v>39</v>
      </c>
      <c r="D1172" s="731" t="s">
        <v>40</v>
      </c>
      <c r="E1172" s="75" t="s">
        <v>789</v>
      </c>
      <c r="F1172" s="75" t="s">
        <v>41</v>
      </c>
      <c r="G1172" s="75" t="s">
        <v>183</v>
      </c>
    </row>
    <row r="1173" spans="1:7" s="57" customFormat="1" ht="15.75" customHeight="1">
      <c r="A1173" s="78"/>
      <c r="B1173" s="731"/>
      <c r="C1173" s="731"/>
      <c r="D1173" s="731"/>
      <c r="E1173" s="75" t="s">
        <v>30</v>
      </c>
      <c r="F1173" s="75" t="s">
        <v>42</v>
      </c>
      <c r="G1173" s="75" t="s">
        <v>43</v>
      </c>
    </row>
    <row r="1174" spans="1:7" s="57" customFormat="1" ht="15.75" customHeight="1">
      <c r="A1174" s="78"/>
      <c r="B1174" s="186" t="s">
        <v>376</v>
      </c>
      <c r="C1174" s="184">
        <v>50</v>
      </c>
      <c r="D1174" s="720" t="s">
        <v>1068</v>
      </c>
      <c r="E1174" s="92">
        <v>43251</v>
      </c>
      <c r="F1174" s="92">
        <f>E1174+4</f>
        <v>43255</v>
      </c>
      <c r="G1174" s="97">
        <f>F1174+12</f>
        <v>43267</v>
      </c>
    </row>
    <row r="1175" spans="1:7" s="57" customFormat="1" ht="15.75" customHeight="1">
      <c r="A1175" s="78"/>
      <c r="B1175" s="186" t="s">
        <v>485</v>
      </c>
      <c r="C1175" s="185">
        <v>60</v>
      </c>
      <c r="D1175" s="720"/>
      <c r="E1175" s="92">
        <f t="shared" ref="E1175:G1179" si="145">E1174+7</f>
        <v>43258</v>
      </c>
      <c r="F1175" s="92">
        <f t="shared" si="145"/>
        <v>43262</v>
      </c>
      <c r="G1175" s="92">
        <f t="shared" si="145"/>
        <v>43274</v>
      </c>
    </row>
    <row r="1176" spans="1:7" s="57" customFormat="1" ht="15.75" customHeight="1">
      <c r="A1176" s="78"/>
      <c r="B1176" s="186" t="s">
        <v>486</v>
      </c>
      <c r="C1176" s="87">
        <v>53</v>
      </c>
      <c r="D1176" s="720"/>
      <c r="E1176" s="92">
        <f t="shared" si="145"/>
        <v>43265</v>
      </c>
      <c r="F1176" s="92">
        <f t="shared" si="145"/>
        <v>43269</v>
      </c>
      <c r="G1176" s="92">
        <f t="shared" si="145"/>
        <v>43281</v>
      </c>
    </row>
    <row r="1177" spans="1:7" s="57" customFormat="1" ht="15.75" customHeight="1">
      <c r="A1177" s="78"/>
      <c r="B1177" s="186" t="s">
        <v>351</v>
      </c>
      <c r="C1177" s="116">
        <v>60</v>
      </c>
      <c r="D1177" s="720"/>
      <c r="E1177" s="92">
        <f t="shared" si="145"/>
        <v>43272</v>
      </c>
      <c r="F1177" s="92">
        <f t="shared" si="145"/>
        <v>43276</v>
      </c>
      <c r="G1177" s="92">
        <f t="shared" si="145"/>
        <v>43288</v>
      </c>
    </row>
    <row r="1178" spans="1:7" s="57" customFormat="1" ht="15.75" customHeight="1">
      <c r="A1178" s="78" t="s">
        <v>1069</v>
      </c>
      <c r="B1178" s="187" t="s">
        <v>357</v>
      </c>
      <c r="C1178" s="107">
        <v>55</v>
      </c>
      <c r="D1178" s="720"/>
      <c r="E1178" s="92">
        <f t="shared" si="145"/>
        <v>43279</v>
      </c>
      <c r="F1178" s="92">
        <f t="shared" si="145"/>
        <v>43283</v>
      </c>
      <c r="G1178" s="92">
        <f t="shared" si="145"/>
        <v>43295</v>
      </c>
    </row>
    <row r="1179" spans="1:7" s="57" customFormat="1" ht="15.75" customHeight="1">
      <c r="A1179" s="78"/>
      <c r="B1179" s="188"/>
      <c r="C1179" s="188"/>
      <c r="D1179" s="189"/>
      <c r="E1179" s="92">
        <f t="shared" si="145"/>
        <v>43286</v>
      </c>
      <c r="F1179" s="92">
        <f t="shared" si="145"/>
        <v>43290</v>
      </c>
      <c r="G1179" s="92">
        <f t="shared" si="145"/>
        <v>43302</v>
      </c>
    </row>
    <row r="1180" spans="1:7" s="57" customFormat="1" ht="15.75" customHeight="1">
      <c r="A1180" s="78"/>
      <c r="B1180" s="50"/>
      <c r="C1180" s="51"/>
      <c r="D1180" s="26"/>
      <c r="E1180" s="26"/>
      <c r="F1180" s="52"/>
      <c r="G1180" s="52"/>
    </row>
    <row r="1181" spans="1:7" s="57" customFormat="1" ht="15.75" customHeight="1">
      <c r="A1181" s="78"/>
      <c r="B1181" s="729" t="s">
        <v>1070</v>
      </c>
      <c r="C1181" s="729" t="s">
        <v>39</v>
      </c>
      <c r="D1181" s="729" t="s">
        <v>40</v>
      </c>
      <c r="E1181" s="152" t="s">
        <v>789</v>
      </c>
      <c r="F1181" s="152" t="s">
        <v>41</v>
      </c>
      <c r="G1181" s="152" t="s">
        <v>183</v>
      </c>
    </row>
    <row r="1182" spans="1:7" s="57" customFormat="1" ht="15.75" customHeight="1">
      <c r="A1182" s="78"/>
      <c r="B1182" s="730"/>
      <c r="C1182" s="730"/>
      <c r="D1182" s="730"/>
      <c r="E1182" s="153" t="s">
        <v>30</v>
      </c>
      <c r="F1182" s="152" t="s">
        <v>42</v>
      </c>
      <c r="G1182" s="152" t="s">
        <v>43</v>
      </c>
    </row>
    <row r="1183" spans="1:7" s="57" customFormat="1" ht="15.75" customHeight="1">
      <c r="A1183" s="78"/>
      <c r="B1183" s="190" t="s">
        <v>368</v>
      </c>
      <c r="C1183" s="191" t="s">
        <v>1071</v>
      </c>
      <c r="D1183" s="750" t="s">
        <v>1072</v>
      </c>
      <c r="E1183" s="155">
        <v>43249</v>
      </c>
      <c r="F1183" s="155">
        <f>E1183+4</f>
        <v>43253</v>
      </c>
      <c r="G1183" s="155">
        <f>F1183+13</f>
        <v>43266</v>
      </c>
    </row>
    <row r="1184" spans="1:7" s="57" customFormat="1" ht="15.75" customHeight="1">
      <c r="A1184" s="78"/>
      <c r="B1184" s="190" t="s">
        <v>653</v>
      </c>
      <c r="C1184" s="191" t="s">
        <v>654</v>
      </c>
      <c r="D1184" s="751"/>
      <c r="E1184" s="155">
        <f>E1183+7</f>
        <v>43256</v>
      </c>
      <c r="F1184" s="155">
        <f>E1184+4</f>
        <v>43260</v>
      </c>
      <c r="G1184" s="155">
        <f>G1183+7</f>
        <v>43273</v>
      </c>
    </row>
    <row r="1185" spans="1:7" s="57" customFormat="1" ht="15.75" customHeight="1">
      <c r="A1185" s="78"/>
      <c r="B1185" s="190" t="s">
        <v>379</v>
      </c>
      <c r="C1185" s="191" t="s">
        <v>655</v>
      </c>
      <c r="D1185" s="751"/>
      <c r="E1185" s="155">
        <f>E1184+7</f>
        <v>43263</v>
      </c>
      <c r="F1185" s="155">
        <f>E1185+4</f>
        <v>43267</v>
      </c>
      <c r="G1185" s="155">
        <f>G1184+7</f>
        <v>43280</v>
      </c>
    </row>
    <row r="1186" spans="1:7" s="57" customFormat="1" ht="15.75" customHeight="1">
      <c r="A1186" s="78"/>
      <c r="B1186" s="190" t="s">
        <v>408</v>
      </c>
      <c r="C1186" s="191" t="s">
        <v>656</v>
      </c>
      <c r="D1186" s="751"/>
      <c r="E1186" s="155">
        <f>E1185+7</f>
        <v>43270</v>
      </c>
      <c r="F1186" s="155">
        <f>E1186+4</f>
        <v>43274</v>
      </c>
      <c r="G1186" s="155">
        <f>G1185+7</f>
        <v>43287</v>
      </c>
    </row>
    <row r="1187" spans="1:7" s="57" customFormat="1" ht="15.75" customHeight="1">
      <c r="A1187" s="78"/>
      <c r="B1187" s="190" t="s">
        <v>369</v>
      </c>
      <c r="C1187" s="191" t="s">
        <v>657</v>
      </c>
      <c r="D1187" s="752"/>
      <c r="E1187" s="155">
        <f>E1186+7</f>
        <v>43277</v>
      </c>
      <c r="F1187" s="155">
        <f>E1187+4</f>
        <v>43281</v>
      </c>
      <c r="G1187" s="155">
        <f>G1186+7</f>
        <v>43294</v>
      </c>
    </row>
    <row r="1188" spans="1:7" s="57" customFormat="1" ht="15.75" customHeight="1">
      <c r="A1188" s="78"/>
      <c r="B1188" s="9"/>
      <c r="C1188" s="66"/>
      <c r="D1188" s="67"/>
      <c r="E1188" s="25"/>
      <c r="F1188" s="25"/>
      <c r="G1188" s="12"/>
    </row>
    <row r="1189" spans="1:7" s="57" customFormat="1" ht="15.75" customHeight="1">
      <c r="A1189" s="78"/>
      <c r="B1189" s="50"/>
      <c r="C1189" s="51"/>
      <c r="D1189" s="26"/>
      <c r="E1189" s="26"/>
      <c r="F1189" s="52"/>
      <c r="G1189" s="52"/>
    </row>
    <row r="1190" spans="1:7" s="57" customFormat="1" ht="15.75" customHeight="1">
      <c r="A1190" s="78"/>
      <c r="B1190" s="718" t="s">
        <v>38</v>
      </c>
      <c r="C1190" s="718" t="s">
        <v>39</v>
      </c>
      <c r="D1190" s="718" t="s">
        <v>40</v>
      </c>
      <c r="E1190" s="87" t="s">
        <v>775</v>
      </c>
      <c r="F1190" s="87" t="s">
        <v>41</v>
      </c>
      <c r="G1190" s="87" t="s">
        <v>183</v>
      </c>
    </row>
    <row r="1191" spans="1:7" s="57" customFormat="1" ht="15.75" customHeight="1">
      <c r="A1191" s="78"/>
      <c r="B1191" s="719"/>
      <c r="C1191" s="719"/>
      <c r="D1191" s="719"/>
      <c r="E1191" s="131" t="s">
        <v>30</v>
      </c>
      <c r="F1191" s="87" t="s">
        <v>42</v>
      </c>
      <c r="G1191" s="87" t="s">
        <v>43</v>
      </c>
    </row>
    <row r="1192" spans="1:7" s="57" customFormat="1" ht="15.75" customHeight="1">
      <c r="A1192" s="78"/>
      <c r="B1192" s="87" t="s">
        <v>512</v>
      </c>
      <c r="C1192" s="87" t="s">
        <v>402</v>
      </c>
      <c r="D1192" s="732" t="s">
        <v>1073</v>
      </c>
      <c r="E1192" s="76">
        <v>43252</v>
      </c>
      <c r="F1192" s="76">
        <f t="shared" ref="F1192:F1197" si="146">E1192+4</f>
        <v>43256</v>
      </c>
      <c r="G1192" s="76">
        <f>F1192+12</f>
        <v>43268</v>
      </c>
    </row>
    <row r="1193" spans="1:7" s="57" customFormat="1" ht="15.75" customHeight="1">
      <c r="A1193" s="78"/>
      <c r="B1193" s="87" t="s">
        <v>509</v>
      </c>
      <c r="C1193" s="87" t="s">
        <v>513</v>
      </c>
      <c r="D1193" s="733"/>
      <c r="E1193" s="76">
        <f>E1192+7</f>
        <v>43259</v>
      </c>
      <c r="F1193" s="76">
        <f t="shared" si="146"/>
        <v>43263</v>
      </c>
      <c r="G1193" s="92">
        <f>G1192+7</f>
        <v>43275</v>
      </c>
    </row>
    <row r="1194" spans="1:7" s="57" customFormat="1" ht="15.75" customHeight="1">
      <c r="A1194" s="78"/>
      <c r="B1194" s="87" t="s">
        <v>510</v>
      </c>
      <c r="C1194" s="87" t="s">
        <v>514</v>
      </c>
      <c r="D1194" s="733"/>
      <c r="E1194" s="76">
        <f>E1193+7</f>
        <v>43266</v>
      </c>
      <c r="F1194" s="76">
        <f t="shared" si="146"/>
        <v>43270</v>
      </c>
      <c r="G1194" s="92">
        <f>G1193+7</f>
        <v>43282</v>
      </c>
    </row>
    <row r="1195" spans="1:7" s="57" customFormat="1" ht="15.75" customHeight="1">
      <c r="A1195" s="78"/>
      <c r="B1195" s="87" t="s">
        <v>407</v>
      </c>
      <c r="C1195" s="87" t="s">
        <v>513</v>
      </c>
      <c r="D1195" s="733"/>
      <c r="E1195" s="76">
        <f>E1194+7</f>
        <v>43273</v>
      </c>
      <c r="F1195" s="76">
        <f t="shared" si="146"/>
        <v>43277</v>
      </c>
      <c r="G1195" s="92">
        <f>G1194+7</f>
        <v>43289</v>
      </c>
    </row>
    <row r="1196" spans="1:7" s="57" customFormat="1" ht="15.75" customHeight="1">
      <c r="A1196" s="78"/>
      <c r="B1196" s="87" t="s">
        <v>511</v>
      </c>
      <c r="C1196" s="87" t="s">
        <v>515</v>
      </c>
      <c r="D1196" s="734"/>
      <c r="E1196" s="76">
        <f>E1195+7</f>
        <v>43280</v>
      </c>
      <c r="F1196" s="76">
        <f t="shared" si="146"/>
        <v>43284</v>
      </c>
      <c r="G1196" s="92">
        <f>G1195+7</f>
        <v>43296</v>
      </c>
    </row>
    <row r="1197" spans="1:7" s="57" customFormat="1" ht="15.75" customHeight="1">
      <c r="A1197" s="78"/>
      <c r="B1197" s="87"/>
      <c r="C1197" s="87"/>
      <c r="D1197" s="192"/>
      <c r="E1197" s="76">
        <f>E1196+7</f>
        <v>43287</v>
      </c>
      <c r="F1197" s="76">
        <f t="shared" si="146"/>
        <v>43291</v>
      </c>
      <c r="G1197" s="92">
        <f>G1196+7</f>
        <v>43303</v>
      </c>
    </row>
    <row r="1198" spans="1:7" s="57" customFormat="1" ht="15.75" customHeight="1">
      <c r="A1198" s="78"/>
      <c r="B1198" s="26"/>
      <c r="C1198" s="26"/>
      <c r="D1198" s="26"/>
      <c r="E1198" s="26"/>
      <c r="F1198" s="12"/>
      <c r="G1198" s="12"/>
    </row>
    <row r="1199" spans="1:7" s="57" customFormat="1" ht="15.75" customHeight="1">
      <c r="A1199" s="78"/>
      <c r="B1199" s="729" t="s">
        <v>38</v>
      </c>
      <c r="C1199" s="729" t="s">
        <v>39</v>
      </c>
      <c r="D1199" s="729" t="s">
        <v>40</v>
      </c>
      <c r="E1199" s="87" t="s">
        <v>775</v>
      </c>
      <c r="F1199" s="87" t="s">
        <v>41</v>
      </c>
      <c r="G1199" s="75" t="s">
        <v>183</v>
      </c>
    </row>
    <row r="1200" spans="1:7" s="57" customFormat="1" ht="15.75" customHeight="1">
      <c r="A1200" s="78"/>
      <c r="B1200" s="730"/>
      <c r="C1200" s="730"/>
      <c r="D1200" s="730"/>
      <c r="E1200" s="87" t="s">
        <v>30</v>
      </c>
      <c r="F1200" s="87" t="s">
        <v>42</v>
      </c>
      <c r="G1200" s="87" t="s">
        <v>43</v>
      </c>
    </row>
    <row r="1201" spans="1:9" s="57" customFormat="1" ht="15.75" customHeight="1">
      <c r="A1201" s="78"/>
      <c r="B1201" s="193" t="s">
        <v>708</v>
      </c>
      <c r="C1201" s="194" t="s">
        <v>1074</v>
      </c>
      <c r="D1201" s="732" t="s">
        <v>1075</v>
      </c>
      <c r="E1201" s="76">
        <v>43250</v>
      </c>
      <c r="F1201" s="76">
        <f>E1201+4</f>
        <v>43254</v>
      </c>
      <c r="G1201" s="76">
        <f>F1201+11</f>
        <v>43265</v>
      </c>
    </row>
    <row r="1202" spans="1:9" s="57" customFormat="1" ht="15.75" customHeight="1">
      <c r="A1202" s="78"/>
      <c r="B1202" s="193" t="s">
        <v>377</v>
      </c>
      <c r="C1202" s="194" t="s">
        <v>1076</v>
      </c>
      <c r="D1202" s="733"/>
      <c r="E1202" s="76">
        <f t="shared" ref="E1202:G1203" si="147">E1201+7</f>
        <v>43257</v>
      </c>
      <c r="F1202" s="92">
        <f t="shared" si="147"/>
        <v>43261</v>
      </c>
      <c r="G1202" s="92">
        <f t="shared" si="147"/>
        <v>43272</v>
      </c>
    </row>
    <row r="1203" spans="1:9" s="57" customFormat="1" ht="15.75" customHeight="1">
      <c r="A1203" s="78"/>
      <c r="B1203" s="193" t="s">
        <v>709</v>
      </c>
      <c r="C1203" s="194" t="s">
        <v>1077</v>
      </c>
      <c r="D1203" s="733"/>
      <c r="E1203" s="76">
        <f t="shared" si="147"/>
        <v>43264</v>
      </c>
      <c r="F1203" s="92">
        <f t="shared" si="147"/>
        <v>43268</v>
      </c>
      <c r="G1203" s="92">
        <f t="shared" si="147"/>
        <v>43279</v>
      </c>
    </row>
    <row r="1204" spans="1:9" s="57" customFormat="1" ht="15.75" customHeight="1">
      <c r="A1204" s="78"/>
      <c r="B1204" s="193" t="s">
        <v>367</v>
      </c>
      <c r="C1204" s="194" t="s">
        <v>1078</v>
      </c>
      <c r="D1204" s="733"/>
      <c r="E1204" s="76">
        <f>E1202+7</f>
        <v>43264</v>
      </c>
      <c r="F1204" s="92">
        <f>F1202+7</f>
        <v>43268</v>
      </c>
      <c r="G1204" s="92">
        <f>G1202+7</f>
        <v>43279</v>
      </c>
    </row>
    <row r="1205" spans="1:9" s="57" customFormat="1" ht="15.75" customHeight="1">
      <c r="A1205" s="78"/>
      <c r="B1205" s="193"/>
      <c r="C1205" s="194"/>
      <c r="D1205" s="733"/>
      <c r="E1205" s="76">
        <f t="shared" ref="E1205:G1206" si="148">E1204+7</f>
        <v>43271</v>
      </c>
      <c r="F1205" s="92">
        <f t="shared" si="148"/>
        <v>43275</v>
      </c>
      <c r="G1205" s="92">
        <f t="shared" si="148"/>
        <v>43286</v>
      </c>
    </row>
    <row r="1206" spans="1:9" s="57" customFormat="1" ht="15.75" customHeight="1">
      <c r="A1206" s="78"/>
      <c r="B1206" s="193"/>
      <c r="C1206" s="194"/>
      <c r="D1206" s="734"/>
      <c r="E1206" s="76">
        <f t="shared" si="148"/>
        <v>43278</v>
      </c>
      <c r="F1206" s="92">
        <f t="shared" si="148"/>
        <v>43282</v>
      </c>
      <c r="G1206" s="92">
        <f t="shared" si="148"/>
        <v>43293</v>
      </c>
    </row>
    <row r="1207" spans="1:9" s="57" customFormat="1" ht="15.75" customHeight="1">
      <c r="A1207" s="738"/>
      <c r="B1207" s="739"/>
      <c r="C1207" s="739"/>
      <c r="D1207" s="739"/>
      <c r="E1207" s="739"/>
      <c r="F1207" s="739"/>
      <c r="G1207" s="739"/>
      <c r="H1207" s="739"/>
    </row>
    <row r="1208" spans="1:9" s="57" customFormat="1" ht="15.75" customHeight="1">
      <c r="A1208" s="739"/>
      <c r="B1208" s="739"/>
      <c r="C1208" s="739"/>
      <c r="D1208" s="739"/>
      <c r="E1208" s="739"/>
      <c r="F1208" s="739"/>
      <c r="G1208" s="739"/>
      <c r="H1208" s="739"/>
    </row>
    <row r="1209" spans="1:9" s="57" customFormat="1" ht="15.75" customHeight="1">
      <c r="A1209" s="78"/>
      <c r="B1209" s="87" t="s">
        <v>38</v>
      </c>
      <c r="C1209" s="183" t="s">
        <v>1079</v>
      </c>
      <c r="D1209" s="189" t="s">
        <v>1017</v>
      </c>
      <c r="E1209" s="92" t="s">
        <v>1080</v>
      </c>
      <c r="F1209" s="92" t="s">
        <v>41</v>
      </c>
      <c r="G1209" s="97" t="s">
        <v>181</v>
      </c>
    </row>
    <row r="1210" spans="1:9" s="57" customFormat="1" ht="15.75" customHeight="1">
      <c r="A1210" s="78"/>
      <c r="B1210" s="87"/>
      <c r="C1210" s="184"/>
      <c r="D1210" s="189"/>
      <c r="E1210" s="92" t="s">
        <v>30</v>
      </c>
      <c r="F1210" s="92" t="s">
        <v>42</v>
      </c>
      <c r="G1210" s="92" t="s">
        <v>43</v>
      </c>
    </row>
    <row r="1211" spans="1:9" s="57" customFormat="1" ht="15.75" customHeight="1">
      <c r="A1211" s="78"/>
      <c r="B1211" s="87" t="s">
        <v>465</v>
      </c>
      <c r="C1211" s="183" t="s">
        <v>1062</v>
      </c>
      <c r="D1211" s="735" t="s">
        <v>1081</v>
      </c>
      <c r="E1211" s="92">
        <v>43251</v>
      </c>
      <c r="F1211" s="92">
        <f>E1211+4</f>
        <v>43255</v>
      </c>
      <c r="G1211" s="92">
        <f>F1211+12</f>
        <v>43267</v>
      </c>
    </row>
    <row r="1212" spans="1:9" s="57" customFormat="1" ht="15.75" customHeight="1">
      <c r="A1212" s="78"/>
      <c r="B1212" s="87" t="s">
        <v>406</v>
      </c>
      <c r="C1212" s="184" t="s">
        <v>1082</v>
      </c>
      <c r="D1212" s="740"/>
      <c r="E1212" s="92">
        <f t="shared" ref="E1212:G1215" si="149">E1211+7</f>
        <v>43258</v>
      </c>
      <c r="F1212" s="92">
        <f t="shared" si="149"/>
        <v>43262</v>
      </c>
      <c r="G1212" s="92">
        <f t="shared" si="149"/>
        <v>43274</v>
      </c>
    </row>
    <row r="1213" spans="1:9" s="57" customFormat="1" ht="15.75" customHeight="1">
      <c r="A1213" s="78"/>
      <c r="B1213" s="87" t="s">
        <v>466</v>
      </c>
      <c r="C1213" s="184" t="s">
        <v>1083</v>
      </c>
      <c r="D1213" s="740"/>
      <c r="E1213" s="92">
        <f t="shared" si="149"/>
        <v>43265</v>
      </c>
      <c r="F1213" s="92">
        <f t="shared" si="149"/>
        <v>43269</v>
      </c>
      <c r="G1213" s="92">
        <f t="shared" si="149"/>
        <v>43281</v>
      </c>
    </row>
    <row r="1214" spans="1:9" s="57" customFormat="1" ht="15.75" customHeight="1">
      <c r="A1214" s="78"/>
      <c r="B1214" s="171" t="s">
        <v>467</v>
      </c>
      <c r="C1214" s="185" t="s">
        <v>1084</v>
      </c>
      <c r="D1214" s="740"/>
      <c r="E1214" s="97">
        <f>E1213+7</f>
        <v>43272</v>
      </c>
      <c r="F1214" s="97">
        <f t="shared" si="149"/>
        <v>43276</v>
      </c>
      <c r="G1214" s="97">
        <f t="shared" si="149"/>
        <v>43288</v>
      </c>
    </row>
    <row r="1215" spans="1:9" s="57" customFormat="1" ht="15.75" customHeight="1">
      <c r="A1215" s="78"/>
      <c r="B1215" s="171" t="s">
        <v>468</v>
      </c>
      <c r="C1215" s="87" t="s">
        <v>1085</v>
      </c>
      <c r="D1215" s="741"/>
      <c r="E1215" s="97">
        <f>E1214+7</f>
        <v>43279</v>
      </c>
      <c r="F1215" s="97">
        <f t="shared" si="149"/>
        <v>43283</v>
      </c>
      <c r="G1215" s="97">
        <f t="shared" si="149"/>
        <v>43295</v>
      </c>
    </row>
    <row r="1216" spans="1:9" s="57" customFormat="1" ht="15.75" customHeight="1">
      <c r="A1216" s="738"/>
      <c r="B1216" s="742"/>
      <c r="C1216" s="742"/>
      <c r="D1216" s="742"/>
      <c r="E1216" s="742"/>
      <c r="F1216" s="742"/>
      <c r="G1216" s="743"/>
      <c r="H1216" s="739"/>
      <c r="I1216" s="739"/>
    </row>
    <row r="1217" spans="1:9" s="57" customFormat="1" ht="15.75" customHeight="1">
      <c r="A1217" s="742"/>
      <c r="B1217" s="742"/>
      <c r="C1217" s="742"/>
      <c r="D1217" s="742"/>
      <c r="E1217" s="742"/>
      <c r="F1217" s="742"/>
      <c r="G1217" s="743"/>
      <c r="H1217" s="739"/>
      <c r="I1217" s="739"/>
    </row>
    <row r="1218" spans="1:9" s="57" customFormat="1" ht="15.75" customHeight="1">
      <c r="A1218" s="78"/>
      <c r="B1218" s="195" t="s">
        <v>38</v>
      </c>
      <c r="C1218" s="196" t="s">
        <v>39</v>
      </c>
      <c r="D1218" s="147" t="s">
        <v>774</v>
      </c>
      <c r="E1218" s="92" t="s">
        <v>1086</v>
      </c>
      <c r="F1218" s="92" t="s">
        <v>41</v>
      </c>
      <c r="G1218" s="92" t="s">
        <v>183</v>
      </c>
    </row>
    <row r="1219" spans="1:9" s="57" customFormat="1" ht="15.75" customHeight="1">
      <c r="A1219" s="78"/>
      <c r="B1219" s="195"/>
      <c r="C1219" s="196"/>
      <c r="D1219" s="147"/>
      <c r="E1219" s="92" t="s">
        <v>30</v>
      </c>
      <c r="F1219" s="92" t="s">
        <v>42</v>
      </c>
      <c r="G1219" s="92" t="s">
        <v>43</v>
      </c>
    </row>
    <row r="1220" spans="1:9" s="57" customFormat="1" ht="15.75" customHeight="1">
      <c r="A1220" s="78"/>
      <c r="B1220" s="195" t="s">
        <v>403</v>
      </c>
      <c r="C1220" s="196">
        <v>806</v>
      </c>
      <c r="D1220" s="735" t="s">
        <v>1087</v>
      </c>
      <c r="E1220" s="92">
        <v>43252</v>
      </c>
      <c r="F1220" s="92">
        <f>E1220+5</f>
        <v>43257</v>
      </c>
      <c r="G1220" s="92">
        <f t="shared" ref="G1220:G1225" si="150">F1220+17</f>
        <v>43274</v>
      </c>
    </row>
    <row r="1221" spans="1:9" s="57" customFormat="1" ht="15.75" customHeight="1">
      <c r="A1221" s="78"/>
      <c r="B1221" s="195" t="s">
        <v>200</v>
      </c>
      <c r="C1221" s="196">
        <v>807</v>
      </c>
      <c r="D1221" s="745"/>
      <c r="E1221" s="92">
        <f t="shared" ref="E1221:F1222" si="151">E1220+7</f>
        <v>43259</v>
      </c>
      <c r="F1221" s="92">
        <f t="shared" si="151"/>
        <v>43264</v>
      </c>
      <c r="G1221" s="92">
        <f t="shared" si="150"/>
        <v>43281</v>
      </c>
    </row>
    <row r="1222" spans="1:9" s="57" customFormat="1" ht="15.75" customHeight="1">
      <c r="A1222" s="78"/>
      <c r="B1222" s="195" t="s">
        <v>405</v>
      </c>
      <c r="C1222" s="196">
        <v>808</v>
      </c>
      <c r="D1222" s="745"/>
      <c r="E1222" s="92">
        <f t="shared" si="151"/>
        <v>43266</v>
      </c>
      <c r="F1222" s="92">
        <f t="shared" si="151"/>
        <v>43271</v>
      </c>
      <c r="G1222" s="92">
        <f t="shared" si="150"/>
        <v>43288</v>
      </c>
    </row>
    <row r="1223" spans="1:9" s="57" customFormat="1" ht="15.75" customHeight="1">
      <c r="A1223" s="78"/>
      <c r="B1223" s="87" t="s">
        <v>350</v>
      </c>
      <c r="C1223" s="87">
        <v>809</v>
      </c>
      <c r="D1223" s="745"/>
      <c r="E1223" s="92">
        <f t="shared" ref="E1223:F1225" si="152">E1222+7</f>
        <v>43273</v>
      </c>
      <c r="F1223" s="92">
        <f t="shared" si="152"/>
        <v>43278</v>
      </c>
      <c r="G1223" s="92">
        <f t="shared" si="150"/>
        <v>43295</v>
      </c>
    </row>
    <row r="1224" spans="1:9" s="57" customFormat="1" ht="15.75" customHeight="1">
      <c r="A1224" s="78"/>
      <c r="B1224" s="169" t="s">
        <v>378</v>
      </c>
      <c r="C1224" s="107">
        <v>810</v>
      </c>
      <c r="D1224" s="745"/>
      <c r="E1224" s="197">
        <f t="shared" si="152"/>
        <v>43280</v>
      </c>
      <c r="F1224" s="197">
        <f t="shared" si="152"/>
        <v>43285</v>
      </c>
      <c r="G1224" s="197">
        <f t="shared" si="150"/>
        <v>43302</v>
      </c>
    </row>
    <row r="1225" spans="1:9" s="57" customFormat="1" ht="15.75" customHeight="1">
      <c r="A1225" s="78"/>
      <c r="B1225" s="87"/>
      <c r="C1225" s="87"/>
      <c r="D1225" s="746"/>
      <c r="E1225" s="197">
        <f t="shared" si="152"/>
        <v>43287</v>
      </c>
      <c r="F1225" s="197">
        <f t="shared" si="152"/>
        <v>43292</v>
      </c>
      <c r="G1225" s="197">
        <f t="shared" si="150"/>
        <v>43309</v>
      </c>
    </row>
    <row r="1226" spans="1:9" s="57" customFormat="1" ht="15.75" customHeight="1">
      <c r="A1226" s="84"/>
      <c r="B1226" s="84"/>
      <c r="C1226" s="84"/>
      <c r="D1226" s="84"/>
      <c r="E1226" s="84"/>
      <c r="F1226" s="84"/>
      <c r="G1226" s="85"/>
    </row>
    <row r="1227" spans="1:9" s="57" customFormat="1" ht="15.75" customHeight="1">
      <c r="A1227" s="78"/>
      <c r="B1227" s="87" t="s">
        <v>778</v>
      </c>
      <c r="C1227" s="198" t="s">
        <v>39</v>
      </c>
      <c r="D1227" s="189" t="s">
        <v>774</v>
      </c>
      <c r="E1227" s="92" t="s">
        <v>1086</v>
      </c>
      <c r="F1227" s="92" t="s">
        <v>41</v>
      </c>
      <c r="G1227" s="97" t="s">
        <v>183</v>
      </c>
    </row>
    <row r="1228" spans="1:9" s="57" customFormat="1" ht="15.75" customHeight="1">
      <c r="A1228" s="78"/>
      <c r="B1228" s="87"/>
      <c r="C1228" s="183"/>
      <c r="D1228" s="189"/>
      <c r="E1228" s="92" t="s">
        <v>30</v>
      </c>
      <c r="F1228" s="92" t="s">
        <v>42</v>
      </c>
      <c r="G1228" s="92" t="s">
        <v>43</v>
      </c>
    </row>
    <row r="1229" spans="1:9" s="57" customFormat="1" ht="15.75" customHeight="1">
      <c r="A1229" s="78"/>
      <c r="B1229" s="186" t="s">
        <v>376</v>
      </c>
      <c r="C1229" s="184">
        <v>50</v>
      </c>
      <c r="D1229" s="735" t="s">
        <v>1088</v>
      </c>
      <c r="E1229" s="92">
        <v>43251</v>
      </c>
      <c r="F1229" s="92">
        <f>E1229+4</f>
        <v>43255</v>
      </c>
      <c r="G1229" s="92">
        <f>F1229+12</f>
        <v>43267</v>
      </c>
    </row>
    <row r="1230" spans="1:9" s="57" customFormat="1" ht="15.75" customHeight="1">
      <c r="A1230" s="78"/>
      <c r="B1230" s="186" t="s">
        <v>485</v>
      </c>
      <c r="C1230" s="185">
        <v>60</v>
      </c>
      <c r="D1230" s="740"/>
      <c r="E1230" s="92">
        <f t="shared" ref="E1230:G1234" si="153">E1229+7</f>
        <v>43258</v>
      </c>
      <c r="F1230" s="92">
        <f t="shared" si="153"/>
        <v>43262</v>
      </c>
      <c r="G1230" s="92">
        <f t="shared" si="153"/>
        <v>43274</v>
      </c>
    </row>
    <row r="1231" spans="1:9" s="57" customFormat="1" ht="15.75" customHeight="1">
      <c r="A1231" s="78"/>
      <c r="B1231" s="186" t="s">
        <v>486</v>
      </c>
      <c r="C1231" s="87">
        <v>53</v>
      </c>
      <c r="D1231" s="740"/>
      <c r="E1231" s="92">
        <f t="shared" si="153"/>
        <v>43265</v>
      </c>
      <c r="F1231" s="92">
        <f t="shared" si="153"/>
        <v>43269</v>
      </c>
      <c r="G1231" s="92">
        <f t="shared" si="153"/>
        <v>43281</v>
      </c>
    </row>
    <row r="1232" spans="1:9" s="57" customFormat="1" ht="15.75" customHeight="1">
      <c r="A1232" s="78"/>
      <c r="B1232" s="186" t="s">
        <v>351</v>
      </c>
      <c r="C1232" s="116">
        <v>60</v>
      </c>
      <c r="D1232" s="740"/>
      <c r="E1232" s="97">
        <f>E1231+7</f>
        <v>43272</v>
      </c>
      <c r="F1232" s="92">
        <f t="shared" si="153"/>
        <v>43276</v>
      </c>
      <c r="G1232" s="92">
        <f t="shared" si="153"/>
        <v>43288</v>
      </c>
    </row>
    <row r="1233" spans="1:8" s="57" customFormat="1" ht="15.75" customHeight="1">
      <c r="A1233" s="78" t="s">
        <v>1089</v>
      </c>
      <c r="B1233" s="187" t="s">
        <v>357</v>
      </c>
      <c r="C1233" s="107">
        <v>55</v>
      </c>
      <c r="D1233" s="740"/>
      <c r="E1233" s="197">
        <f>E1232+7</f>
        <v>43279</v>
      </c>
      <c r="F1233" s="197">
        <f>F1232+7</f>
        <v>43283</v>
      </c>
      <c r="G1233" s="197">
        <f t="shared" si="153"/>
        <v>43295</v>
      </c>
    </row>
    <row r="1234" spans="1:8" s="57" customFormat="1" ht="15.75" customHeight="1">
      <c r="A1234" s="78"/>
      <c r="B1234" s="188"/>
      <c r="C1234" s="188"/>
      <c r="D1234" s="744"/>
      <c r="E1234" s="197">
        <f>E1233+7</f>
        <v>43286</v>
      </c>
      <c r="F1234" s="197">
        <f>F1233+7</f>
        <v>43290</v>
      </c>
      <c r="G1234" s="197">
        <f t="shared" si="153"/>
        <v>43302</v>
      </c>
      <c r="H1234" s="86"/>
    </row>
    <row r="1235" spans="1:8" s="57" customFormat="1" ht="15.75" customHeight="1">
      <c r="A1235" s="86"/>
      <c r="B1235" s="86"/>
      <c r="C1235" s="86"/>
      <c r="D1235" s="86"/>
      <c r="E1235" s="86"/>
      <c r="F1235" s="86"/>
      <c r="G1235" s="86"/>
      <c r="H1235" s="86"/>
    </row>
    <row r="1236" spans="1:8" s="57" customFormat="1" ht="15.75" customHeight="1">
      <c r="A1236" s="78"/>
      <c r="B1236" s="195" t="s">
        <v>1003</v>
      </c>
      <c r="C1236" s="196" t="s">
        <v>39</v>
      </c>
      <c r="D1236" s="147" t="s">
        <v>1017</v>
      </c>
      <c r="E1236" s="92" t="s">
        <v>1080</v>
      </c>
      <c r="F1236" s="92" t="s">
        <v>41</v>
      </c>
      <c r="G1236" s="92" t="s">
        <v>186</v>
      </c>
    </row>
    <row r="1237" spans="1:8" s="57" customFormat="1" ht="15.75" customHeight="1">
      <c r="A1237" s="78"/>
      <c r="B1237" s="195"/>
      <c r="C1237" s="196"/>
      <c r="D1237" s="147"/>
      <c r="E1237" s="92" t="s">
        <v>30</v>
      </c>
      <c r="F1237" s="92" t="s">
        <v>42</v>
      </c>
      <c r="G1237" s="92" t="s">
        <v>43</v>
      </c>
    </row>
    <row r="1238" spans="1:8" s="57" customFormat="1" ht="15.75" customHeight="1">
      <c r="A1238" s="78"/>
      <c r="B1238" s="195" t="s">
        <v>403</v>
      </c>
      <c r="C1238" s="196">
        <v>806</v>
      </c>
      <c r="D1238" s="735" t="s">
        <v>1087</v>
      </c>
      <c r="E1238" s="92">
        <v>43252</v>
      </c>
      <c r="F1238" s="92">
        <f>E1238+5</f>
        <v>43257</v>
      </c>
      <c r="G1238" s="92">
        <f>F1238+17</f>
        <v>43274</v>
      </c>
    </row>
    <row r="1239" spans="1:8" s="57" customFormat="1" ht="15.75" customHeight="1">
      <c r="A1239" s="78"/>
      <c r="B1239" s="195" t="s">
        <v>200</v>
      </c>
      <c r="C1239" s="196">
        <v>807</v>
      </c>
      <c r="D1239" s="740"/>
      <c r="E1239" s="92">
        <f t="shared" ref="E1239:F1241" si="154">E1238+7</f>
        <v>43259</v>
      </c>
      <c r="F1239" s="92">
        <f t="shared" si="154"/>
        <v>43264</v>
      </c>
      <c r="G1239" s="92">
        <f>F1239+17</f>
        <v>43281</v>
      </c>
    </row>
    <row r="1240" spans="1:8" s="57" customFormat="1" ht="15.75" customHeight="1">
      <c r="A1240" s="78"/>
      <c r="B1240" s="195" t="s">
        <v>405</v>
      </c>
      <c r="C1240" s="196">
        <v>808</v>
      </c>
      <c r="D1240" s="740"/>
      <c r="E1240" s="92">
        <f t="shared" si="154"/>
        <v>43266</v>
      </c>
      <c r="F1240" s="92">
        <f t="shared" si="154"/>
        <v>43271</v>
      </c>
      <c r="G1240" s="92">
        <f>F1240+17</f>
        <v>43288</v>
      </c>
    </row>
    <row r="1241" spans="1:8" s="57" customFormat="1" ht="15.75" customHeight="1">
      <c r="A1241" s="78"/>
      <c r="B1241" s="87" t="s">
        <v>350</v>
      </c>
      <c r="C1241" s="87">
        <v>809</v>
      </c>
      <c r="D1241" s="740"/>
      <c r="E1241" s="92">
        <f>E1240+7</f>
        <v>43273</v>
      </c>
      <c r="F1241" s="92">
        <f t="shared" si="154"/>
        <v>43278</v>
      </c>
      <c r="G1241" s="92">
        <f>F1241+17</f>
        <v>43295</v>
      </c>
    </row>
    <row r="1242" spans="1:8" s="57" customFormat="1" ht="15.75" customHeight="1">
      <c r="A1242" s="78" t="s">
        <v>1090</v>
      </c>
      <c r="B1242" s="169" t="s">
        <v>378</v>
      </c>
      <c r="C1242" s="107">
        <v>810</v>
      </c>
      <c r="D1242" s="740"/>
      <c r="E1242" s="197">
        <f>E1241+7</f>
        <v>43280</v>
      </c>
      <c r="F1242" s="197">
        <f>F1241+7</f>
        <v>43285</v>
      </c>
      <c r="G1242" s="197">
        <f>F1242+17</f>
        <v>43302</v>
      </c>
    </row>
    <row r="1243" spans="1:8" s="57" customFormat="1" ht="15.75" customHeight="1">
      <c r="A1243" s="78"/>
      <c r="B1243" s="87"/>
      <c r="C1243" s="87"/>
      <c r="D1243" s="740"/>
      <c r="E1243" s="97">
        <f>E1242+7</f>
        <v>43287</v>
      </c>
      <c r="F1243" s="97">
        <f>F1242+7</f>
        <v>43292</v>
      </c>
      <c r="G1243" s="97">
        <f>G1242+E12587</f>
        <v>43302</v>
      </c>
    </row>
    <row r="1244" spans="1:8" s="57" customFormat="1" ht="15.75" customHeight="1">
      <c r="A1244" s="78"/>
      <c r="B1244" s="87"/>
      <c r="C1244" s="87"/>
      <c r="D1244" s="741"/>
      <c r="E1244" s="87"/>
      <c r="F1244" s="87"/>
      <c r="G1244" s="87"/>
    </row>
    <row r="1245" spans="1:8" s="57" customFormat="1" ht="15.75" customHeight="1">
      <c r="A1245" s="738"/>
      <c r="B1245" s="722"/>
      <c r="C1245" s="722"/>
      <c r="D1245" s="722"/>
      <c r="E1245" s="722"/>
      <c r="F1245" s="722"/>
      <c r="G1245" s="722"/>
      <c r="H1245" s="722"/>
    </row>
    <row r="1246" spans="1:8" s="57" customFormat="1" ht="15.75" customHeight="1">
      <c r="A1246" s="78"/>
      <c r="B1246" s="195" t="s">
        <v>38</v>
      </c>
      <c r="C1246" s="196" t="s">
        <v>39</v>
      </c>
      <c r="D1246" s="147" t="s">
        <v>774</v>
      </c>
      <c r="E1246" s="92" t="s">
        <v>1086</v>
      </c>
      <c r="F1246" s="92" t="s">
        <v>41</v>
      </c>
      <c r="G1246" s="92" t="s">
        <v>187</v>
      </c>
    </row>
    <row r="1247" spans="1:8" s="57" customFormat="1" ht="15.75" customHeight="1">
      <c r="A1247" s="78"/>
      <c r="B1247" s="195"/>
      <c r="C1247" s="196"/>
      <c r="D1247" s="147"/>
      <c r="E1247" s="92" t="s">
        <v>30</v>
      </c>
      <c r="F1247" s="92" t="s">
        <v>42</v>
      </c>
      <c r="G1247" s="92" t="s">
        <v>43</v>
      </c>
    </row>
    <row r="1248" spans="1:8" s="57" customFormat="1" ht="15.75" customHeight="1">
      <c r="A1248" s="78"/>
      <c r="B1248" s="195" t="s">
        <v>375</v>
      </c>
      <c r="C1248" s="196" t="s">
        <v>395</v>
      </c>
      <c r="D1248" s="735" t="s">
        <v>1091</v>
      </c>
      <c r="E1248" s="92">
        <v>43248</v>
      </c>
      <c r="F1248" s="92">
        <f>E1248+5</f>
        <v>43253</v>
      </c>
      <c r="G1248" s="92">
        <f>F1248+17</f>
        <v>43270</v>
      </c>
    </row>
    <row r="1249" spans="1:8" s="57" customFormat="1" ht="15.75" customHeight="1">
      <c r="A1249" s="78"/>
      <c r="B1249" s="195" t="s">
        <v>475</v>
      </c>
      <c r="C1249" s="196" t="s">
        <v>476</v>
      </c>
      <c r="D1249" s="740"/>
      <c r="E1249" s="92">
        <f t="shared" ref="E1249:F1250" si="155">E1248+7</f>
        <v>43255</v>
      </c>
      <c r="F1249" s="92">
        <f t="shared" si="155"/>
        <v>43260</v>
      </c>
      <c r="G1249" s="92">
        <f>F1249+17</f>
        <v>43277</v>
      </c>
    </row>
    <row r="1250" spans="1:8" s="57" customFormat="1" ht="15.75" customHeight="1">
      <c r="A1250" s="78"/>
      <c r="B1250" s="195" t="s">
        <v>365</v>
      </c>
      <c r="C1250" s="196" t="s">
        <v>477</v>
      </c>
      <c r="D1250" s="740"/>
      <c r="E1250" s="92">
        <f t="shared" si="155"/>
        <v>43262</v>
      </c>
      <c r="F1250" s="92">
        <f t="shared" si="155"/>
        <v>43267</v>
      </c>
      <c r="G1250" s="92">
        <f>F1250+17</f>
        <v>43284</v>
      </c>
    </row>
    <row r="1251" spans="1:8" s="57" customFormat="1" ht="15.75" customHeight="1">
      <c r="A1251" s="78"/>
      <c r="B1251" s="93" t="s">
        <v>356</v>
      </c>
      <c r="C1251" s="93" t="s">
        <v>478</v>
      </c>
      <c r="D1251" s="740"/>
      <c r="E1251" s="97">
        <f>E1250+7</f>
        <v>43269</v>
      </c>
      <c r="F1251" s="199">
        <f>F1250+7</f>
        <v>43274</v>
      </c>
      <c r="G1251" s="199">
        <f>F1251+17</f>
        <v>43291</v>
      </c>
    </row>
    <row r="1252" spans="1:8" s="57" customFormat="1" ht="15.75" customHeight="1">
      <c r="A1252" s="78" t="s">
        <v>187</v>
      </c>
      <c r="B1252" s="87" t="s">
        <v>394</v>
      </c>
      <c r="C1252" s="87" t="s">
        <v>479</v>
      </c>
      <c r="D1252" s="740"/>
      <c r="E1252" s="97">
        <f>E1251+7</f>
        <v>43276</v>
      </c>
      <c r="F1252" s="97">
        <f>F1251+7</f>
        <v>43281</v>
      </c>
      <c r="G1252" s="97">
        <f>F1252+17</f>
        <v>43298</v>
      </c>
    </row>
    <row r="1253" spans="1:8" s="57" customFormat="1" ht="15.75" customHeight="1">
      <c r="A1253" s="78"/>
      <c r="B1253" s="87"/>
      <c r="C1253" s="87"/>
      <c r="D1253" s="741"/>
      <c r="E1253" s="87"/>
      <c r="F1253" s="87"/>
      <c r="G1253" s="87"/>
    </row>
    <row r="1254" spans="1:8" s="722" customFormat="1" ht="15.75" customHeight="1">
      <c r="A1254" s="738"/>
    </row>
    <row r="1255" spans="1:8" s="57" customFormat="1" ht="15.75" customHeight="1">
      <c r="A1255" s="78"/>
      <c r="B1255" s="189" t="s">
        <v>38</v>
      </c>
      <c r="C1255" s="185" t="s">
        <v>39</v>
      </c>
      <c r="D1255" s="200" t="s">
        <v>774</v>
      </c>
      <c r="E1255" s="92" t="s">
        <v>1086</v>
      </c>
      <c r="F1255" s="92" t="s">
        <v>41</v>
      </c>
      <c r="G1255" s="97" t="s">
        <v>187</v>
      </c>
    </row>
    <row r="1256" spans="1:8" s="57" customFormat="1" ht="15.75" customHeight="1">
      <c r="A1256" s="78"/>
      <c r="B1256" s="87"/>
      <c r="C1256" s="185"/>
      <c r="D1256" s="732" t="s">
        <v>1092</v>
      </c>
      <c r="E1256" s="92" t="s">
        <v>883</v>
      </c>
      <c r="F1256" s="92" t="s">
        <v>42</v>
      </c>
      <c r="G1256" s="92" t="s">
        <v>43</v>
      </c>
    </row>
    <row r="1257" spans="1:8" s="57" customFormat="1" ht="15.75" customHeight="1">
      <c r="A1257" s="78"/>
      <c r="B1257" s="87" t="s">
        <v>401</v>
      </c>
      <c r="C1257" s="185" t="s">
        <v>402</v>
      </c>
      <c r="D1257" s="740"/>
      <c r="E1257" s="92">
        <v>43254</v>
      </c>
      <c r="F1257" s="92">
        <f>E1257+4</f>
        <v>43258</v>
      </c>
      <c r="G1257" s="92">
        <f>F1257+29</f>
        <v>43287</v>
      </c>
    </row>
    <row r="1258" spans="1:8" s="57" customFormat="1" ht="15.75" customHeight="1">
      <c r="A1258" s="78"/>
      <c r="B1258" s="87" t="s">
        <v>494</v>
      </c>
      <c r="C1258" s="185" t="s">
        <v>499</v>
      </c>
      <c r="D1258" s="740"/>
      <c r="E1258" s="92">
        <f t="shared" ref="E1258:G1262" si="156">E1257+7</f>
        <v>43261</v>
      </c>
      <c r="F1258" s="92">
        <f t="shared" si="156"/>
        <v>43265</v>
      </c>
      <c r="G1258" s="92">
        <f t="shared" si="156"/>
        <v>43294</v>
      </c>
    </row>
    <row r="1259" spans="1:8" s="57" customFormat="1" ht="15.75" customHeight="1">
      <c r="A1259" s="78"/>
      <c r="B1259" s="189" t="s">
        <v>495</v>
      </c>
      <c r="C1259" s="87" t="s">
        <v>500</v>
      </c>
      <c r="D1259" s="740"/>
      <c r="E1259" s="92">
        <f t="shared" si="156"/>
        <v>43268</v>
      </c>
      <c r="F1259" s="92">
        <f t="shared" si="156"/>
        <v>43272</v>
      </c>
      <c r="G1259" s="92">
        <f t="shared" si="156"/>
        <v>43301</v>
      </c>
    </row>
    <row r="1260" spans="1:8" s="57" customFormat="1" ht="15.75" customHeight="1">
      <c r="A1260" s="78"/>
      <c r="B1260" s="87" t="s">
        <v>496</v>
      </c>
      <c r="C1260" s="87" t="s">
        <v>501</v>
      </c>
      <c r="D1260" s="740"/>
      <c r="E1260" s="92">
        <f t="shared" si="156"/>
        <v>43275</v>
      </c>
      <c r="F1260" s="92">
        <f t="shared" si="156"/>
        <v>43279</v>
      </c>
      <c r="G1260" s="92">
        <f t="shared" si="156"/>
        <v>43308</v>
      </c>
    </row>
    <row r="1261" spans="1:8" s="57" customFormat="1" ht="15.75" customHeight="1">
      <c r="A1261" s="78"/>
      <c r="B1261" s="201" t="s">
        <v>497</v>
      </c>
      <c r="C1261" s="87" t="s">
        <v>498</v>
      </c>
      <c r="D1261" s="740"/>
      <c r="E1261" s="92">
        <f t="shared" si="156"/>
        <v>43282</v>
      </c>
      <c r="F1261" s="92">
        <f t="shared" si="156"/>
        <v>43286</v>
      </c>
      <c r="G1261" s="92">
        <f t="shared" si="156"/>
        <v>43315</v>
      </c>
    </row>
    <row r="1262" spans="1:8" s="57" customFormat="1" ht="15.75" customHeight="1">
      <c r="A1262" s="78"/>
      <c r="B1262" s="169"/>
      <c r="C1262" s="107"/>
      <c r="D1262" s="741"/>
      <c r="E1262" s="97">
        <f>E1261+7</f>
        <v>43289</v>
      </c>
      <c r="F1262" s="199">
        <f t="shared" si="156"/>
        <v>43293</v>
      </c>
      <c r="G1262" s="199">
        <f t="shared" si="156"/>
        <v>43322</v>
      </c>
    </row>
    <row r="1263" spans="1:8" s="57" customFormat="1" ht="15.75" customHeight="1">
      <c r="A1263" s="738"/>
      <c r="B1263" s="722"/>
      <c r="C1263" s="722"/>
      <c r="D1263" s="722"/>
      <c r="E1263" s="722"/>
      <c r="F1263" s="722"/>
      <c r="G1263" s="722"/>
      <c r="H1263" s="722"/>
    </row>
    <row r="1264" spans="1:8" s="57" customFormat="1" ht="15.75" customHeight="1">
      <c r="A1264" s="722"/>
      <c r="B1264" s="722"/>
      <c r="C1264" s="722"/>
      <c r="D1264" s="722"/>
      <c r="E1264" s="722"/>
      <c r="F1264" s="722"/>
      <c r="G1264" s="722"/>
      <c r="H1264" s="722"/>
    </row>
    <row r="1265" spans="1:8" s="57" customFormat="1" ht="15.75" customHeight="1">
      <c r="A1265" s="78"/>
      <c r="B1265" s="189" t="s">
        <v>778</v>
      </c>
      <c r="C1265" s="202" t="s">
        <v>39</v>
      </c>
      <c r="D1265" s="200" t="s">
        <v>774</v>
      </c>
      <c r="E1265" s="92" t="s">
        <v>1086</v>
      </c>
      <c r="F1265" s="92" t="s">
        <v>1086</v>
      </c>
      <c r="G1265" s="97" t="s">
        <v>1093</v>
      </c>
    </row>
    <row r="1266" spans="1:8" s="57" customFormat="1" ht="15.75" customHeight="1">
      <c r="A1266" s="78"/>
      <c r="B1266" s="87"/>
      <c r="C1266" s="202"/>
      <c r="D1266" s="200"/>
      <c r="E1266" s="92" t="s">
        <v>30</v>
      </c>
      <c r="F1266" s="92" t="s">
        <v>1094</v>
      </c>
      <c r="G1266" s="92" t="s">
        <v>1095</v>
      </c>
    </row>
    <row r="1267" spans="1:8" s="57" customFormat="1" ht="15.75" customHeight="1">
      <c r="A1267" s="78"/>
      <c r="B1267" s="87" t="s">
        <v>366</v>
      </c>
      <c r="C1267" s="202" t="s">
        <v>404</v>
      </c>
      <c r="D1267" s="732" t="s">
        <v>1096</v>
      </c>
      <c r="E1267" s="92">
        <v>43249</v>
      </c>
      <c r="F1267" s="92">
        <f>E1267+4</f>
        <v>43253</v>
      </c>
      <c r="G1267" s="92">
        <f>F1267+27</f>
        <v>43280</v>
      </c>
    </row>
    <row r="1268" spans="1:8" s="57" customFormat="1" ht="15.75" customHeight="1">
      <c r="A1268" s="78"/>
      <c r="B1268" s="87" t="s">
        <v>502</v>
      </c>
      <c r="C1268" s="202" t="s">
        <v>505</v>
      </c>
      <c r="D1268" s="740"/>
      <c r="E1268" s="92">
        <f t="shared" ref="E1268:G1270" si="157">E1267+7</f>
        <v>43256</v>
      </c>
      <c r="F1268" s="92">
        <f t="shared" si="157"/>
        <v>43260</v>
      </c>
      <c r="G1268" s="92">
        <f t="shared" si="157"/>
        <v>43287</v>
      </c>
    </row>
    <row r="1269" spans="1:8" s="57" customFormat="1" ht="15.75" customHeight="1">
      <c r="A1269" s="78"/>
      <c r="B1269" s="189" t="s">
        <v>503</v>
      </c>
      <c r="C1269" s="202" t="s">
        <v>506</v>
      </c>
      <c r="D1269" s="740"/>
      <c r="E1269" s="92">
        <f t="shared" si="157"/>
        <v>43263</v>
      </c>
      <c r="F1269" s="92">
        <f t="shared" si="157"/>
        <v>43267</v>
      </c>
      <c r="G1269" s="92">
        <f t="shared" si="157"/>
        <v>43294</v>
      </c>
    </row>
    <row r="1270" spans="1:8" s="57" customFormat="1" ht="15.75" customHeight="1">
      <c r="A1270" s="78"/>
      <c r="B1270" s="87" t="s">
        <v>504</v>
      </c>
      <c r="C1270" s="87" t="s">
        <v>507</v>
      </c>
      <c r="D1270" s="740"/>
      <c r="E1270" s="97">
        <f>E1269+7</f>
        <v>43270</v>
      </c>
      <c r="F1270" s="92">
        <f t="shared" si="157"/>
        <v>43274</v>
      </c>
      <c r="G1270" s="92">
        <f t="shared" si="157"/>
        <v>43301</v>
      </c>
    </row>
    <row r="1271" spans="1:8" s="57" customFormat="1" ht="15.75" customHeight="1">
      <c r="A1271" s="78"/>
      <c r="B1271" s="187" t="s">
        <v>201</v>
      </c>
      <c r="C1271" s="203" t="s">
        <v>508</v>
      </c>
      <c r="D1271" s="741"/>
      <c r="E1271" s="197">
        <f>E1270+7</f>
        <v>43277</v>
      </c>
      <c r="F1271" s="197">
        <f>F1270+7</f>
        <v>43281</v>
      </c>
      <c r="G1271" s="197">
        <f>G1270+7</f>
        <v>43308</v>
      </c>
    </row>
    <row r="1272" spans="1:8" s="57" customFormat="1" ht="15.75" customHeight="1">
      <c r="A1272" s="738"/>
      <c r="B1272" s="754"/>
      <c r="C1272" s="754"/>
      <c r="D1272" s="754"/>
      <c r="E1272" s="754"/>
      <c r="F1272" s="754"/>
      <c r="G1272" s="755"/>
      <c r="H1272" s="722"/>
    </row>
    <row r="1273" spans="1:8" s="57" customFormat="1" ht="15.75" customHeight="1">
      <c r="A1273" s="754"/>
      <c r="B1273" s="754"/>
      <c r="C1273" s="754"/>
      <c r="D1273" s="754"/>
      <c r="E1273" s="754"/>
      <c r="F1273" s="754"/>
      <c r="G1273" s="755"/>
      <c r="H1273" s="722"/>
    </row>
    <row r="1274" spans="1:8" s="57" customFormat="1" ht="15.75" customHeight="1">
      <c r="A1274" s="78"/>
      <c r="B1274" s="189" t="s">
        <v>38</v>
      </c>
      <c r="C1274" s="185" t="s">
        <v>39</v>
      </c>
      <c r="D1274" s="200" t="s">
        <v>774</v>
      </c>
      <c r="E1274" s="92" t="s">
        <v>1086</v>
      </c>
      <c r="F1274" s="92" t="s">
        <v>41</v>
      </c>
      <c r="G1274" s="97" t="s">
        <v>1097</v>
      </c>
    </row>
    <row r="1275" spans="1:8" s="57" customFormat="1" ht="15.75" customHeight="1">
      <c r="A1275" s="78"/>
      <c r="B1275" s="87"/>
      <c r="C1275" s="185"/>
      <c r="D1275" s="200"/>
      <c r="E1275" s="92" t="s">
        <v>30</v>
      </c>
      <c r="F1275" s="92" t="s">
        <v>42</v>
      </c>
      <c r="G1275" s="92" t="s">
        <v>43</v>
      </c>
    </row>
    <row r="1276" spans="1:8" s="57" customFormat="1" ht="15.75" customHeight="1">
      <c r="A1276" s="78"/>
      <c r="B1276" s="87" t="s">
        <v>401</v>
      </c>
      <c r="C1276" s="185" t="s">
        <v>402</v>
      </c>
      <c r="D1276" s="748" t="s">
        <v>1092</v>
      </c>
      <c r="E1276" s="92">
        <v>43254</v>
      </c>
      <c r="F1276" s="92">
        <f>E1276+4</f>
        <v>43258</v>
      </c>
      <c r="G1276" s="92">
        <f>F1276+29</f>
        <v>43287</v>
      </c>
    </row>
    <row r="1277" spans="1:8" s="57" customFormat="1" ht="15.75" customHeight="1">
      <c r="A1277" s="78"/>
      <c r="B1277" s="87" t="s">
        <v>494</v>
      </c>
      <c r="C1277" s="185" t="s">
        <v>499</v>
      </c>
      <c r="D1277" s="733"/>
      <c r="E1277" s="92">
        <f t="shared" ref="E1277:G1280" si="158">E1276+7</f>
        <v>43261</v>
      </c>
      <c r="F1277" s="92">
        <f t="shared" si="158"/>
        <v>43265</v>
      </c>
      <c r="G1277" s="92">
        <f t="shared" si="158"/>
        <v>43294</v>
      </c>
    </row>
    <row r="1278" spans="1:8" s="57" customFormat="1" ht="15.75" customHeight="1">
      <c r="A1278" s="78"/>
      <c r="B1278" s="189" t="s">
        <v>495</v>
      </c>
      <c r="C1278" s="87" t="s">
        <v>500</v>
      </c>
      <c r="D1278" s="733"/>
      <c r="E1278" s="92">
        <f t="shared" si="158"/>
        <v>43268</v>
      </c>
      <c r="F1278" s="92">
        <f t="shared" si="158"/>
        <v>43272</v>
      </c>
      <c r="G1278" s="92">
        <f t="shared" si="158"/>
        <v>43301</v>
      </c>
    </row>
    <row r="1279" spans="1:8" s="57" customFormat="1" ht="15.75" customHeight="1">
      <c r="A1279" s="78"/>
      <c r="B1279" s="87" t="s">
        <v>496</v>
      </c>
      <c r="C1279" s="87" t="s">
        <v>501</v>
      </c>
      <c r="D1279" s="733"/>
      <c r="E1279" s="92">
        <f>E1278+7</f>
        <v>43275</v>
      </c>
      <c r="F1279" s="92">
        <f t="shared" si="158"/>
        <v>43279</v>
      </c>
      <c r="G1279" s="92">
        <f t="shared" si="158"/>
        <v>43308</v>
      </c>
    </row>
    <row r="1280" spans="1:8" s="57" customFormat="1" ht="15.75" customHeight="1">
      <c r="A1280" s="78" t="s">
        <v>1097</v>
      </c>
      <c r="B1280" s="201" t="s">
        <v>497</v>
      </c>
      <c r="C1280" s="87" t="s">
        <v>498</v>
      </c>
      <c r="D1280" s="733"/>
      <c r="E1280" s="97">
        <f>E1279+7</f>
        <v>43282</v>
      </c>
      <c r="F1280" s="92">
        <f t="shared" si="158"/>
        <v>43286</v>
      </c>
      <c r="G1280" s="92">
        <f t="shared" si="158"/>
        <v>43315</v>
      </c>
    </row>
    <row r="1281" spans="1:8" s="57" customFormat="1" ht="15.75" customHeight="1">
      <c r="A1281" s="78"/>
      <c r="B1281" s="169"/>
      <c r="C1281" s="107"/>
      <c r="D1281" s="734"/>
      <c r="E1281" s="197">
        <f>E1280+7</f>
        <v>43289</v>
      </c>
      <c r="F1281" s="197">
        <f>F1280+7</f>
        <v>43293</v>
      </c>
      <c r="G1281" s="197">
        <f>G1280+7</f>
        <v>43322</v>
      </c>
    </row>
    <row r="1282" spans="1:8" s="57" customFormat="1" ht="15.75" customHeight="1">
      <c r="A1282" s="738"/>
      <c r="B1282" s="722"/>
      <c r="C1282" s="722"/>
      <c r="D1282" s="722"/>
      <c r="E1282" s="722"/>
      <c r="F1282" s="722"/>
      <c r="G1282" s="722"/>
      <c r="H1282" s="722"/>
    </row>
    <row r="1283" spans="1:8" s="57" customFormat="1" ht="15.75" customHeight="1">
      <c r="A1283" s="722"/>
      <c r="B1283" s="722"/>
      <c r="C1283" s="722"/>
      <c r="D1283" s="722"/>
      <c r="E1283" s="722"/>
      <c r="F1283" s="722"/>
      <c r="G1283" s="722"/>
      <c r="H1283" s="722"/>
    </row>
    <row r="1284" spans="1:8" s="57" customFormat="1" ht="15.75" customHeight="1">
      <c r="A1284" s="78"/>
      <c r="B1284" s="87" t="s">
        <v>778</v>
      </c>
      <c r="C1284" s="87" t="s">
        <v>39</v>
      </c>
      <c r="D1284" s="189" t="s">
        <v>774</v>
      </c>
      <c r="E1284" s="92" t="s">
        <v>1086</v>
      </c>
      <c r="F1284" s="92" t="s">
        <v>41</v>
      </c>
      <c r="G1284" s="97" t="s">
        <v>337</v>
      </c>
    </row>
    <row r="1285" spans="1:8" s="57" customFormat="1" ht="15.75" customHeight="1">
      <c r="A1285" s="78"/>
      <c r="B1285" s="87"/>
      <c r="C1285" s="87"/>
      <c r="D1285" s="189"/>
      <c r="E1285" s="92" t="s">
        <v>30</v>
      </c>
      <c r="F1285" s="92" t="s">
        <v>42</v>
      </c>
      <c r="G1285" s="92" t="s">
        <v>43</v>
      </c>
    </row>
    <row r="1286" spans="1:8" s="57" customFormat="1" ht="15.75" customHeight="1">
      <c r="A1286" s="78"/>
      <c r="B1286" s="87" t="s">
        <v>710</v>
      </c>
      <c r="C1286" s="87" t="s">
        <v>1098</v>
      </c>
      <c r="D1286" s="735" t="s">
        <v>1099</v>
      </c>
      <c r="E1286" s="92">
        <v>43251</v>
      </c>
      <c r="F1286" s="92">
        <f>E1286+4</f>
        <v>43255</v>
      </c>
      <c r="G1286" s="92">
        <f>F1286+30</f>
        <v>43285</v>
      </c>
    </row>
    <row r="1287" spans="1:8" s="57" customFormat="1" ht="15.75" customHeight="1">
      <c r="A1287" s="78"/>
      <c r="B1287" s="87" t="s">
        <v>711</v>
      </c>
      <c r="C1287" s="87" t="s">
        <v>1100</v>
      </c>
      <c r="D1287" s="740"/>
      <c r="E1287" s="92">
        <f t="shared" ref="E1287:G1290" si="159">E1286+7</f>
        <v>43258</v>
      </c>
      <c r="F1287" s="92">
        <f t="shared" si="159"/>
        <v>43262</v>
      </c>
      <c r="G1287" s="92">
        <f t="shared" si="159"/>
        <v>43292</v>
      </c>
    </row>
    <row r="1288" spans="1:8" s="57" customFormat="1" ht="15.75" customHeight="1">
      <c r="A1288" s="78"/>
      <c r="B1288" s="87" t="s">
        <v>712</v>
      </c>
      <c r="C1288" s="87" t="s">
        <v>1101</v>
      </c>
      <c r="D1288" s="740"/>
      <c r="E1288" s="92">
        <f t="shared" si="159"/>
        <v>43265</v>
      </c>
      <c r="F1288" s="92">
        <f t="shared" si="159"/>
        <v>43269</v>
      </c>
      <c r="G1288" s="92">
        <f t="shared" si="159"/>
        <v>43299</v>
      </c>
    </row>
    <row r="1289" spans="1:8" s="57" customFormat="1" ht="15.75" customHeight="1">
      <c r="A1289" s="78"/>
      <c r="B1289" s="169" t="s">
        <v>713</v>
      </c>
      <c r="C1289" s="107" t="s">
        <v>1102</v>
      </c>
      <c r="D1289" s="740"/>
      <c r="E1289" s="94">
        <f t="shared" si="159"/>
        <v>43272</v>
      </c>
      <c r="F1289" s="92">
        <f t="shared" si="159"/>
        <v>43276</v>
      </c>
      <c r="G1289" s="92">
        <f t="shared" si="159"/>
        <v>43306</v>
      </c>
    </row>
    <row r="1290" spans="1:8" s="57" customFormat="1" ht="15.75" customHeight="1">
      <c r="A1290" s="78" t="s">
        <v>188</v>
      </c>
      <c r="B1290" s="169"/>
      <c r="C1290" s="107"/>
      <c r="D1290" s="740"/>
      <c r="E1290" s="197">
        <f t="shared" si="159"/>
        <v>43279</v>
      </c>
      <c r="F1290" s="197">
        <f>F1289+7</f>
        <v>43283</v>
      </c>
      <c r="G1290" s="197">
        <f>G1289+7</f>
        <v>43313</v>
      </c>
    </row>
    <row r="1291" spans="1:8" s="57" customFormat="1" ht="15.75" customHeight="1">
      <c r="A1291" s="78"/>
      <c r="B1291" s="187"/>
      <c r="C1291" s="107"/>
      <c r="D1291" s="144"/>
      <c r="E1291" s="197"/>
      <c r="F1291" s="197"/>
      <c r="G1291" s="197"/>
    </row>
    <row r="1292" spans="1:8" s="57" customFormat="1" ht="15.75" customHeight="1">
      <c r="A1292" s="738"/>
      <c r="B1292" s="739"/>
      <c r="C1292" s="739"/>
      <c r="D1292" s="739"/>
      <c r="E1292" s="739"/>
      <c r="F1292" s="739"/>
      <c r="G1292" s="739"/>
      <c r="H1292" s="739"/>
    </row>
    <row r="1293" spans="1:8" s="57" customFormat="1" ht="15.75" customHeight="1">
      <c r="A1293" s="78"/>
      <c r="B1293" s="193" t="s">
        <v>38</v>
      </c>
      <c r="C1293" s="194" t="s">
        <v>39</v>
      </c>
      <c r="D1293" s="200" t="s">
        <v>40</v>
      </c>
      <c r="E1293" s="76" t="s">
        <v>1086</v>
      </c>
      <c r="F1293" s="76" t="s">
        <v>41</v>
      </c>
      <c r="G1293" s="76" t="s">
        <v>183</v>
      </c>
    </row>
    <row r="1294" spans="1:8" s="57" customFormat="1" ht="15.75" customHeight="1">
      <c r="A1294" s="78"/>
      <c r="B1294" s="193"/>
      <c r="C1294" s="194"/>
      <c r="D1294" s="200"/>
      <c r="E1294" s="76" t="s">
        <v>30</v>
      </c>
      <c r="F1294" s="92" t="s">
        <v>42</v>
      </c>
      <c r="G1294" s="92" t="s">
        <v>43</v>
      </c>
    </row>
    <row r="1295" spans="1:8" s="57" customFormat="1" ht="15.75" customHeight="1">
      <c r="A1295" s="78"/>
      <c r="B1295" s="193" t="s">
        <v>399</v>
      </c>
      <c r="C1295" s="194" t="s">
        <v>400</v>
      </c>
      <c r="D1295" s="732" t="s">
        <v>336</v>
      </c>
      <c r="E1295" s="76">
        <v>43248</v>
      </c>
      <c r="F1295" s="92">
        <f>E1295+4</f>
        <v>43252</v>
      </c>
      <c r="G1295" s="92">
        <f>F1295+11</f>
        <v>43263</v>
      </c>
    </row>
    <row r="1296" spans="1:8" s="57" customFormat="1" ht="15.75" customHeight="1">
      <c r="A1296" s="78"/>
      <c r="B1296" s="193" t="s">
        <v>487</v>
      </c>
      <c r="C1296" s="194" t="s">
        <v>490</v>
      </c>
      <c r="D1296" s="740"/>
      <c r="E1296" s="76">
        <f t="shared" ref="E1296:G1297" si="160">E1295+7</f>
        <v>43255</v>
      </c>
      <c r="F1296" s="92">
        <f t="shared" si="160"/>
        <v>43259</v>
      </c>
      <c r="G1296" s="92">
        <f t="shared" si="160"/>
        <v>43270</v>
      </c>
    </row>
    <row r="1297" spans="1:8" s="57" customFormat="1" ht="15.75" customHeight="1">
      <c r="A1297" s="78"/>
      <c r="B1297" s="193" t="s">
        <v>488</v>
      </c>
      <c r="C1297" s="194" t="s">
        <v>491</v>
      </c>
      <c r="D1297" s="740"/>
      <c r="E1297" s="76">
        <f t="shared" si="160"/>
        <v>43262</v>
      </c>
      <c r="F1297" s="92">
        <f t="shared" si="160"/>
        <v>43266</v>
      </c>
      <c r="G1297" s="92">
        <f t="shared" si="160"/>
        <v>43277</v>
      </c>
    </row>
    <row r="1298" spans="1:8" s="57" customFormat="1" ht="15.75" customHeight="1">
      <c r="A1298" s="78"/>
      <c r="B1298" s="193" t="s">
        <v>489</v>
      </c>
      <c r="C1298" s="194" t="s">
        <v>492</v>
      </c>
      <c r="D1298" s="740"/>
      <c r="E1298" s="76">
        <f>E1296+7</f>
        <v>43262</v>
      </c>
      <c r="F1298" s="92">
        <f>F1296+7</f>
        <v>43266</v>
      </c>
      <c r="G1298" s="92">
        <f>G1296+7</f>
        <v>43277</v>
      </c>
    </row>
    <row r="1299" spans="1:8" s="57" customFormat="1" ht="15.75" customHeight="1">
      <c r="A1299" s="78"/>
      <c r="B1299" s="87" t="s">
        <v>244</v>
      </c>
      <c r="C1299" s="87" t="s">
        <v>493</v>
      </c>
      <c r="D1299" s="740"/>
      <c r="E1299" s="97">
        <f>E1298+7</f>
        <v>43269</v>
      </c>
      <c r="F1299" s="204">
        <f>F1297+7</f>
        <v>43273</v>
      </c>
      <c r="G1299" s="204">
        <f>G1297+7</f>
        <v>43284</v>
      </c>
    </row>
    <row r="1300" spans="1:8" s="57" customFormat="1" ht="15.75" customHeight="1">
      <c r="A1300" s="78" t="s">
        <v>189</v>
      </c>
      <c r="B1300" s="731"/>
      <c r="C1300" s="731"/>
      <c r="D1300" s="740"/>
      <c r="E1300" s="205">
        <f>E1299+7</f>
        <v>43276</v>
      </c>
      <c r="F1300" s="205">
        <f>F1298+7</f>
        <v>43273</v>
      </c>
      <c r="G1300" s="205">
        <f>G1298+7</f>
        <v>43284</v>
      </c>
    </row>
    <row r="1301" spans="1:8" s="57" customFormat="1" ht="15.75" customHeight="1">
      <c r="A1301" s="78"/>
      <c r="B1301" s="731"/>
      <c r="C1301" s="731"/>
      <c r="D1301" s="741"/>
      <c r="E1301" s="75"/>
      <c r="F1301" s="75"/>
      <c r="G1301" s="75"/>
    </row>
    <row r="1302" spans="1:8" s="57" customFormat="1" ht="15.75" customHeight="1">
      <c r="A1302" s="78"/>
      <c r="B1302" s="68"/>
      <c r="C1302" s="68"/>
      <c r="D1302" s="5"/>
      <c r="E1302" s="68"/>
      <c r="F1302" s="68"/>
      <c r="G1302" s="68"/>
    </row>
    <row r="1303" spans="1:8" s="722" customFormat="1" ht="15.75" customHeight="1">
      <c r="A1303" s="738"/>
    </row>
    <row r="1304" spans="1:8" s="57" customFormat="1" ht="15.75" customHeight="1">
      <c r="A1304" s="78"/>
      <c r="B1304" s="87" t="s">
        <v>778</v>
      </c>
      <c r="C1304" s="198" t="s">
        <v>39</v>
      </c>
      <c r="D1304" s="189" t="s">
        <v>774</v>
      </c>
      <c r="E1304" s="92" t="s">
        <v>1086</v>
      </c>
      <c r="F1304" s="92" t="s">
        <v>41</v>
      </c>
      <c r="G1304" s="97" t="s">
        <v>183</v>
      </c>
    </row>
    <row r="1305" spans="1:8" s="57" customFormat="1" ht="15.75" customHeight="1">
      <c r="A1305" s="78"/>
      <c r="B1305" s="186"/>
      <c r="C1305" s="184"/>
      <c r="D1305" s="720" t="s">
        <v>1088</v>
      </c>
      <c r="E1305" s="92" t="s">
        <v>30</v>
      </c>
      <c r="F1305" s="92" t="s">
        <v>42</v>
      </c>
      <c r="G1305" s="92" t="s">
        <v>43</v>
      </c>
    </row>
    <row r="1306" spans="1:8" s="57" customFormat="1" ht="15.75" customHeight="1">
      <c r="A1306" s="78"/>
      <c r="B1306" s="186" t="s">
        <v>376</v>
      </c>
      <c r="C1306" s="184">
        <v>50</v>
      </c>
      <c r="D1306" s="756"/>
      <c r="E1306" s="92">
        <v>43251</v>
      </c>
      <c r="F1306" s="92">
        <f>E1306+4</f>
        <v>43255</v>
      </c>
      <c r="G1306" s="92">
        <f>F1306+12</f>
        <v>43267</v>
      </c>
    </row>
    <row r="1307" spans="1:8" s="57" customFormat="1" ht="15.75" customHeight="1">
      <c r="A1307" s="78"/>
      <c r="B1307" s="186" t="s">
        <v>485</v>
      </c>
      <c r="C1307" s="185">
        <v>60</v>
      </c>
      <c r="D1307" s="756"/>
      <c r="E1307" s="92">
        <f t="shared" ref="E1307:G1309" si="161">E1306+7</f>
        <v>43258</v>
      </c>
      <c r="F1307" s="92">
        <f t="shared" si="161"/>
        <v>43262</v>
      </c>
      <c r="G1307" s="92">
        <f t="shared" si="161"/>
        <v>43274</v>
      </c>
    </row>
    <row r="1308" spans="1:8" s="57" customFormat="1" ht="15.75" customHeight="1">
      <c r="A1308" s="78"/>
      <c r="B1308" s="186" t="s">
        <v>486</v>
      </c>
      <c r="C1308" s="87">
        <v>53</v>
      </c>
      <c r="D1308" s="756"/>
      <c r="E1308" s="92">
        <f t="shared" si="161"/>
        <v>43265</v>
      </c>
      <c r="F1308" s="92">
        <f t="shared" si="161"/>
        <v>43269</v>
      </c>
      <c r="G1308" s="92">
        <f t="shared" si="161"/>
        <v>43281</v>
      </c>
    </row>
    <row r="1309" spans="1:8" s="57" customFormat="1" ht="15.75" customHeight="1">
      <c r="A1309" s="78"/>
      <c r="B1309" s="186" t="s">
        <v>351</v>
      </c>
      <c r="C1309" s="116">
        <v>60</v>
      </c>
      <c r="D1309" s="756"/>
      <c r="E1309" s="97">
        <f>E1308+7</f>
        <v>43272</v>
      </c>
      <c r="F1309" s="92">
        <f t="shared" si="161"/>
        <v>43276</v>
      </c>
      <c r="G1309" s="92">
        <f t="shared" si="161"/>
        <v>43288</v>
      </c>
    </row>
    <row r="1310" spans="1:8" s="57" customFormat="1" ht="15.75" customHeight="1">
      <c r="A1310" s="78"/>
      <c r="B1310" s="186" t="s">
        <v>357</v>
      </c>
      <c r="C1310" s="206">
        <v>55</v>
      </c>
      <c r="D1310" s="756"/>
      <c r="E1310" s="97">
        <f>E1309+7</f>
        <v>43279</v>
      </c>
      <c r="F1310" s="197">
        <f>F1309+7</f>
        <v>43283</v>
      </c>
      <c r="G1310" s="197">
        <f>G1309+7</f>
        <v>43295</v>
      </c>
    </row>
    <row r="1311" spans="1:8" s="57" customFormat="1" ht="15.75" customHeight="1">
      <c r="A1311" s="78"/>
      <c r="B1311" s="186"/>
      <c r="C1311" s="207"/>
      <c r="D1311" s="171"/>
      <c r="E1311" s="97">
        <f>E1310+7</f>
        <v>43286</v>
      </c>
      <c r="F1311" s="197">
        <f>F1310+7</f>
        <v>43290</v>
      </c>
      <c r="G1311" s="197">
        <f>G1310+7</f>
        <v>43302</v>
      </c>
    </row>
    <row r="1312" spans="1:8" s="57" customFormat="1" ht="15.75" customHeight="1">
      <c r="A1312" s="738"/>
      <c r="B1312" s="722"/>
      <c r="C1312" s="722"/>
      <c r="D1312" s="722"/>
      <c r="E1312" s="722"/>
      <c r="F1312" s="722"/>
      <c r="G1312" s="722"/>
      <c r="H1312" s="722"/>
    </row>
    <row r="1313" spans="1:8" s="57" customFormat="1" ht="15.75" customHeight="1">
      <c r="A1313" s="722"/>
      <c r="B1313" s="722"/>
      <c r="C1313" s="722"/>
      <c r="D1313" s="722"/>
      <c r="E1313" s="722"/>
      <c r="F1313" s="722"/>
      <c r="G1313" s="722"/>
      <c r="H1313" s="722"/>
    </row>
    <row r="1314" spans="1:8" s="57" customFormat="1" ht="15.75" customHeight="1">
      <c r="A1314" s="78"/>
      <c r="B1314" s="193" t="s">
        <v>38</v>
      </c>
      <c r="C1314" s="194" t="s">
        <v>39</v>
      </c>
      <c r="D1314" s="200" t="s">
        <v>774</v>
      </c>
      <c r="E1314" s="76" t="s">
        <v>1086</v>
      </c>
      <c r="F1314" s="76" t="s">
        <v>41</v>
      </c>
      <c r="G1314" s="76" t="s">
        <v>183</v>
      </c>
    </row>
    <row r="1315" spans="1:8" s="57" customFormat="1" ht="15.75" customHeight="1">
      <c r="A1315" s="78"/>
      <c r="B1315" s="193"/>
      <c r="C1315" s="194"/>
      <c r="D1315" s="200"/>
      <c r="E1315" s="76" t="s">
        <v>30</v>
      </c>
      <c r="F1315" s="92" t="s">
        <v>42</v>
      </c>
      <c r="G1315" s="92" t="s">
        <v>43</v>
      </c>
    </row>
    <row r="1316" spans="1:8" s="57" customFormat="1" ht="15.75" customHeight="1">
      <c r="A1316" s="78"/>
      <c r="B1316" s="193" t="s">
        <v>708</v>
      </c>
      <c r="C1316" s="194" t="s">
        <v>1074</v>
      </c>
      <c r="D1316" s="732" t="s">
        <v>1103</v>
      </c>
      <c r="E1316" s="76">
        <v>43250</v>
      </c>
      <c r="F1316" s="92">
        <f>E1316+4</f>
        <v>43254</v>
      </c>
      <c r="G1316" s="92">
        <f>F1316+11</f>
        <v>43265</v>
      </c>
    </row>
    <row r="1317" spans="1:8" s="57" customFormat="1" ht="15.75" customHeight="1">
      <c r="A1317" s="78"/>
      <c r="B1317" s="193" t="s">
        <v>377</v>
      </c>
      <c r="C1317" s="194" t="s">
        <v>1076</v>
      </c>
      <c r="D1317" s="740"/>
      <c r="E1317" s="76">
        <f t="shared" ref="E1317:G1318" si="162">E1316+7</f>
        <v>43257</v>
      </c>
      <c r="F1317" s="92">
        <f t="shared" si="162"/>
        <v>43261</v>
      </c>
      <c r="G1317" s="92">
        <f t="shared" si="162"/>
        <v>43272</v>
      </c>
    </row>
    <row r="1318" spans="1:8" s="57" customFormat="1" ht="15.75" customHeight="1">
      <c r="A1318" s="78"/>
      <c r="B1318" s="193" t="s">
        <v>709</v>
      </c>
      <c r="C1318" s="194" t="s">
        <v>1077</v>
      </c>
      <c r="D1318" s="740"/>
      <c r="E1318" s="76">
        <f t="shared" si="162"/>
        <v>43264</v>
      </c>
      <c r="F1318" s="92">
        <f t="shared" si="162"/>
        <v>43268</v>
      </c>
      <c r="G1318" s="92">
        <f t="shared" si="162"/>
        <v>43279</v>
      </c>
    </row>
    <row r="1319" spans="1:8" s="57" customFormat="1" ht="15.75" customHeight="1">
      <c r="A1319" s="78"/>
      <c r="B1319" s="193" t="s">
        <v>367</v>
      </c>
      <c r="C1319" s="194" t="s">
        <v>1078</v>
      </c>
      <c r="D1319" s="740"/>
      <c r="E1319" s="76">
        <f>E1317+7</f>
        <v>43264</v>
      </c>
      <c r="F1319" s="92">
        <f>F1317+7</f>
        <v>43268</v>
      </c>
      <c r="G1319" s="92">
        <f>G1317+7</f>
        <v>43279</v>
      </c>
    </row>
    <row r="1320" spans="1:8" s="57" customFormat="1" ht="15.75" customHeight="1">
      <c r="A1320" s="78" t="s">
        <v>190</v>
      </c>
      <c r="B1320" s="193"/>
      <c r="C1320" s="194"/>
      <c r="D1320" s="740"/>
      <c r="E1320" s="197">
        <f>E1318+7</f>
        <v>43271</v>
      </c>
      <c r="F1320" s="197">
        <f>F1319+7</f>
        <v>43275</v>
      </c>
      <c r="G1320" s="197">
        <f>G1319+7</f>
        <v>43286</v>
      </c>
    </row>
    <row r="1321" spans="1:8" s="57" customFormat="1" ht="15.75" customHeight="1">
      <c r="A1321" s="78"/>
      <c r="B1321" s="731"/>
      <c r="C1321" s="731"/>
      <c r="D1321" s="740"/>
      <c r="E1321" s="205">
        <f>E1319+7</f>
        <v>43271</v>
      </c>
      <c r="F1321" s="205">
        <f>F1320+7</f>
        <v>43282</v>
      </c>
      <c r="G1321" s="205">
        <f>G1320+7</f>
        <v>43293</v>
      </c>
    </row>
    <row r="1322" spans="1:8" s="57" customFormat="1" ht="15.75" customHeight="1">
      <c r="A1322" s="78"/>
      <c r="B1322" s="731"/>
      <c r="C1322" s="731"/>
      <c r="D1322" s="741"/>
      <c r="E1322" s="75"/>
      <c r="F1322" s="75"/>
      <c r="G1322" s="75"/>
    </row>
    <row r="1323" spans="1:8" s="722" customFormat="1" ht="15.75" customHeight="1">
      <c r="A1323" s="738"/>
    </row>
    <row r="1324" spans="1:8" s="86" customFormat="1" ht="15.75" customHeight="1">
      <c r="A1324" s="78"/>
    </row>
    <row r="1325" spans="1:8" s="57" customFormat="1" ht="15.75" customHeight="1">
      <c r="A1325" s="78"/>
      <c r="B1325" s="87" t="s">
        <v>38</v>
      </c>
      <c r="C1325" s="198" t="s">
        <v>39</v>
      </c>
      <c r="D1325" s="189" t="s">
        <v>774</v>
      </c>
      <c r="E1325" s="92" t="s">
        <v>1086</v>
      </c>
      <c r="F1325" s="92" t="s">
        <v>41</v>
      </c>
      <c r="G1325" s="97" t="s">
        <v>183</v>
      </c>
    </row>
    <row r="1326" spans="1:8" s="57" customFormat="1" ht="15.75" customHeight="1">
      <c r="A1326" s="78"/>
      <c r="B1326" s="87"/>
      <c r="C1326" s="183"/>
      <c r="D1326" s="189"/>
      <c r="E1326" s="92" t="s">
        <v>30</v>
      </c>
      <c r="F1326" s="92" t="s">
        <v>42</v>
      </c>
      <c r="G1326" s="92" t="s">
        <v>43</v>
      </c>
    </row>
    <row r="1327" spans="1:8" s="57" customFormat="1" ht="15.75" customHeight="1">
      <c r="A1327" s="53"/>
      <c r="B1327" s="186" t="s">
        <v>376</v>
      </c>
      <c r="C1327" s="184">
        <v>50</v>
      </c>
      <c r="D1327" s="735" t="s">
        <v>1088</v>
      </c>
      <c r="E1327" s="92">
        <v>43251</v>
      </c>
      <c r="F1327" s="92">
        <f>E1327+4</f>
        <v>43255</v>
      </c>
      <c r="G1327" s="92">
        <f>F1327+12</f>
        <v>43267</v>
      </c>
    </row>
    <row r="1328" spans="1:8" s="57" customFormat="1" ht="15.75" customHeight="1">
      <c r="A1328" s="54"/>
      <c r="B1328" s="186" t="s">
        <v>485</v>
      </c>
      <c r="C1328" s="185">
        <v>60</v>
      </c>
      <c r="D1328" s="740"/>
      <c r="E1328" s="92">
        <f t="shared" ref="E1328:G1330" si="163">E1327+7</f>
        <v>43258</v>
      </c>
      <c r="F1328" s="92">
        <f t="shared" si="163"/>
        <v>43262</v>
      </c>
      <c r="G1328" s="92">
        <f t="shared" si="163"/>
        <v>43274</v>
      </c>
    </row>
    <row r="1329" spans="1:8" s="57" customFormat="1" ht="15.75" customHeight="1">
      <c r="A1329" s="78"/>
      <c r="B1329" s="186" t="s">
        <v>486</v>
      </c>
      <c r="C1329" s="87">
        <v>53</v>
      </c>
      <c r="D1329" s="740"/>
      <c r="E1329" s="92">
        <f t="shared" si="163"/>
        <v>43265</v>
      </c>
      <c r="F1329" s="92">
        <f t="shared" si="163"/>
        <v>43269</v>
      </c>
      <c r="G1329" s="92">
        <f t="shared" si="163"/>
        <v>43281</v>
      </c>
    </row>
    <row r="1330" spans="1:8" s="57" customFormat="1" ht="15.75" customHeight="1">
      <c r="A1330" s="78"/>
      <c r="B1330" s="186" t="s">
        <v>351</v>
      </c>
      <c r="C1330" s="116">
        <v>60</v>
      </c>
      <c r="D1330" s="740"/>
      <c r="E1330" s="92">
        <f t="shared" si="163"/>
        <v>43272</v>
      </c>
      <c r="F1330" s="92">
        <f t="shared" si="163"/>
        <v>43276</v>
      </c>
      <c r="G1330" s="92">
        <f t="shared" si="163"/>
        <v>43288</v>
      </c>
    </row>
    <row r="1331" spans="1:8" s="57" customFormat="1" ht="15.75" customHeight="1">
      <c r="A1331" s="79" t="s">
        <v>191</v>
      </c>
      <c r="B1331" s="186" t="s">
        <v>357</v>
      </c>
      <c r="C1331" s="206">
        <v>55</v>
      </c>
      <c r="D1331" s="740"/>
      <c r="E1331" s="208">
        <f t="shared" ref="E1331:G1332" si="164">E1330+7</f>
        <v>43279</v>
      </c>
      <c r="F1331" s="208">
        <f t="shared" si="164"/>
        <v>43283</v>
      </c>
      <c r="G1331" s="208">
        <f t="shared" si="164"/>
        <v>43295</v>
      </c>
    </row>
    <row r="1332" spans="1:8" s="57" customFormat="1" ht="15.75" customHeight="1">
      <c r="A1332" s="78"/>
      <c r="B1332" s="186"/>
      <c r="C1332" s="207"/>
      <c r="D1332" s="747"/>
      <c r="E1332" s="208">
        <f t="shared" si="164"/>
        <v>43286</v>
      </c>
      <c r="F1332" s="208">
        <f t="shared" si="164"/>
        <v>43290</v>
      </c>
      <c r="G1332" s="208">
        <f t="shared" si="164"/>
        <v>43302</v>
      </c>
    </row>
    <row r="1333" spans="1:8" s="57" customFormat="1" ht="15.75" customHeight="1">
      <c r="A1333" s="738" t="s">
        <v>1104</v>
      </c>
      <c r="B1333" s="722"/>
      <c r="C1333" s="722"/>
      <c r="D1333" s="722"/>
      <c r="E1333" s="722"/>
      <c r="F1333" s="722"/>
      <c r="G1333" s="722"/>
      <c r="H1333" s="722"/>
    </row>
    <row r="1334" spans="1:8" s="57" customFormat="1" ht="15.75" customHeight="1">
      <c r="A1334" s="722"/>
      <c r="B1334" s="722"/>
      <c r="C1334" s="722"/>
      <c r="D1334" s="722"/>
      <c r="E1334" s="722"/>
      <c r="F1334" s="722"/>
      <c r="G1334" s="722"/>
      <c r="H1334" s="722"/>
    </row>
    <row r="1335" spans="1:8" s="57" customFormat="1" ht="15.75" customHeight="1">
      <c r="A1335" s="78"/>
      <c r="B1335" s="195" t="s">
        <v>38</v>
      </c>
      <c r="C1335" s="196" t="s">
        <v>39</v>
      </c>
      <c r="D1335" s="189" t="s">
        <v>774</v>
      </c>
      <c r="E1335" s="92" t="s">
        <v>1086</v>
      </c>
      <c r="F1335" s="92" t="s">
        <v>41</v>
      </c>
      <c r="G1335" s="92" t="s">
        <v>192</v>
      </c>
    </row>
    <row r="1336" spans="1:8" s="57" customFormat="1" ht="15.75" customHeight="1">
      <c r="A1336" s="78"/>
      <c r="B1336" s="195"/>
      <c r="C1336" s="196"/>
      <c r="D1336" s="147"/>
      <c r="E1336" s="92" t="s">
        <v>30</v>
      </c>
      <c r="F1336" s="92" t="s">
        <v>42</v>
      </c>
      <c r="G1336" s="92" t="s">
        <v>43</v>
      </c>
    </row>
    <row r="1337" spans="1:8" s="57" customFormat="1" ht="15.75" customHeight="1">
      <c r="A1337" s="80"/>
      <c r="B1337" s="195" t="s">
        <v>342</v>
      </c>
      <c r="C1337" s="196" t="s">
        <v>398</v>
      </c>
      <c r="D1337" s="735" t="s">
        <v>1105</v>
      </c>
      <c r="E1337" s="92">
        <v>43249</v>
      </c>
      <c r="F1337" s="92">
        <f>E1337+5</f>
        <v>43254</v>
      </c>
      <c r="G1337" s="92">
        <f>F1337+17</f>
        <v>43271</v>
      </c>
    </row>
    <row r="1338" spans="1:8" s="57" customFormat="1" ht="15.75" customHeight="1">
      <c r="A1338" s="55"/>
      <c r="B1338" s="195" t="s">
        <v>480</v>
      </c>
      <c r="C1338" s="196" t="s">
        <v>482</v>
      </c>
      <c r="D1338" s="736"/>
      <c r="E1338" s="92">
        <f t="shared" ref="E1338:F1341" si="165">E1337+7</f>
        <v>43256</v>
      </c>
      <c r="F1338" s="92">
        <f t="shared" si="165"/>
        <v>43261</v>
      </c>
      <c r="G1338" s="92">
        <f>F1338+17</f>
        <v>43278</v>
      </c>
    </row>
    <row r="1339" spans="1:8" s="57" customFormat="1" ht="15.75" customHeight="1">
      <c r="A1339" s="83"/>
      <c r="B1339" s="195" t="s">
        <v>396</v>
      </c>
      <c r="C1339" s="196" t="s">
        <v>483</v>
      </c>
      <c r="D1339" s="736"/>
      <c r="E1339" s="92">
        <f t="shared" si="165"/>
        <v>43263</v>
      </c>
      <c r="F1339" s="92">
        <f t="shared" si="165"/>
        <v>43268</v>
      </c>
      <c r="G1339" s="92">
        <f>F1339+17</f>
        <v>43285</v>
      </c>
    </row>
    <row r="1340" spans="1:8" s="57" customFormat="1" ht="15.75" customHeight="1">
      <c r="A1340" s="80"/>
      <c r="B1340" s="116" t="s">
        <v>397</v>
      </c>
      <c r="C1340" s="116" t="s">
        <v>285</v>
      </c>
      <c r="D1340" s="736"/>
      <c r="E1340" s="92">
        <f t="shared" si="165"/>
        <v>43270</v>
      </c>
      <c r="F1340" s="92">
        <f t="shared" si="165"/>
        <v>43275</v>
      </c>
      <c r="G1340" s="92">
        <f>F1340+17</f>
        <v>43292</v>
      </c>
    </row>
    <row r="1341" spans="1:8" s="57" customFormat="1" ht="15.75" customHeight="1">
      <c r="A1341" s="80" t="s">
        <v>1106</v>
      </c>
      <c r="B1341" s="116" t="s">
        <v>481</v>
      </c>
      <c r="C1341" s="116" t="s">
        <v>484</v>
      </c>
      <c r="D1341" s="737"/>
      <c r="E1341" s="92">
        <f t="shared" si="165"/>
        <v>43277</v>
      </c>
      <c r="F1341" s="92">
        <f t="shared" si="165"/>
        <v>43282</v>
      </c>
      <c r="G1341" s="92">
        <f>F1341+17</f>
        <v>43299</v>
      </c>
    </row>
    <row r="1342" spans="1:8" s="57" customFormat="1" ht="15.75" customHeight="1">
      <c r="A1342" s="80"/>
      <c r="B1342" s="80"/>
      <c r="C1342" s="41"/>
      <c r="D1342" s="18"/>
      <c r="E1342" s="18"/>
      <c r="F1342" s="19"/>
      <c r="G1342" s="19"/>
    </row>
    <row r="1343" spans="1:8" s="722" customFormat="1" ht="15.75" customHeight="1">
      <c r="A1343" s="721"/>
    </row>
    <row r="1344" spans="1:8" s="722" customFormat="1" ht="15.75" customHeight="1"/>
    <row r="1345" spans="1:7" s="57" customFormat="1" ht="15.75" customHeight="1">
      <c r="A1345" s="80"/>
      <c r="B1345" s="195" t="s">
        <v>38</v>
      </c>
      <c r="C1345" s="196" t="s">
        <v>39</v>
      </c>
      <c r="D1345" s="147" t="s">
        <v>774</v>
      </c>
      <c r="E1345" s="92" t="s">
        <v>1086</v>
      </c>
      <c r="F1345" s="92" t="s">
        <v>41</v>
      </c>
      <c r="G1345" s="92" t="s">
        <v>333</v>
      </c>
    </row>
    <row r="1346" spans="1:7" s="57" customFormat="1" ht="15.75" customHeight="1">
      <c r="A1346" s="80"/>
      <c r="B1346" s="195"/>
      <c r="C1346" s="196"/>
      <c r="D1346" s="147"/>
      <c r="E1346" s="92" t="s">
        <v>30</v>
      </c>
      <c r="F1346" s="92" t="s">
        <v>42</v>
      </c>
      <c r="G1346" s="92" t="s">
        <v>43</v>
      </c>
    </row>
    <row r="1347" spans="1:7" s="57" customFormat="1" ht="15.75" customHeight="1">
      <c r="A1347" s="80"/>
      <c r="B1347" s="195" t="s">
        <v>375</v>
      </c>
      <c r="C1347" s="196" t="s">
        <v>395</v>
      </c>
      <c r="D1347" s="735" t="s">
        <v>1091</v>
      </c>
      <c r="E1347" s="92">
        <v>43248</v>
      </c>
      <c r="F1347" s="92">
        <f>E1347+5</f>
        <v>43253</v>
      </c>
      <c r="G1347" s="92">
        <f>F1347+17</f>
        <v>43270</v>
      </c>
    </row>
    <row r="1348" spans="1:7" s="57" customFormat="1" ht="15.75" customHeight="1">
      <c r="A1348" s="80"/>
      <c r="B1348" s="195" t="s">
        <v>475</v>
      </c>
      <c r="C1348" s="196" t="s">
        <v>476</v>
      </c>
      <c r="D1348" s="740"/>
      <c r="E1348" s="92">
        <f t="shared" ref="E1348:F1351" si="166">E1347+7</f>
        <v>43255</v>
      </c>
      <c r="F1348" s="92">
        <f t="shared" si="166"/>
        <v>43260</v>
      </c>
      <c r="G1348" s="92">
        <f>F1348+17</f>
        <v>43277</v>
      </c>
    </row>
    <row r="1349" spans="1:7" s="57" customFormat="1" ht="15.75" customHeight="1">
      <c r="A1349" s="80"/>
      <c r="B1349" s="195" t="s">
        <v>365</v>
      </c>
      <c r="C1349" s="196" t="s">
        <v>477</v>
      </c>
      <c r="D1349" s="740"/>
      <c r="E1349" s="92">
        <f t="shared" si="166"/>
        <v>43262</v>
      </c>
      <c r="F1349" s="92">
        <f t="shared" si="166"/>
        <v>43267</v>
      </c>
      <c r="G1349" s="92">
        <f>F1349+17</f>
        <v>43284</v>
      </c>
    </row>
    <row r="1350" spans="1:7" s="57" customFormat="1" ht="15.75" customHeight="1">
      <c r="A1350" s="80"/>
      <c r="B1350" s="93" t="s">
        <v>356</v>
      </c>
      <c r="C1350" s="93" t="s">
        <v>478</v>
      </c>
      <c r="D1350" s="740"/>
      <c r="E1350" s="92">
        <f t="shared" si="166"/>
        <v>43269</v>
      </c>
      <c r="F1350" s="92">
        <f t="shared" si="166"/>
        <v>43274</v>
      </c>
      <c r="G1350" s="92">
        <f>F1350+17</f>
        <v>43291</v>
      </c>
    </row>
    <row r="1351" spans="1:7" s="57" customFormat="1" ht="15.75" customHeight="1">
      <c r="A1351" s="80" t="s">
        <v>193</v>
      </c>
      <c r="B1351" s="87" t="s">
        <v>394</v>
      </c>
      <c r="C1351" s="87" t="s">
        <v>479</v>
      </c>
      <c r="D1351" s="740"/>
      <c r="E1351" s="97">
        <f>E1350+7</f>
        <v>43276</v>
      </c>
      <c r="F1351" s="97">
        <f t="shared" si="166"/>
        <v>43281</v>
      </c>
      <c r="G1351" s="97">
        <f>F1351+17</f>
        <v>43298</v>
      </c>
    </row>
    <row r="1352" spans="1:7" s="57" customFormat="1" ht="15.75" customHeight="1">
      <c r="A1352" s="80"/>
      <c r="B1352" s="87"/>
      <c r="C1352" s="87"/>
      <c r="D1352" s="741"/>
      <c r="E1352" s="87"/>
      <c r="F1352" s="87"/>
      <c r="G1352" s="87"/>
    </row>
    <row r="1353" spans="1:7" s="57" customFormat="1" ht="15.75" customHeight="1">
      <c r="A1353" s="721"/>
      <c r="B1353" s="754"/>
      <c r="C1353" s="754"/>
      <c r="D1353" s="754"/>
      <c r="E1353" s="754"/>
      <c r="F1353" s="754"/>
      <c r="G1353" s="757"/>
    </row>
    <row r="1354" spans="1:7" s="57" customFormat="1" ht="15.75" customHeight="1">
      <c r="A1354" s="80"/>
      <c r="B1354" s="195" t="s">
        <v>38</v>
      </c>
      <c r="C1354" s="196" t="s">
        <v>39</v>
      </c>
      <c r="D1354" s="147" t="s">
        <v>774</v>
      </c>
      <c r="E1354" s="92" t="s">
        <v>1086</v>
      </c>
      <c r="F1354" s="92" t="s">
        <v>41</v>
      </c>
      <c r="G1354" s="92" t="s">
        <v>1107</v>
      </c>
    </row>
    <row r="1355" spans="1:7" s="57" customFormat="1" ht="15.75" customHeight="1">
      <c r="A1355" s="80"/>
      <c r="B1355" s="195"/>
      <c r="C1355" s="196"/>
      <c r="D1355" s="147"/>
      <c r="E1355" s="92" t="s">
        <v>30</v>
      </c>
      <c r="F1355" s="92" t="s">
        <v>42</v>
      </c>
      <c r="G1355" s="92" t="s">
        <v>43</v>
      </c>
    </row>
    <row r="1356" spans="1:7" s="57" customFormat="1" ht="15.75" customHeight="1">
      <c r="A1356" s="80"/>
      <c r="B1356" s="195" t="s">
        <v>370</v>
      </c>
      <c r="C1356" s="196" t="s">
        <v>471</v>
      </c>
      <c r="D1356" s="726" t="s">
        <v>1108</v>
      </c>
      <c r="E1356" s="92">
        <v>43251</v>
      </c>
      <c r="F1356" s="92">
        <f>E1356+5</f>
        <v>43256</v>
      </c>
      <c r="G1356" s="92">
        <f>F1356+17</f>
        <v>43273</v>
      </c>
    </row>
    <row r="1357" spans="1:7" s="57" customFormat="1" ht="15.75" customHeight="1">
      <c r="A1357" s="80"/>
      <c r="B1357" s="195" t="s">
        <v>48</v>
      </c>
      <c r="C1357" s="196" t="s">
        <v>393</v>
      </c>
      <c r="D1357" s="727"/>
      <c r="E1357" s="92">
        <f t="shared" ref="E1357:F1360" si="167">E1356+7</f>
        <v>43258</v>
      </c>
      <c r="F1357" s="92">
        <f t="shared" si="167"/>
        <v>43263</v>
      </c>
      <c r="G1357" s="92">
        <f>F1357+17</f>
        <v>43280</v>
      </c>
    </row>
    <row r="1358" spans="1:7" s="57" customFormat="1" ht="15.75" customHeight="1">
      <c r="A1358" s="80"/>
      <c r="B1358" s="195" t="s">
        <v>437</v>
      </c>
      <c r="C1358" s="196" t="s">
        <v>472</v>
      </c>
      <c r="D1358" s="727"/>
      <c r="E1358" s="92">
        <f t="shared" si="167"/>
        <v>43265</v>
      </c>
      <c r="F1358" s="92">
        <f t="shared" si="167"/>
        <v>43270</v>
      </c>
      <c r="G1358" s="92">
        <f>F1358+17</f>
        <v>43287</v>
      </c>
    </row>
    <row r="1359" spans="1:7" s="57" customFormat="1" ht="15.75" customHeight="1">
      <c r="A1359" s="80"/>
      <c r="B1359" s="195" t="s">
        <v>469</v>
      </c>
      <c r="C1359" s="196" t="s">
        <v>473</v>
      </c>
      <c r="D1359" s="727"/>
      <c r="E1359" s="92">
        <f t="shared" si="167"/>
        <v>43272</v>
      </c>
      <c r="F1359" s="92">
        <f t="shared" si="167"/>
        <v>43277</v>
      </c>
      <c r="G1359" s="92">
        <f>F1359+17</f>
        <v>43294</v>
      </c>
    </row>
    <row r="1360" spans="1:7" s="57" customFormat="1" ht="15.75" customHeight="1">
      <c r="A1360" s="80"/>
      <c r="B1360" s="187" t="s">
        <v>470</v>
      </c>
      <c r="C1360" s="209" t="s">
        <v>474</v>
      </c>
      <c r="D1360" s="728"/>
      <c r="E1360" s="197">
        <f t="shared" si="167"/>
        <v>43279</v>
      </c>
      <c r="F1360" s="197">
        <f>F1359+7</f>
        <v>43284</v>
      </c>
      <c r="G1360" s="197">
        <f>F1360+17</f>
        <v>43301</v>
      </c>
    </row>
    <row r="1361" spans="1:8" s="57" customFormat="1" ht="15.75" customHeight="1">
      <c r="A1361" s="721"/>
      <c r="B1361" s="722"/>
      <c r="C1361" s="722"/>
      <c r="D1361" s="722"/>
      <c r="E1361" s="722"/>
      <c r="F1361" s="722"/>
      <c r="G1361" s="722"/>
      <c r="H1361" s="722"/>
    </row>
    <row r="1362" spans="1:8" s="57" customFormat="1" ht="15.75" customHeight="1">
      <c r="A1362" s="722"/>
      <c r="B1362" s="722"/>
      <c r="C1362" s="722"/>
      <c r="D1362" s="722"/>
      <c r="E1362" s="722"/>
      <c r="F1362" s="722"/>
      <c r="G1362" s="722"/>
      <c r="H1362" s="722"/>
    </row>
    <row r="1363" spans="1:8" s="57" customFormat="1" ht="15.75" customHeight="1">
      <c r="A1363" s="722"/>
      <c r="B1363" s="722"/>
      <c r="C1363" s="722"/>
      <c r="D1363" s="722"/>
      <c r="E1363" s="722"/>
      <c r="F1363" s="722"/>
      <c r="G1363" s="722"/>
      <c r="H1363" s="722"/>
    </row>
    <row r="1364" spans="1:8" s="57" customFormat="1" ht="15.75" customHeight="1">
      <c r="A1364" s="80"/>
      <c r="B1364" s="195" t="s">
        <v>38</v>
      </c>
      <c r="C1364" s="196" t="s">
        <v>39</v>
      </c>
      <c r="D1364" s="147" t="s">
        <v>774</v>
      </c>
      <c r="E1364" s="92" t="s">
        <v>1086</v>
      </c>
      <c r="F1364" s="92" t="s">
        <v>41</v>
      </c>
      <c r="G1364" s="92" t="s">
        <v>332</v>
      </c>
    </row>
    <row r="1365" spans="1:8" s="57" customFormat="1" ht="15.75" customHeight="1">
      <c r="A1365" s="80"/>
      <c r="B1365" s="195"/>
      <c r="C1365" s="196"/>
      <c r="D1365" s="147"/>
      <c r="E1365" s="92" t="s">
        <v>30</v>
      </c>
      <c r="F1365" s="92" t="s">
        <v>42</v>
      </c>
      <c r="G1365" s="92" t="s">
        <v>43</v>
      </c>
    </row>
    <row r="1366" spans="1:8" s="57" customFormat="1" ht="15.75" customHeight="1">
      <c r="A1366" s="80"/>
      <c r="B1366" s="195" t="s">
        <v>375</v>
      </c>
      <c r="C1366" s="196" t="s">
        <v>395</v>
      </c>
      <c r="D1366" s="723" t="s">
        <v>1091</v>
      </c>
      <c r="E1366" s="92">
        <v>43248</v>
      </c>
      <c r="F1366" s="92">
        <f>E1366+5</f>
        <v>43253</v>
      </c>
      <c r="G1366" s="92">
        <f>F1366+17</f>
        <v>43270</v>
      </c>
    </row>
    <row r="1367" spans="1:8" s="57" customFormat="1" ht="15.75" customHeight="1">
      <c r="A1367" s="80"/>
      <c r="B1367" s="195" t="s">
        <v>475</v>
      </c>
      <c r="C1367" s="196" t="s">
        <v>476</v>
      </c>
      <c r="D1367" s="724"/>
      <c r="E1367" s="92">
        <f t="shared" ref="E1367:F1368" si="168">E1366+7</f>
        <v>43255</v>
      </c>
      <c r="F1367" s="92">
        <f t="shared" si="168"/>
        <v>43260</v>
      </c>
      <c r="G1367" s="92">
        <f>F1367+17</f>
        <v>43277</v>
      </c>
    </row>
    <row r="1368" spans="1:8" s="57" customFormat="1" ht="15.75" customHeight="1">
      <c r="A1368" s="80"/>
      <c r="B1368" s="195" t="s">
        <v>365</v>
      </c>
      <c r="C1368" s="196" t="s">
        <v>477</v>
      </c>
      <c r="D1368" s="724"/>
      <c r="E1368" s="92">
        <f t="shared" si="168"/>
        <v>43262</v>
      </c>
      <c r="F1368" s="92">
        <f t="shared" si="168"/>
        <v>43267</v>
      </c>
      <c r="G1368" s="92">
        <f>F1368+17</f>
        <v>43284</v>
      </c>
    </row>
    <row r="1369" spans="1:8" s="57" customFormat="1" ht="15.75" customHeight="1">
      <c r="A1369" s="80"/>
      <c r="B1369" s="93" t="s">
        <v>356</v>
      </c>
      <c r="C1369" s="93" t="s">
        <v>478</v>
      </c>
      <c r="D1369" s="724"/>
      <c r="E1369" s="210">
        <f>E1368+7</f>
        <v>43269</v>
      </c>
      <c r="F1369" s="210">
        <f>F1368+7</f>
        <v>43274</v>
      </c>
      <c r="G1369" s="210">
        <f>F1369+17</f>
        <v>43291</v>
      </c>
    </row>
    <row r="1370" spans="1:8" s="57" customFormat="1" ht="15.75" customHeight="1">
      <c r="A1370" s="80" t="s">
        <v>1109</v>
      </c>
      <c r="B1370" s="87" t="s">
        <v>394</v>
      </c>
      <c r="C1370" s="87" t="s">
        <v>479</v>
      </c>
      <c r="D1370" s="725"/>
      <c r="E1370" s="97">
        <f>E1369+7</f>
        <v>43276</v>
      </c>
      <c r="F1370" s="97">
        <f>F1369+7</f>
        <v>43281</v>
      </c>
      <c r="G1370" s="97">
        <f>F1370+17</f>
        <v>43298</v>
      </c>
    </row>
    <row r="1371" spans="1:8" s="57" customFormat="1" ht="15.75" customHeight="1">
      <c r="A1371" s="80"/>
      <c r="B1371" s="87"/>
      <c r="C1371" s="87"/>
      <c r="D1371" s="87"/>
      <c r="E1371" s="87"/>
      <c r="F1371" s="87"/>
      <c r="G1371" s="87"/>
    </row>
    <row r="1372" spans="1:8" s="57" customFormat="1" ht="15.75" customHeight="1">
      <c r="A1372" s="721"/>
      <c r="B1372" s="722"/>
      <c r="C1372" s="722"/>
      <c r="D1372" s="722"/>
      <c r="E1372" s="722"/>
      <c r="F1372" s="722"/>
      <c r="G1372" s="722"/>
      <c r="H1372" s="722"/>
    </row>
    <row r="1373" spans="1:8" s="57" customFormat="1" ht="15.75" customHeight="1">
      <c r="A1373" s="80"/>
      <c r="B1373" s="718" t="s">
        <v>38</v>
      </c>
      <c r="C1373" s="102" t="s">
        <v>39</v>
      </c>
      <c r="D1373" s="102" t="s">
        <v>40</v>
      </c>
      <c r="E1373" s="87" t="s">
        <v>775</v>
      </c>
      <c r="F1373" s="87" t="s">
        <v>41</v>
      </c>
      <c r="G1373" s="102" t="s">
        <v>332</v>
      </c>
    </row>
    <row r="1374" spans="1:8" s="57" customFormat="1" ht="15.75" customHeight="1">
      <c r="A1374" s="80"/>
      <c r="B1374" s="719"/>
      <c r="C1374" s="88"/>
      <c r="D1374" s="88"/>
      <c r="E1374" s="131" t="s">
        <v>30</v>
      </c>
      <c r="F1374" s="103" t="s">
        <v>42</v>
      </c>
      <c r="G1374" s="87" t="s">
        <v>43</v>
      </c>
    </row>
    <row r="1375" spans="1:8" s="57" customFormat="1" ht="15.75" customHeight="1">
      <c r="A1375" s="80"/>
      <c r="B1375" s="195" t="s">
        <v>370</v>
      </c>
      <c r="C1375" s="196" t="s">
        <v>471</v>
      </c>
      <c r="D1375" s="723" t="s">
        <v>1108</v>
      </c>
      <c r="E1375" s="92">
        <v>43251</v>
      </c>
      <c r="F1375" s="92">
        <f>E1375+5</f>
        <v>43256</v>
      </c>
      <c r="G1375" s="92">
        <f>F1375+17</f>
        <v>43273</v>
      </c>
    </row>
    <row r="1376" spans="1:8" s="57" customFormat="1" ht="15.75" customHeight="1">
      <c r="A1376" s="80"/>
      <c r="B1376" s="195" t="s">
        <v>48</v>
      </c>
      <c r="C1376" s="196" t="s">
        <v>393</v>
      </c>
      <c r="D1376" s="724"/>
      <c r="E1376" s="92">
        <f t="shared" ref="E1376:F1376" si="169">E1375+7</f>
        <v>43258</v>
      </c>
      <c r="F1376" s="92">
        <f t="shared" si="169"/>
        <v>43263</v>
      </c>
      <c r="G1376" s="92">
        <f>F1376+17</f>
        <v>43280</v>
      </c>
    </row>
    <row r="1377" spans="1:7" s="57" customFormat="1" ht="15.75" customHeight="1">
      <c r="A1377" s="55"/>
      <c r="B1377" s="195" t="s">
        <v>437</v>
      </c>
      <c r="C1377" s="196" t="s">
        <v>472</v>
      </c>
      <c r="D1377" s="724"/>
      <c r="E1377" s="92">
        <f t="shared" ref="E1377:F1377" si="170">E1376+7</f>
        <v>43265</v>
      </c>
      <c r="F1377" s="92">
        <f t="shared" si="170"/>
        <v>43270</v>
      </c>
      <c r="G1377" s="92">
        <f>F1377+17</f>
        <v>43287</v>
      </c>
    </row>
    <row r="1378" spans="1:7" s="57" customFormat="1" ht="15.75" customHeight="1">
      <c r="A1378" s="69" t="s">
        <v>1110</v>
      </c>
      <c r="B1378" s="195" t="s">
        <v>469</v>
      </c>
      <c r="C1378" s="196" t="s">
        <v>473</v>
      </c>
      <c r="D1378" s="724"/>
      <c r="E1378" s="92">
        <f t="shared" ref="E1378:F1378" si="171">E1377+7</f>
        <v>43272</v>
      </c>
      <c r="F1378" s="92">
        <f t="shared" si="171"/>
        <v>43277</v>
      </c>
      <c r="G1378" s="92">
        <f>F1378+17</f>
        <v>43294</v>
      </c>
    </row>
    <row r="1379" spans="1:7" s="57" customFormat="1" ht="15.75" customHeight="1">
      <c r="B1379" s="187" t="s">
        <v>470</v>
      </c>
      <c r="C1379" s="209" t="s">
        <v>474</v>
      </c>
      <c r="D1379" s="725"/>
      <c r="E1379" s="197">
        <f t="shared" ref="E1379" si="172">E1378+7</f>
        <v>43279</v>
      </c>
      <c r="F1379" s="197">
        <f>F1378+7</f>
        <v>43284</v>
      </c>
      <c r="G1379" s="197">
        <f>F1379+17</f>
        <v>43301</v>
      </c>
    </row>
    <row r="1380" spans="1:7" s="57" customFormat="1" ht="15"/>
  </sheetData>
  <mergeCells count="496">
    <mergeCell ref="D624:D628"/>
    <mergeCell ref="A629:B629"/>
    <mergeCell ref="D615:D619"/>
    <mergeCell ref="C630:C631"/>
    <mergeCell ref="B984:B985"/>
    <mergeCell ref="B1044:B1045"/>
    <mergeCell ref="B1073:B1074"/>
    <mergeCell ref="B1055:B1056"/>
    <mergeCell ref="B677:B678"/>
    <mergeCell ref="C677:C678"/>
    <mergeCell ref="C641:C642"/>
    <mergeCell ref="B777:B778"/>
    <mergeCell ref="C823:C824"/>
    <mergeCell ref="C805:C806"/>
    <mergeCell ref="B871:B872"/>
    <mergeCell ref="C685:C686"/>
    <mergeCell ref="B703:B704"/>
    <mergeCell ref="B694:B695"/>
    <mergeCell ref="B730:B731"/>
    <mergeCell ref="B738:B739"/>
    <mergeCell ref="B786:B787"/>
    <mergeCell ref="B1004:B1005"/>
    <mergeCell ref="B1012:B1013"/>
    <mergeCell ref="B974:B975"/>
    <mergeCell ref="B947:B948"/>
    <mergeCell ref="B843:B844"/>
    <mergeCell ref="D862:D867"/>
    <mergeCell ref="B965:B966"/>
    <mergeCell ref="B1124:B1125"/>
    <mergeCell ref="B1084:B1085"/>
    <mergeCell ref="B1065:B1066"/>
    <mergeCell ref="B1033:B1034"/>
    <mergeCell ref="B1023:B1024"/>
    <mergeCell ref="B1116:B1117"/>
    <mergeCell ref="B1105:B1106"/>
    <mergeCell ref="B1094:B1095"/>
    <mergeCell ref="D959:D963"/>
    <mergeCell ref="D1107:D1111"/>
    <mergeCell ref="D1118:D1122"/>
    <mergeCell ref="D967:D971"/>
    <mergeCell ref="D1086:D1090"/>
    <mergeCell ref="D996:D1000"/>
    <mergeCell ref="B880:B881"/>
    <mergeCell ref="B935:B936"/>
    <mergeCell ref="D928:D932"/>
    <mergeCell ref="B957:B958"/>
    <mergeCell ref="B861:B862"/>
    <mergeCell ref="B889:B890"/>
    <mergeCell ref="B994:B995"/>
    <mergeCell ref="B851:B852"/>
    <mergeCell ref="B908:B909"/>
    <mergeCell ref="B898:B899"/>
    <mergeCell ref="B926:B927"/>
    <mergeCell ref="D421:D425"/>
    <mergeCell ref="D447:D448"/>
    <mergeCell ref="D449:D453"/>
    <mergeCell ref="D437:D438"/>
    <mergeCell ref="D439:D443"/>
    <mergeCell ref="A445:G445"/>
    <mergeCell ref="B437:B438"/>
    <mergeCell ref="D482:D483"/>
    <mergeCell ref="D484:D488"/>
    <mergeCell ref="A490:B490"/>
    <mergeCell ref="C612:C613"/>
    <mergeCell ref="A611:B611"/>
    <mergeCell ref="D491:D492"/>
    <mergeCell ref="D493:D497"/>
    <mergeCell ref="A510:B510"/>
    <mergeCell ref="B511:B512"/>
    <mergeCell ref="D513:D518"/>
    <mergeCell ref="A537:B537"/>
    <mergeCell ref="B566:B567"/>
    <mergeCell ref="A389:G389"/>
    <mergeCell ref="C372:C373"/>
    <mergeCell ref="C428:C429"/>
    <mergeCell ref="D400:D401"/>
    <mergeCell ref="A390:B390"/>
    <mergeCell ref="D430:D434"/>
    <mergeCell ref="B391:B392"/>
    <mergeCell ref="B410:B411"/>
    <mergeCell ref="D393:D397"/>
    <mergeCell ref="A409:B409"/>
    <mergeCell ref="B419:B420"/>
    <mergeCell ref="C419:C420"/>
    <mergeCell ref="C400:C401"/>
    <mergeCell ref="D410:D411"/>
    <mergeCell ref="B400:B401"/>
    <mergeCell ref="D412:D416"/>
    <mergeCell ref="C410:C411"/>
    <mergeCell ref="D402:D406"/>
    <mergeCell ref="A427:B427"/>
    <mergeCell ref="D428:D429"/>
    <mergeCell ref="D374:D378"/>
    <mergeCell ref="A557:B557"/>
    <mergeCell ref="B549:B550"/>
    <mergeCell ref="D596:D600"/>
    <mergeCell ref="B558:B559"/>
    <mergeCell ref="B594:B595"/>
    <mergeCell ref="C594:C595"/>
    <mergeCell ref="D568:D572"/>
    <mergeCell ref="D577:D581"/>
    <mergeCell ref="B547:G548"/>
    <mergeCell ref="A593:B593"/>
    <mergeCell ref="B603:B604"/>
    <mergeCell ref="D632:D636"/>
    <mergeCell ref="B668:B669"/>
    <mergeCell ref="B651:B652"/>
    <mergeCell ref="B612:B613"/>
    <mergeCell ref="D685:D686"/>
    <mergeCell ref="D677:D678"/>
    <mergeCell ref="D679:D683"/>
    <mergeCell ref="C767:C768"/>
    <mergeCell ref="D713:D717"/>
    <mergeCell ref="D732:D736"/>
    <mergeCell ref="D694:D695"/>
    <mergeCell ref="B747:B748"/>
    <mergeCell ref="B720:B721"/>
    <mergeCell ref="B757:B758"/>
    <mergeCell ref="D749:D753"/>
    <mergeCell ref="C720:C721"/>
    <mergeCell ref="D687:D691"/>
    <mergeCell ref="D696:D700"/>
    <mergeCell ref="C711:C712"/>
    <mergeCell ref="C703:C704"/>
    <mergeCell ref="B767:B768"/>
    <mergeCell ref="C694:C695"/>
    <mergeCell ref="D711:D712"/>
    <mergeCell ref="D281:D285"/>
    <mergeCell ref="D269:D270"/>
    <mergeCell ref="D252:D257"/>
    <mergeCell ref="A278:B278"/>
    <mergeCell ref="B372:B373"/>
    <mergeCell ref="A326:B326"/>
    <mergeCell ref="A305:B305"/>
    <mergeCell ref="B316:B317"/>
    <mergeCell ref="A287:B287"/>
    <mergeCell ref="A362:B362"/>
    <mergeCell ref="A325:G325"/>
    <mergeCell ref="A268:B268"/>
    <mergeCell ref="A315:B315"/>
    <mergeCell ref="C316:C317"/>
    <mergeCell ref="A296:B296"/>
    <mergeCell ref="B297:B298"/>
    <mergeCell ref="C306:C307"/>
    <mergeCell ref="D308:D313"/>
    <mergeCell ref="B288:B289"/>
    <mergeCell ref="C297:C298"/>
    <mergeCell ref="C288:C289"/>
    <mergeCell ref="D299:D303"/>
    <mergeCell ref="D297:D298"/>
    <mergeCell ref="B345:B346"/>
    <mergeCell ref="C260:C261"/>
    <mergeCell ref="D260:D261"/>
    <mergeCell ref="C250:C251"/>
    <mergeCell ref="A249:B249"/>
    <mergeCell ref="C231:C232"/>
    <mergeCell ref="B260:B261"/>
    <mergeCell ref="A258:G259"/>
    <mergeCell ref="D279:D280"/>
    <mergeCell ref="B279:B280"/>
    <mergeCell ref="B231:B232"/>
    <mergeCell ref="D262:D266"/>
    <mergeCell ref="C240:C241"/>
    <mergeCell ref="D345:D34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D36:D40"/>
    <mergeCell ref="D14:D15"/>
    <mergeCell ref="D16:D20"/>
    <mergeCell ref="C14:C15"/>
    <mergeCell ref="B12:G13"/>
    <mergeCell ref="B23:B24"/>
    <mergeCell ref="A33:B33"/>
    <mergeCell ref="A105:B105"/>
    <mergeCell ref="A134:B134"/>
    <mergeCell ref="A154:B154"/>
    <mergeCell ref="C145:C146"/>
    <mergeCell ref="D88:D89"/>
    <mergeCell ref="D43:D44"/>
    <mergeCell ref="D90:D94"/>
    <mergeCell ref="C80:C81"/>
    <mergeCell ref="D61:D62"/>
    <mergeCell ref="D73:D77"/>
    <mergeCell ref="C61:C62"/>
    <mergeCell ref="D82:D86"/>
    <mergeCell ref="D80:D81"/>
    <mergeCell ref="C71:C72"/>
    <mergeCell ref="D54:D58"/>
    <mergeCell ref="D63:D67"/>
    <mergeCell ref="D71:D72"/>
    <mergeCell ref="C88:C89"/>
    <mergeCell ref="C43:C44"/>
    <mergeCell ref="C52:C53"/>
    <mergeCell ref="D52:D53"/>
    <mergeCell ref="D45:D49"/>
    <mergeCell ref="D147:D152"/>
    <mergeCell ref="B61:B62"/>
    <mergeCell ref="B88:B89"/>
    <mergeCell ref="A87:B87"/>
    <mergeCell ref="C97:C98"/>
    <mergeCell ref="B97:B98"/>
    <mergeCell ref="B52:B53"/>
    <mergeCell ref="B34:B35"/>
    <mergeCell ref="A51:B51"/>
    <mergeCell ref="A70:B70"/>
    <mergeCell ref="A96:B96"/>
    <mergeCell ref="B80:B81"/>
    <mergeCell ref="B71:B72"/>
    <mergeCell ref="C202:C203"/>
    <mergeCell ref="B106:B107"/>
    <mergeCell ref="B145:B146"/>
    <mergeCell ref="A114:B114"/>
    <mergeCell ref="D202:D203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202:B203"/>
    <mergeCell ref="D155:D156"/>
    <mergeCell ref="D108:D112"/>
    <mergeCell ref="C106:C107"/>
    <mergeCell ref="C155:C156"/>
    <mergeCell ref="B174:B175"/>
    <mergeCell ref="B115:B116"/>
    <mergeCell ref="B164:B165"/>
    <mergeCell ref="B125:B126"/>
    <mergeCell ref="A173:B173"/>
    <mergeCell ref="B135:B136"/>
    <mergeCell ref="D117:D122"/>
    <mergeCell ref="D127:D132"/>
    <mergeCell ref="D192:D193"/>
    <mergeCell ref="B155:B156"/>
    <mergeCell ref="A144:B144"/>
    <mergeCell ref="A163:B163"/>
    <mergeCell ref="A124:B124"/>
    <mergeCell ref="D166:D170"/>
    <mergeCell ref="D174:D175"/>
    <mergeCell ref="C125:C126"/>
    <mergeCell ref="D135:D136"/>
    <mergeCell ref="D97:D98"/>
    <mergeCell ref="D185:D189"/>
    <mergeCell ref="D125:D126"/>
    <mergeCell ref="D99:D103"/>
    <mergeCell ref="C164:C165"/>
    <mergeCell ref="D183:D184"/>
    <mergeCell ref="D157:D161"/>
    <mergeCell ref="D137:D142"/>
    <mergeCell ref="D164:D165"/>
    <mergeCell ref="D145:D146"/>
    <mergeCell ref="D115:D116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306:D307"/>
    <mergeCell ref="B306:B307"/>
    <mergeCell ref="D271:D276"/>
    <mergeCell ref="D288:D289"/>
    <mergeCell ref="D240:D241"/>
    <mergeCell ref="D233:D237"/>
    <mergeCell ref="B269:B270"/>
    <mergeCell ref="A239:B239"/>
    <mergeCell ref="C279:C280"/>
    <mergeCell ref="D231:D232"/>
    <mergeCell ref="B250:B251"/>
    <mergeCell ref="B240:B241"/>
    <mergeCell ref="D250:D251"/>
    <mergeCell ref="B222:B223"/>
    <mergeCell ref="C222:C223"/>
    <mergeCell ref="D204:D208"/>
    <mergeCell ref="A230:B230"/>
    <mergeCell ref="C269:C270"/>
    <mergeCell ref="A211:B211"/>
    <mergeCell ref="B354:B355"/>
    <mergeCell ref="C327:C328"/>
    <mergeCell ref="D337:D341"/>
    <mergeCell ref="B335:B336"/>
    <mergeCell ref="C354:C355"/>
    <mergeCell ref="A334:B334"/>
    <mergeCell ref="A344:B344"/>
    <mergeCell ref="A353:B353"/>
    <mergeCell ref="D335:D336"/>
    <mergeCell ref="C335:C336"/>
    <mergeCell ref="B327:B328"/>
    <mergeCell ref="D327:D328"/>
    <mergeCell ref="D329:D333"/>
    <mergeCell ref="D224:D228"/>
    <mergeCell ref="D222:D223"/>
    <mergeCell ref="B212:B213"/>
    <mergeCell ref="D212:D213"/>
    <mergeCell ref="D290:D294"/>
    <mergeCell ref="D316:D317"/>
    <mergeCell ref="D318:D323"/>
    <mergeCell ref="D242:D246"/>
    <mergeCell ref="D363:D364"/>
    <mergeCell ref="D354:D355"/>
    <mergeCell ref="C363:C364"/>
    <mergeCell ref="D365:D369"/>
    <mergeCell ref="C345:C346"/>
    <mergeCell ref="D356:D360"/>
    <mergeCell ref="D347:D351"/>
    <mergeCell ref="B473:B474"/>
    <mergeCell ref="B456:B457"/>
    <mergeCell ref="A418:B418"/>
    <mergeCell ref="A455:B455"/>
    <mergeCell ref="B464:B465"/>
    <mergeCell ref="D391:D392"/>
    <mergeCell ref="D464:D465"/>
    <mergeCell ref="D473:D474"/>
    <mergeCell ref="C437:C438"/>
    <mergeCell ref="A472:B472"/>
    <mergeCell ref="C456:C457"/>
    <mergeCell ref="C391:C392"/>
    <mergeCell ref="A399:B399"/>
    <mergeCell ref="D372:D373"/>
    <mergeCell ref="B428:B429"/>
    <mergeCell ref="D383:D387"/>
    <mergeCell ref="B363:B364"/>
    <mergeCell ref="B482:B483"/>
    <mergeCell ref="D560:D564"/>
    <mergeCell ref="B381:B382"/>
    <mergeCell ref="A380:B380"/>
    <mergeCell ref="A371:B371"/>
    <mergeCell ref="B521:B522"/>
    <mergeCell ref="B529:B530"/>
    <mergeCell ref="B501:B502"/>
    <mergeCell ref="B491:B492"/>
    <mergeCell ref="A500:B500"/>
    <mergeCell ref="D475:D479"/>
    <mergeCell ref="C491:C492"/>
    <mergeCell ref="D503:D507"/>
    <mergeCell ref="C482:C483"/>
    <mergeCell ref="C473:C474"/>
    <mergeCell ref="D458:D462"/>
    <mergeCell ref="C464:C465"/>
    <mergeCell ref="A446:B446"/>
    <mergeCell ref="D456:D457"/>
    <mergeCell ref="D419:D420"/>
    <mergeCell ref="B447:B448"/>
    <mergeCell ref="C447:C448"/>
    <mergeCell ref="A436:B436"/>
    <mergeCell ref="A520:B520"/>
    <mergeCell ref="A602:B602"/>
    <mergeCell ref="D594:D595"/>
    <mergeCell ref="B630:B631"/>
    <mergeCell ref="D643:D647"/>
    <mergeCell ref="D662:D666"/>
    <mergeCell ref="D641:D642"/>
    <mergeCell ref="D612:D613"/>
    <mergeCell ref="C651:C652"/>
    <mergeCell ref="C668:C669"/>
    <mergeCell ref="D621:D622"/>
    <mergeCell ref="D660:D661"/>
    <mergeCell ref="D668:D669"/>
    <mergeCell ref="C660:C661"/>
    <mergeCell ref="D651:D652"/>
    <mergeCell ref="D653:D657"/>
    <mergeCell ref="D630:D631"/>
    <mergeCell ref="C621:C622"/>
    <mergeCell ref="B621:B622"/>
    <mergeCell ref="D605:D609"/>
    <mergeCell ref="D603:D604"/>
    <mergeCell ref="A620:B620"/>
    <mergeCell ref="B660:B661"/>
    <mergeCell ref="B641:B642"/>
    <mergeCell ref="C603:C604"/>
    <mergeCell ref="D757:D758"/>
    <mergeCell ref="D825:D829"/>
    <mergeCell ref="D823:D824"/>
    <mergeCell ref="D788:D792"/>
    <mergeCell ref="D705:D709"/>
    <mergeCell ref="D670:D674"/>
    <mergeCell ref="D703:D704"/>
    <mergeCell ref="D767:D768"/>
    <mergeCell ref="D722:D726"/>
    <mergeCell ref="D779:D783"/>
    <mergeCell ref="D720:D721"/>
    <mergeCell ref="C757:C758"/>
    <mergeCell ref="D769:D773"/>
    <mergeCell ref="D786:D787"/>
    <mergeCell ref="D777:D778"/>
    <mergeCell ref="D1347:D1352"/>
    <mergeCell ref="A1353:G1353"/>
    <mergeCell ref="D1136:D1140"/>
    <mergeCell ref="B711:B712"/>
    <mergeCell ref="B685:B686"/>
    <mergeCell ref="B795:B796"/>
    <mergeCell ref="B805:B806"/>
    <mergeCell ref="B1142:B1143"/>
    <mergeCell ref="B1134:B1135"/>
    <mergeCell ref="C795:C796"/>
    <mergeCell ref="D740:D744"/>
    <mergeCell ref="C832:C833"/>
    <mergeCell ref="C777:C778"/>
    <mergeCell ref="C814:C815"/>
    <mergeCell ref="D807:D811"/>
    <mergeCell ref="D986:D990"/>
    <mergeCell ref="D1126:D1130"/>
    <mergeCell ref="D1096:D1100"/>
    <mergeCell ref="D976:D980"/>
    <mergeCell ref="D805:D806"/>
    <mergeCell ref="D832:D833"/>
    <mergeCell ref="D814:D815"/>
    <mergeCell ref="C1181:C1182"/>
    <mergeCell ref="D1375:D1379"/>
    <mergeCell ref="A1343:XFD1344"/>
    <mergeCell ref="A1254:XFD1254"/>
    <mergeCell ref="D1256:D1262"/>
    <mergeCell ref="A1272:H1273"/>
    <mergeCell ref="A1263:H1264"/>
    <mergeCell ref="D1286:D1290"/>
    <mergeCell ref="B1321:B1322"/>
    <mergeCell ref="C1321:C1322"/>
    <mergeCell ref="A1333:H1334"/>
    <mergeCell ref="D1316:D1322"/>
    <mergeCell ref="A1323:XFD1323"/>
    <mergeCell ref="B1300:B1301"/>
    <mergeCell ref="C1300:C1301"/>
    <mergeCell ref="D1305:D1310"/>
    <mergeCell ref="A1312:H1313"/>
    <mergeCell ref="A1282:H1283"/>
    <mergeCell ref="C1199:C1200"/>
    <mergeCell ref="D1201:D1206"/>
    <mergeCell ref="B814:B815"/>
    <mergeCell ref="B918:B919"/>
    <mergeCell ref="C786:C787"/>
    <mergeCell ref="A1207:H1208"/>
    <mergeCell ref="D1211:D1215"/>
    <mergeCell ref="A1361:H1363"/>
    <mergeCell ref="D1337:D1341"/>
    <mergeCell ref="A1216:I1217"/>
    <mergeCell ref="D1229:D1234"/>
    <mergeCell ref="D1220:D1225"/>
    <mergeCell ref="D1327:D1332"/>
    <mergeCell ref="D797:D801"/>
    <mergeCell ref="A1245:H1245"/>
    <mergeCell ref="D1248:D1253"/>
    <mergeCell ref="D1238:D1244"/>
    <mergeCell ref="D1295:D1301"/>
    <mergeCell ref="A1303:XFD1303"/>
    <mergeCell ref="D1267:D1271"/>
    <mergeCell ref="D1276:D1281"/>
    <mergeCell ref="A1292:H1292"/>
    <mergeCell ref="D949:D953"/>
    <mergeCell ref="D852:D857"/>
    <mergeCell ref="B1152:B1153"/>
    <mergeCell ref="D1183:D1187"/>
    <mergeCell ref="D1154:D1158"/>
    <mergeCell ref="D1163:D1164"/>
    <mergeCell ref="B832:B833"/>
    <mergeCell ref="B823:B824"/>
    <mergeCell ref="D1174:D1178"/>
    <mergeCell ref="A1372:H1372"/>
    <mergeCell ref="D1366:D1370"/>
    <mergeCell ref="B1373:B1374"/>
    <mergeCell ref="D1356:D1360"/>
    <mergeCell ref="D795:D796"/>
    <mergeCell ref="D816:D820"/>
    <mergeCell ref="C1172:C1173"/>
    <mergeCell ref="D1172:D1173"/>
    <mergeCell ref="C1163:C1164"/>
    <mergeCell ref="D1199:D1200"/>
    <mergeCell ref="B1172:B1173"/>
    <mergeCell ref="B1199:B1200"/>
    <mergeCell ref="C1190:C1191"/>
    <mergeCell ref="D1190:D1191"/>
    <mergeCell ref="D1192:D1196"/>
    <mergeCell ref="B1163:B1164"/>
    <mergeCell ref="D1181:D1182"/>
    <mergeCell ref="B1181:B1182"/>
    <mergeCell ref="B1190:B1191"/>
    <mergeCell ref="D1165:D1169"/>
    <mergeCell ref="C851:C852"/>
  </mergeCells>
  <phoneticPr fontId="34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28"/>
  <sheetViews>
    <sheetView workbookViewId="0">
      <selection activeCell="A6" sqref="A6"/>
    </sheetView>
  </sheetViews>
  <sheetFormatPr defaultColWidth="9" defaultRowHeight="14.25"/>
  <cols>
    <col min="1" max="1" width="15.25" style="211" customWidth="1"/>
    <col min="2" max="2" width="29.625" style="212" customWidth="1"/>
    <col min="3" max="3" width="11" style="212" customWidth="1"/>
    <col min="4" max="4" width="16.125" style="211" customWidth="1"/>
    <col min="5" max="5" width="14.625" style="211" customWidth="1"/>
    <col min="6" max="6" width="18.5" style="211" customWidth="1"/>
    <col min="7" max="7" width="16.375" style="211" customWidth="1"/>
    <col min="8" max="8" width="16.125" style="211" customWidth="1"/>
    <col min="9" max="16384" width="9" style="211"/>
  </cols>
  <sheetData>
    <row r="1" spans="1:11" ht="62.25" customHeight="1">
      <c r="A1" s="810" t="s">
        <v>1979</v>
      </c>
      <c r="B1" s="810"/>
      <c r="C1" s="810"/>
      <c r="D1" s="810"/>
      <c r="E1" s="810"/>
      <c r="F1" s="811"/>
      <c r="G1" s="810"/>
      <c r="H1" s="279"/>
      <c r="I1" s="259"/>
      <c r="J1" s="813"/>
      <c r="K1" s="813"/>
    </row>
    <row r="2" spans="1:11" ht="36" customHeight="1">
      <c r="A2" s="812" t="s">
        <v>35</v>
      </c>
      <c r="B2" s="812"/>
      <c r="C2" s="336"/>
      <c r="D2" s="335"/>
      <c r="E2" s="335"/>
      <c r="F2" s="335"/>
      <c r="G2" s="334" t="s">
        <v>1978</v>
      </c>
      <c r="H2" s="279"/>
      <c r="I2" s="259"/>
      <c r="J2" s="333"/>
      <c r="K2" s="332"/>
    </row>
    <row r="3" spans="1:11" ht="23.25" customHeight="1">
      <c r="A3" s="812" t="s">
        <v>1977</v>
      </c>
      <c r="B3" s="812"/>
      <c r="C3" s="812"/>
      <c r="D3" s="812"/>
      <c r="E3" s="812"/>
      <c r="F3" s="812"/>
      <c r="G3" s="812"/>
      <c r="H3" s="279"/>
      <c r="I3" s="259"/>
      <c r="J3" s="333"/>
      <c r="K3" s="332"/>
    </row>
    <row r="4" spans="1:11" ht="15">
      <c r="A4" s="272" t="s">
        <v>195</v>
      </c>
      <c r="B4" s="273"/>
      <c r="C4" s="273"/>
      <c r="D4" s="272"/>
      <c r="E4" s="272"/>
      <c r="F4" s="272"/>
      <c r="G4" s="272"/>
      <c r="H4" s="251"/>
    </row>
    <row r="5" spans="1:11" ht="15">
      <c r="A5" s="268" t="s">
        <v>68</v>
      </c>
      <c r="B5" s="250"/>
      <c r="C5" s="250"/>
      <c r="D5" s="268"/>
      <c r="E5" s="268"/>
      <c r="F5" s="268"/>
      <c r="G5" s="279"/>
      <c r="H5" s="331"/>
    </row>
    <row r="6" spans="1:11" ht="15">
      <c r="A6" s="268"/>
      <c r="B6" s="803" t="s">
        <v>38</v>
      </c>
      <c r="C6" s="803" t="s">
        <v>39</v>
      </c>
      <c r="D6" s="798" t="s">
        <v>40</v>
      </c>
      <c r="E6" s="260" t="s">
        <v>196</v>
      </c>
      <c r="F6" s="260" t="s">
        <v>196</v>
      </c>
      <c r="G6" s="260" t="s">
        <v>1969</v>
      </c>
    </row>
    <row r="7" spans="1:11">
      <c r="B7" s="804"/>
      <c r="C7" s="804"/>
      <c r="D7" s="799"/>
      <c r="E7" s="260" t="s">
        <v>1122</v>
      </c>
      <c r="F7" s="260" t="s">
        <v>42</v>
      </c>
      <c r="G7" s="260" t="s">
        <v>43</v>
      </c>
    </row>
    <row r="8" spans="1:11" ht="16.5" customHeight="1">
      <c r="B8" s="277" t="s">
        <v>1958</v>
      </c>
      <c r="C8" s="277" t="s">
        <v>1957</v>
      </c>
      <c r="D8" s="807" t="s">
        <v>1956</v>
      </c>
      <c r="E8" s="213">
        <f>F8-5</f>
        <v>43252</v>
      </c>
      <c r="F8" s="213">
        <v>43257</v>
      </c>
      <c r="G8" s="213">
        <f>F8+34</f>
        <v>43291</v>
      </c>
    </row>
    <row r="9" spans="1:11">
      <c r="B9" s="277" t="s">
        <v>1955</v>
      </c>
      <c r="C9" s="277" t="s">
        <v>1954</v>
      </c>
      <c r="D9" s="800"/>
      <c r="E9" s="213">
        <f t="shared" ref="E9:F11" si="0">E8+7</f>
        <v>43259</v>
      </c>
      <c r="F9" s="213">
        <f t="shared" si="0"/>
        <v>43264</v>
      </c>
      <c r="G9" s="213">
        <f>F9+33</f>
        <v>43297</v>
      </c>
    </row>
    <row r="10" spans="1:11">
      <c r="B10" s="277" t="s">
        <v>1953</v>
      </c>
      <c r="C10" s="277" t="s">
        <v>1952</v>
      </c>
      <c r="D10" s="800"/>
      <c r="E10" s="213">
        <f t="shared" si="0"/>
        <v>43266</v>
      </c>
      <c r="F10" s="213">
        <f t="shared" si="0"/>
        <v>43271</v>
      </c>
      <c r="G10" s="213">
        <f>F10+33</f>
        <v>43304</v>
      </c>
      <c r="H10" s="330"/>
    </row>
    <row r="11" spans="1:11">
      <c r="B11" s="277" t="s">
        <v>1951</v>
      </c>
      <c r="C11" s="277" t="s">
        <v>1950</v>
      </c>
      <c r="D11" s="801"/>
      <c r="E11" s="213">
        <f t="shared" si="0"/>
        <v>43273</v>
      </c>
      <c r="F11" s="213">
        <f t="shared" si="0"/>
        <v>43278</v>
      </c>
      <c r="G11" s="213">
        <f>F11+33</f>
        <v>43311</v>
      </c>
    </row>
    <row r="12" spans="1:11">
      <c r="B12" s="211"/>
      <c r="C12" s="211"/>
    </row>
    <row r="13" spans="1:11">
      <c r="B13" s="803" t="s">
        <v>38</v>
      </c>
      <c r="C13" s="803" t="s">
        <v>39</v>
      </c>
      <c r="D13" s="798" t="s">
        <v>40</v>
      </c>
      <c r="E13" s="260" t="s">
        <v>196</v>
      </c>
      <c r="F13" s="260" t="s">
        <v>196</v>
      </c>
      <c r="G13" s="260" t="s">
        <v>1969</v>
      </c>
    </row>
    <row r="14" spans="1:11">
      <c r="B14" s="804"/>
      <c r="C14" s="804"/>
      <c r="D14" s="799"/>
      <c r="E14" s="260" t="s">
        <v>1122</v>
      </c>
      <c r="F14" s="260" t="s">
        <v>42</v>
      </c>
      <c r="G14" s="260" t="s">
        <v>43</v>
      </c>
    </row>
    <row r="15" spans="1:11" ht="16.5" customHeight="1">
      <c r="B15" s="277" t="s">
        <v>1976</v>
      </c>
      <c r="C15" s="277" t="s">
        <v>1970</v>
      </c>
      <c r="D15" s="807" t="s">
        <v>1975</v>
      </c>
      <c r="E15" s="213">
        <f>F15-5</f>
        <v>43249</v>
      </c>
      <c r="F15" s="213">
        <v>43254</v>
      </c>
      <c r="G15" s="213">
        <f>F15+28</f>
        <v>43282</v>
      </c>
    </row>
    <row r="16" spans="1:11">
      <c r="B16" s="277" t="s">
        <v>1974</v>
      </c>
      <c r="C16" s="277" t="s">
        <v>1972</v>
      </c>
      <c r="D16" s="800"/>
      <c r="E16" s="213">
        <f t="shared" ref="E16:F18" si="1">E15+7</f>
        <v>43256</v>
      </c>
      <c r="F16" s="213">
        <f t="shared" si="1"/>
        <v>43261</v>
      </c>
      <c r="G16" s="213">
        <f>F16+28</f>
        <v>43289</v>
      </c>
    </row>
    <row r="17" spans="1:7">
      <c r="B17" s="277" t="s">
        <v>1973</v>
      </c>
      <c r="C17" s="277" t="s">
        <v>1972</v>
      </c>
      <c r="D17" s="800"/>
      <c r="E17" s="213">
        <f t="shared" si="1"/>
        <v>43263</v>
      </c>
      <c r="F17" s="213">
        <f t="shared" si="1"/>
        <v>43268</v>
      </c>
      <c r="G17" s="213">
        <f>F17+28</f>
        <v>43296</v>
      </c>
    </row>
    <row r="18" spans="1:7">
      <c r="B18" s="277" t="s">
        <v>1971</v>
      </c>
      <c r="C18" s="277" t="s">
        <v>1970</v>
      </c>
      <c r="D18" s="801"/>
      <c r="E18" s="213">
        <f t="shared" si="1"/>
        <v>43270</v>
      </c>
      <c r="F18" s="213">
        <f t="shared" si="1"/>
        <v>43275</v>
      </c>
      <c r="G18" s="213">
        <f>F18+28</f>
        <v>43303</v>
      </c>
    </row>
    <row r="19" spans="1:7">
      <c r="B19" s="211"/>
      <c r="C19" s="211"/>
    </row>
    <row r="20" spans="1:7">
      <c r="B20" s="803" t="s">
        <v>38</v>
      </c>
      <c r="C20" s="803" t="s">
        <v>39</v>
      </c>
      <c r="D20" s="798" t="s">
        <v>40</v>
      </c>
      <c r="E20" s="260" t="s">
        <v>196</v>
      </c>
      <c r="F20" s="260" t="s">
        <v>196</v>
      </c>
      <c r="G20" s="260" t="s">
        <v>1969</v>
      </c>
    </row>
    <row r="21" spans="1:7">
      <c r="B21" s="804"/>
      <c r="C21" s="804"/>
      <c r="D21" s="799"/>
      <c r="E21" s="260" t="s">
        <v>1122</v>
      </c>
      <c r="F21" s="260" t="s">
        <v>42</v>
      </c>
      <c r="G21" s="260" t="s">
        <v>43</v>
      </c>
    </row>
    <row r="22" spans="1:7" ht="16.5" customHeight="1">
      <c r="B22" s="256" t="s">
        <v>1968</v>
      </c>
      <c r="C22" s="256" t="s">
        <v>1963</v>
      </c>
      <c r="D22" s="795" t="s">
        <v>1967</v>
      </c>
      <c r="E22" s="213">
        <f>F22-4</f>
        <v>43249</v>
      </c>
      <c r="F22" s="213">
        <v>43253</v>
      </c>
      <c r="G22" s="213">
        <f>F22+33</f>
        <v>43286</v>
      </c>
    </row>
    <row r="23" spans="1:7">
      <c r="B23" s="278" t="s">
        <v>1966</v>
      </c>
      <c r="C23" s="277" t="s">
        <v>1965</v>
      </c>
      <c r="D23" s="795"/>
      <c r="E23" s="213">
        <f t="shared" ref="E23:F26" si="2">E22+7</f>
        <v>43256</v>
      </c>
      <c r="F23" s="213">
        <f t="shared" si="2"/>
        <v>43260</v>
      </c>
      <c r="G23" s="213">
        <f>F23+33</f>
        <v>43293</v>
      </c>
    </row>
    <row r="24" spans="1:7">
      <c r="B24" s="278" t="s">
        <v>1964</v>
      </c>
      <c r="C24" s="277" t="s">
        <v>1963</v>
      </c>
      <c r="D24" s="795"/>
      <c r="E24" s="213">
        <f t="shared" si="2"/>
        <v>43263</v>
      </c>
      <c r="F24" s="213">
        <f t="shared" si="2"/>
        <v>43267</v>
      </c>
      <c r="G24" s="213">
        <f>F24+33</f>
        <v>43300</v>
      </c>
    </row>
    <row r="25" spans="1:7">
      <c r="B25" s="278" t="s">
        <v>1962</v>
      </c>
      <c r="C25" s="277" t="s">
        <v>1961</v>
      </c>
      <c r="D25" s="795"/>
      <c r="E25" s="213">
        <f t="shared" si="2"/>
        <v>43270</v>
      </c>
      <c r="F25" s="213">
        <f t="shared" si="2"/>
        <v>43274</v>
      </c>
      <c r="G25" s="213">
        <f>F25+33</f>
        <v>43307</v>
      </c>
    </row>
    <row r="26" spans="1:7">
      <c r="B26" s="277" t="s">
        <v>1960</v>
      </c>
      <c r="C26" s="277" t="s">
        <v>1959</v>
      </c>
      <c r="D26" s="795"/>
      <c r="E26" s="213">
        <f t="shared" si="2"/>
        <v>43277</v>
      </c>
      <c r="F26" s="213">
        <f t="shared" si="2"/>
        <v>43281</v>
      </c>
      <c r="G26" s="213">
        <f>F26+33</f>
        <v>43314</v>
      </c>
    </row>
    <row r="27" spans="1:7" ht="15.75">
      <c r="B27" s="329"/>
      <c r="C27" s="326"/>
      <c r="E27" s="224"/>
      <c r="F27" s="224"/>
      <c r="G27" s="224"/>
    </row>
    <row r="28" spans="1:7" ht="15">
      <c r="A28" s="328" t="s">
        <v>210</v>
      </c>
      <c r="B28" s="211"/>
      <c r="C28" s="211"/>
      <c r="E28" s="268"/>
      <c r="F28" s="268"/>
      <c r="G28" s="279"/>
    </row>
    <row r="29" spans="1:7">
      <c r="B29" s="803" t="s">
        <v>38</v>
      </c>
      <c r="C29" s="803" t="s">
        <v>39</v>
      </c>
      <c r="D29" s="798" t="s">
        <v>40</v>
      </c>
      <c r="E29" s="260" t="s">
        <v>196</v>
      </c>
      <c r="F29" s="260" t="s">
        <v>196</v>
      </c>
      <c r="G29" s="260" t="s">
        <v>211</v>
      </c>
    </row>
    <row r="30" spans="1:7">
      <c r="B30" s="804"/>
      <c r="C30" s="804"/>
      <c r="D30" s="799"/>
      <c r="E30" s="260" t="s">
        <v>1122</v>
      </c>
      <c r="F30" s="260" t="s">
        <v>42</v>
      </c>
      <c r="G30" s="260" t="s">
        <v>43</v>
      </c>
    </row>
    <row r="31" spans="1:7" ht="16.5" customHeight="1">
      <c r="B31" s="277" t="s">
        <v>1958</v>
      </c>
      <c r="C31" s="277" t="s">
        <v>1957</v>
      </c>
      <c r="D31" s="807" t="s">
        <v>1956</v>
      </c>
      <c r="E31" s="213">
        <f>F31-5</f>
        <v>43252</v>
      </c>
      <c r="F31" s="213">
        <v>43257</v>
      </c>
      <c r="G31" s="213">
        <f>F31+30</f>
        <v>43287</v>
      </c>
    </row>
    <row r="32" spans="1:7">
      <c r="B32" s="277" t="s">
        <v>1955</v>
      </c>
      <c r="C32" s="277" t="s">
        <v>1954</v>
      </c>
      <c r="D32" s="800"/>
      <c r="E32" s="213">
        <f t="shared" ref="E32:F34" si="3">E31+7</f>
        <v>43259</v>
      </c>
      <c r="F32" s="213">
        <f t="shared" si="3"/>
        <v>43264</v>
      </c>
      <c r="G32" s="213">
        <f>F32+30</f>
        <v>43294</v>
      </c>
    </row>
    <row r="33" spans="1:7">
      <c r="B33" s="277" t="s">
        <v>1953</v>
      </c>
      <c r="C33" s="277" t="s">
        <v>1952</v>
      </c>
      <c r="D33" s="800"/>
      <c r="E33" s="213">
        <f t="shared" si="3"/>
        <v>43266</v>
      </c>
      <c r="F33" s="213">
        <f t="shared" si="3"/>
        <v>43271</v>
      </c>
      <c r="G33" s="213">
        <f>F33+30</f>
        <v>43301</v>
      </c>
    </row>
    <row r="34" spans="1:7">
      <c r="B34" s="277" t="s">
        <v>1951</v>
      </c>
      <c r="C34" s="277" t="s">
        <v>1950</v>
      </c>
      <c r="D34" s="801"/>
      <c r="E34" s="213">
        <f t="shared" si="3"/>
        <v>43273</v>
      </c>
      <c r="F34" s="213">
        <f t="shared" si="3"/>
        <v>43278</v>
      </c>
      <c r="G34" s="213">
        <f>F34+30</f>
        <v>43308</v>
      </c>
    </row>
    <row r="35" spans="1:7">
      <c r="B35" s="211"/>
      <c r="C35" s="211"/>
    </row>
    <row r="36" spans="1:7">
      <c r="B36" s="803" t="s">
        <v>38</v>
      </c>
      <c r="C36" s="803" t="s">
        <v>39</v>
      </c>
      <c r="D36" s="798" t="s">
        <v>40</v>
      </c>
      <c r="E36" s="260" t="s">
        <v>196</v>
      </c>
      <c r="F36" s="260" t="s">
        <v>196</v>
      </c>
      <c r="G36" s="260" t="s">
        <v>1949</v>
      </c>
    </row>
    <row r="37" spans="1:7">
      <c r="B37" s="804"/>
      <c r="C37" s="804"/>
      <c r="D37" s="799"/>
      <c r="E37" s="260" t="s">
        <v>1122</v>
      </c>
      <c r="F37" s="260" t="s">
        <v>42</v>
      </c>
      <c r="G37" s="260" t="s">
        <v>43</v>
      </c>
    </row>
    <row r="38" spans="1:7" ht="16.5" customHeight="1">
      <c r="B38" s="277" t="s">
        <v>1948</v>
      </c>
      <c r="C38" s="277" t="s">
        <v>1947</v>
      </c>
      <c r="D38" s="807" t="s">
        <v>1946</v>
      </c>
      <c r="E38" s="213">
        <f>F38-5</f>
        <v>43251</v>
      </c>
      <c r="F38" s="213">
        <v>43256</v>
      </c>
      <c r="G38" s="213">
        <f>F38+29</f>
        <v>43285</v>
      </c>
    </row>
    <row r="39" spans="1:7">
      <c r="B39" s="277" t="s">
        <v>1945</v>
      </c>
      <c r="C39" s="277" t="s">
        <v>1817</v>
      </c>
      <c r="D39" s="800"/>
      <c r="E39" s="213">
        <f t="shared" ref="E39:F41" si="4">E38+7</f>
        <v>43258</v>
      </c>
      <c r="F39" s="213">
        <f t="shared" si="4"/>
        <v>43263</v>
      </c>
      <c r="G39" s="213">
        <f>F39+29</f>
        <v>43292</v>
      </c>
    </row>
    <row r="40" spans="1:7">
      <c r="B40" s="277" t="s">
        <v>1944</v>
      </c>
      <c r="C40" s="277" t="s">
        <v>1943</v>
      </c>
      <c r="D40" s="800"/>
      <c r="E40" s="213">
        <f t="shared" si="4"/>
        <v>43265</v>
      </c>
      <c r="F40" s="213">
        <f t="shared" si="4"/>
        <v>43270</v>
      </c>
      <c r="G40" s="213">
        <f>F40+29</f>
        <v>43299</v>
      </c>
    </row>
    <row r="41" spans="1:7">
      <c r="B41" s="277" t="s">
        <v>1942</v>
      </c>
      <c r="C41" s="277" t="s">
        <v>1847</v>
      </c>
      <c r="D41" s="801"/>
      <c r="E41" s="213">
        <f t="shared" si="4"/>
        <v>43272</v>
      </c>
      <c r="F41" s="213">
        <f t="shared" si="4"/>
        <v>43277</v>
      </c>
      <c r="G41" s="213">
        <f>F41+29</f>
        <v>43306</v>
      </c>
    </row>
    <row r="42" spans="1:7" ht="15">
      <c r="B42" s="268"/>
      <c r="C42" s="268"/>
      <c r="D42" s="268"/>
      <c r="E42" s="268"/>
      <c r="F42" s="268"/>
      <c r="G42" s="224"/>
    </row>
    <row r="43" spans="1:7" ht="15">
      <c r="A43" s="328" t="s">
        <v>55</v>
      </c>
      <c r="B43" s="268"/>
      <c r="C43" s="268"/>
      <c r="D43" s="268"/>
      <c r="E43" s="268"/>
      <c r="F43" s="268"/>
      <c r="G43" s="295"/>
    </row>
    <row r="44" spans="1:7">
      <c r="B44" s="803" t="s">
        <v>38</v>
      </c>
      <c r="C44" s="803" t="s">
        <v>39</v>
      </c>
      <c r="D44" s="798" t="s">
        <v>40</v>
      </c>
      <c r="E44" s="260" t="s">
        <v>196</v>
      </c>
      <c r="F44" s="260" t="s">
        <v>196</v>
      </c>
      <c r="G44" s="260" t="s">
        <v>1941</v>
      </c>
    </row>
    <row r="45" spans="1:7">
      <c r="B45" s="804"/>
      <c r="C45" s="804"/>
      <c r="D45" s="799"/>
      <c r="E45" s="260" t="s">
        <v>1122</v>
      </c>
      <c r="F45" s="260" t="s">
        <v>42</v>
      </c>
      <c r="G45" s="260" t="s">
        <v>43</v>
      </c>
    </row>
    <row r="46" spans="1:7" ht="16.5" customHeight="1">
      <c r="B46" s="256" t="s">
        <v>1922</v>
      </c>
      <c r="C46" s="256" t="s">
        <v>1921</v>
      </c>
      <c r="D46" s="795" t="s">
        <v>1920</v>
      </c>
      <c r="E46" s="213">
        <f>F46-4</f>
        <v>43249</v>
      </c>
      <c r="F46" s="213">
        <v>43253</v>
      </c>
      <c r="G46" s="213">
        <f>F46+28</f>
        <v>43281</v>
      </c>
    </row>
    <row r="47" spans="1:7">
      <c r="B47" s="278" t="s">
        <v>1919</v>
      </c>
      <c r="C47" s="277" t="s">
        <v>1918</v>
      </c>
      <c r="D47" s="795"/>
      <c r="E47" s="213">
        <f t="shared" ref="E47:F50" si="5">E46+7</f>
        <v>43256</v>
      </c>
      <c r="F47" s="213">
        <f t="shared" si="5"/>
        <v>43260</v>
      </c>
      <c r="G47" s="213">
        <f>F47+28</f>
        <v>43288</v>
      </c>
    </row>
    <row r="48" spans="1:7">
      <c r="B48" s="278" t="s">
        <v>1917</v>
      </c>
      <c r="C48" s="277" t="s">
        <v>1916</v>
      </c>
      <c r="D48" s="795"/>
      <c r="E48" s="213">
        <f t="shared" si="5"/>
        <v>43263</v>
      </c>
      <c r="F48" s="213">
        <f t="shared" si="5"/>
        <v>43267</v>
      </c>
      <c r="G48" s="213">
        <f>F48+28</f>
        <v>43295</v>
      </c>
    </row>
    <row r="49" spans="1:7">
      <c r="B49" s="278" t="s">
        <v>1915</v>
      </c>
      <c r="C49" s="277" t="s">
        <v>1914</v>
      </c>
      <c r="D49" s="795"/>
      <c r="E49" s="213">
        <f t="shared" si="5"/>
        <v>43270</v>
      </c>
      <c r="F49" s="213">
        <f t="shared" si="5"/>
        <v>43274</v>
      </c>
      <c r="G49" s="213">
        <f>F49+28</f>
        <v>43302</v>
      </c>
    </row>
    <row r="50" spans="1:7">
      <c r="B50" s="277" t="s">
        <v>1913</v>
      </c>
      <c r="C50" s="277" t="s">
        <v>1912</v>
      </c>
      <c r="D50" s="795"/>
      <c r="E50" s="213">
        <f t="shared" si="5"/>
        <v>43277</v>
      </c>
      <c r="F50" s="213">
        <f t="shared" si="5"/>
        <v>43281</v>
      </c>
      <c r="G50" s="213">
        <f>F50+28</f>
        <v>43309</v>
      </c>
    </row>
    <row r="51" spans="1:7" ht="15.75">
      <c r="B51" s="327"/>
      <c r="C51" s="326"/>
      <c r="D51" s="268"/>
      <c r="E51" s="268"/>
      <c r="F51" s="224"/>
      <c r="G51" s="300"/>
    </row>
    <row r="52" spans="1:7" ht="15">
      <c r="A52" s="268" t="s">
        <v>51</v>
      </c>
      <c r="B52" s="268"/>
      <c r="C52" s="268"/>
      <c r="D52" s="268"/>
      <c r="E52" s="268"/>
      <c r="F52" s="268"/>
      <c r="G52" s="279"/>
    </row>
    <row r="53" spans="1:7">
      <c r="B53" s="803" t="s">
        <v>38</v>
      </c>
      <c r="C53" s="803" t="s">
        <v>39</v>
      </c>
      <c r="D53" s="798" t="s">
        <v>40</v>
      </c>
      <c r="E53" s="260" t="s">
        <v>196</v>
      </c>
      <c r="F53" s="260" t="s">
        <v>196</v>
      </c>
      <c r="G53" s="260" t="s">
        <v>1940</v>
      </c>
    </row>
    <row r="54" spans="1:7">
      <c r="B54" s="804"/>
      <c r="C54" s="804"/>
      <c r="D54" s="799"/>
      <c r="E54" s="260" t="s">
        <v>1122</v>
      </c>
      <c r="F54" s="260" t="s">
        <v>42</v>
      </c>
      <c r="G54" s="260" t="s">
        <v>43</v>
      </c>
    </row>
    <row r="55" spans="1:7" ht="16.5" customHeight="1">
      <c r="B55" s="256" t="s">
        <v>1939</v>
      </c>
      <c r="C55" s="256" t="s">
        <v>1938</v>
      </c>
      <c r="D55" s="795" t="s">
        <v>1937</v>
      </c>
      <c r="E55" s="213">
        <f>F55-3</f>
        <v>43249</v>
      </c>
      <c r="F55" s="213">
        <v>43252</v>
      </c>
      <c r="G55" s="213">
        <f>F55+29</f>
        <v>43281</v>
      </c>
    </row>
    <row r="56" spans="1:7">
      <c r="B56" s="278" t="s">
        <v>1936</v>
      </c>
      <c r="C56" s="277" t="s">
        <v>1935</v>
      </c>
      <c r="D56" s="795"/>
      <c r="E56" s="213">
        <f t="shared" ref="E56:F59" si="6">E55+7</f>
        <v>43256</v>
      </c>
      <c r="F56" s="213">
        <f t="shared" si="6"/>
        <v>43259</v>
      </c>
      <c r="G56" s="213">
        <f>F56+29</f>
        <v>43288</v>
      </c>
    </row>
    <row r="57" spans="1:7">
      <c r="B57" s="278" t="s">
        <v>1934</v>
      </c>
      <c r="C57" s="277" t="s">
        <v>1933</v>
      </c>
      <c r="D57" s="795"/>
      <c r="E57" s="213">
        <f t="shared" si="6"/>
        <v>43263</v>
      </c>
      <c r="F57" s="213">
        <f t="shared" si="6"/>
        <v>43266</v>
      </c>
      <c r="G57" s="213">
        <f>F57+29</f>
        <v>43295</v>
      </c>
    </row>
    <row r="58" spans="1:7">
      <c r="B58" s="278" t="s">
        <v>1932</v>
      </c>
      <c r="C58" s="277" t="s">
        <v>1931</v>
      </c>
      <c r="D58" s="795"/>
      <c r="E58" s="213">
        <f t="shared" si="6"/>
        <v>43270</v>
      </c>
      <c r="F58" s="213">
        <f t="shared" si="6"/>
        <v>43273</v>
      </c>
      <c r="G58" s="213">
        <f>F58+29</f>
        <v>43302</v>
      </c>
    </row>
    <row r="59" spans="1:7">
      <c r="B59" s="277" t="s">
        <v>1930</v>
      </c>
      <c r="C59" s="277" t="s">
        <v>1929</v>
      </c>
      <c r="D59" s="795"/>
      <c r="E59" s="213">
        <f t="shared" si="6"/>
        <v>43277</v>
      </c>
      <c r="F59" s="213">
        <f t="shared" si="6"/>
        <v>43280</v>
      </c>
      <c r="G59" s="213">
        <f>F59+29</f>
        <v>43309</v>
      </c>
    </row>
    <row r="60" spans="1:7" ht="15.75">
      <c r="B60" s="325"/>
      <c r="C60" s="324"/>
      <c r="E60" s="224"/>
      <c r="F60" s="224"/>
      <c r="G60" s="224"/>
    </row>
    <row r="61" spans="1:7" ht="15">
      <c r="A61" s="268" t="s">
        <v>53</v>
      </c>
      <c r="B61" s="211"/>
      <c r="C61" s="211"/>
    </row>
    <row r="62" spans="1:7" ht="15">
      <c r="A62" s="268"/>
      <c r="B62" s="803" t="s">
        <v>38</v>
      </c>
      <c r="C62" s="803" t="s">
        <v>39</v>
      </c>
      <c r="D62" s="798" t="s">
        <v>40</v>
      </c>
      <c r="E62" s="260" t="s">
        <v>196</v>
      </c>
      <c r="F62" s="260" t="s">
        <v>196</v>
      </c>
      <c r="G62" s="260" t="s">
        <v>209</v>
      </c>
    </row>
    <row r="63" spans="1:7" ht="15">
      <c r="A63" s="268"/>
      <c r="B63" s="804"/>
      <c r="C63" s="804"/>
      <c r="D63" s="799"/>
      <c r="E63" s="260" t="s">
        <v>1122</v>
      </c>
      <c r="F63" s="260" t="s">
        <v>42</v>
      </c>
      <c r="G63" s="260" t="s">
        <v>43</v>
      </c>
    </row>
    <row r="64" spans="1:7" ht="16.5" customHeight="1">
      <c r="A64" s="268"/>
      <c r="B64" s="277" t="s">
        <v>1485</v>
      </c>
      <c r="C64" s="277" t="s">
        <v>1484</v>
      </c>
      <c r="D64" s="807" t="s">
        <v>1483</v>
      </c>
      <c r="E64" s="213">
        <f>F64-5</f>
        <v>43252</v>
      </c>
      <c r="F64" s="213">
        <v>43257</v>
      </c>
      <c r="G64" s="213">
        <f>F64+27</f>
        <v>43284</v>
      </c>
    </row>
    <row r="65" spans="1:7" ht="15">
      <c r="A65" s="268"/>
      <c r="B65" s="277" t="s">
        <v>1482</v>
      </c>
      <c r="C65" s="277" t="s">
        <v>1481</v>
      </c>
      <c r="D65" s="800"/>
      <c r="E65" s="213">
        <f t="shared" ref="E65:F67" si="7">E64+7</f>
        <v>43259</v>
      </c>
      <c r="F65" s="213">
        <f t="shared" si="7"/>
        <v>43264</v>
      </c>
      <c r="G65" s="213">
        <f>F65+27</f>
        <v>43291</v>
      </c>
    </row>
    <row r="66" spans="1:7" ht="15">
      <c r="A66" s="268"/>
      <c r="B66" s="277" t="s">
        <v>1480</v>
      </c>
      <c r="C66" s="277" t="s">
        <v>1479</v>
      </c>
      <c r="D66" s="800"/>
      <c r="E66" s="213">
        <f t="shared" si="7"/>
        <v>43266</v>
      </c>
      <c r="F66" s="213">
        <f t="shared" si="7"/>
        <v>43271</v>
      </c>
      <c r="G66" s="213">
        <f>F66+27</f>
        <v>43298</v>
      </c>
    </row>
    <row r="67" spans="1:7" ht="15">
      <c r="A67" s="268"/>
      <c r="B67" s="277" t="s">
        <v>1478</v>
      </c>
      <c r="C67" s="277" t="s">
        <v>1477</v>
      </c>
      <c r="D67" s="801"/>
      <c r="E67" s="213">
        <f t="shared" si="7"/>
        <v>43273</v>
      </c>
      <c r="F67" s="213">
        <f t="shared" si="7"/>
        <v>43278</v>
      </c>
      <c r="G67" s="213">
        <f>F67+27</f>
        <v>43305</v>
      </c>
    </row>
    <row r="68" spans="1:7" ht="15">
      <c r="A68" s="268"/>
      <c r="B68" s="268"/>
      <c r="C68" s="268"/>
      <c r="D68" s="268"/>
      <c r="E68" s="268"/>
      <c r="F68" s="268"/>
      <c r="G68" s="268"/>
    </row>
    <row r="69" spans="1:7">
      <c r="B69" s="803" t="s">
        <v>38</v>
      </c>
      <c r="C69" s="803" t="s">
        <v>39</v>
      </c>
      <c r="D69" s="798" t="s">
        <v>40</v>
      </c>
      <c r="E69" s="260" t="s">
        <v>196</v>
      </c>
      <c r="F69" s="260" t="s">
        <v>196</v>
      </c>
      <c r="G69" s="260" t="s">
        <v>209</v>
      </c>
    </row>
    <row r="70" spans="1:7">
      <c r="B70" s="804"/>
      <c r="C70" s="804"/>
      <c r="D70" s="799"/>
      <c r="E70" s="260" t="s">
        <v>1122</v>
      </c>
      <c r="F70" s="260" t="s">
        <v>42</v>
      </c>
      <c r="G70" s="260" t="s">
        <v>43</v>
      </c>
    </row>
    <row r="71" spans="1:7" ht="16.5" customHeight="1">
      <c r="B71" s="256" t="s">
        <v>1853</v>
      </c>
      <c r="C71" s="256" t="s">
        <v>1849</v>
      </c>
      <c r="D71" s="795" t="s">
        <v>1852</v>
      </c>
      <c r="E71" s="213">
        <f>F71-4</f>
        <v>43249</v>
      </c>
      <c r="F71" s="213">
        <v>43253</v>
      </c>
      <c r="G71" s="213">
        <f>F71+28</f>
        <v>43281</v>
      </c>
    </row>
    <row r="72" spans="1:7">
      <c r="B72" s="278" t="s">
        <v>1851</v>
      </c>
      <c r="C72" s="277" t="s">
        <v>1829</v>
      </c>
      <c r="D72" s="795"/>
      <c r="E72" s="213">
        <f t="shared" ref="E72:F75" si="8">E71+7</f>
        <v>43256</v>
      </c>
      <c r="F72" s="213">
        <f t="shared" si="8"/>
        <v>43260</v>
      </c>
      <c r="G72" s="213">
        <f>F72+28</f>
        <v>43288</v>
      </c>
    </row>
    <row r="73" spans="1:7">
      <c r="B73" s="278" t="s">
        <v>1850</v>
      </c>
      <c r="C73" s="277" t="s">
        <v>1849</v>
      </c>
      <c r="D73" s="795"/>
      <c r="E73" s="213">
        <f t="shared" si="8"/>
        <v>43263</v>
      </c>
      <c r="F73" s="213">
        <f t="shared" si="8"/>
        <v>43267</v>
      </c>
      <c r="G73" s="213">
        <f>F73+28</f>
        <v>43295</v>
      </c>
    </row>
    <row r="74" spans="1:7">
      <c r="B74" s="278" t="s">
        <v>1848</v>
      </c>
      <c r="C74" s="277" t="s">
        <v>1847</v>
      </c>
      <c r="D74" s="795"/>
      <c r="E74" s="213">
        <f t="shared" si="8"/>
        <v>43270</v>
      </c>
      <c r="F74" s="213">
        <f t="shared" si="8"/>
        <v>43274</v>
      </c>
      <c r="G74" s="213">
        <f>F74+28</f>
        <v>43302</v>
      </c>
    </row>
    <row r="75" spans="1:7">
      <c r="B75" s="277" t="s">
        <v>1846</v>
      </c>
      <c r="C75" s="277" t="s">
        <v>1845</v>
      </c>
      <c r="D75" s="795"/>
      <c r="E75" s="213">
        <f t="shared" si="8"/>
        <v>43277</v>
      </c>
      <c r="F75" s="213">
        <f t="shared" si="8"/>
        <v>43281</v>
      </c>
      <c r="G75" s="213">
        <f>F75+28</f>
        <v>43309</v>
      </c>
    </row>
    <row r="76" spans="1:7">
      <c r="B76" s="281"/>
      <c r="C76" s="281"/>
      <c r="D76" s="254"/>
      <c r="E76" s="224"/>
      <c r="F76" s="224"/>
      <c r="G76" s="224"/>
    </row>
    <row r="77" spans="1:7" ht="15">
      <c r="A77" s="268" t="s">
        <v>1928</v>
      </c>
      <c r="B77" s="268"/>
      <c r="C77" s="268"/>
      <c r="G77" s="279"/>
    </row>
    <row r="78" spans="1:7">
      <c r="B78" s="803" t="s">
        <v>38</v>
      </c>
      <c r="C78" s="803" t="s">
        <v>39</v>
      </c>
      <c r="D78" s="798" t="s">
        <v>40</v>
      </c>
      <c r="E78" s="260" t="s">
        <v>196</v>
      </c>
      <c r="F78" s="260" t="s">
        <v>196</v>
      </c>
      <c r="G78" s="260" t="s">
        <v>208</v>
      </c>
    </row>
    <row r="79" spans="1:7">
      <c r="B79" s="804"/>
      <c r="C79" s="804"/>
      <c r="D79" s="799"/>
      <c r="E79" s="260" t="s">
        <v>1122</v>
      </c>
      <c r="F79" s="260" t="s">
        <v>42</v>
      </c>
      <c r="G79" s="260" t="s">
        <v>43</v>
      </c>
    </row>
    <row r="80" spans="1:7" ht="16.5" customHeight="1">
      <c r="B80" s="256" t="s">
        <v>1853</v>
      </c>
      <c r="C80" s="256" t="s">
        <v>1849</v>
      </c>
      <c r="D80" s="795" t="s">
        <v>1852</v>
      </c>
      <c r="E80" s="213">
        <f>F80-4</f>
        <v>43249</v>
      </c>
      <c r="F80" s="213">
        <v>43253</v>
      </c>
      <c r="G80" s="213">
        <f>F80+36</f>
        <v>43289</v>
      </c>
    </row>
    <row r="81" spans="1:8">
      <c r="B81" s="278" t="s">
        <v>1851</v>
      </c>
      <c r="C81" s="277" t="s">
        <v>1829</v>
      </c>
      <c r="D81" s="795"/>
      <c r="E81" s="213">
        <f t="shared" ref="E81:F84" si="9">E80+7</f>
        <v>43256</v>
      </c>
      <c r="F81" s="213">
        <f t="shared" si="9"/>
        <v>43260</v>
      </c>
      <c r="G81" s="213">
        <f>F81+36</f>
        <v>43296</v>
      </c>
    </row>
    <row r="82" spans="1:8">
      <c r="B82" s="278" t="s">
        <v>1850</v>
      </c>
      <c r="C82" s="277" t="s">
        <v>1849</v>
      </c>
      <c r="D82" s="795"/>
      <c r="E82" s="213">
        <f t="shared" si="9"/>
        <v>43263</v>
      </c>
      <c r="F82" s="213">
        <f t="shared" si="9"/>
        <v>43267</v>
      </c>
      <c r="G82" s="213">
        <f>F82+36</f>
        <v>43303</v>
      </c>
    </row>
    <row r="83" spans="1:8">
      <c r="B83" s="278" t="s">
        <v>1848</v>
      </c>
      <c r="C83" s="277" t="s">
        <v>1847</v>
      </c>
      <c r="D83" s="795"/>
      <c r="E83" s="213">
        <f t="shared" si="9"/>
        <v>43270</v>
      </c>
      <c r="F83" s="213">
        <f t="shared" si="9"/>
        <v>43274</v>
      </c>
      <c r="G83" s="213">
        <f>F83+36</f>
        <v>43310</v>
      </c>
    </row>
    <row r="84" spans="1:8">
      <c r="B84" s="277" t="s">
        <v>1846</v>
      </c>
      <c r="C84" s="277" t="s">
        <v>1845</v>
      </c>
      <c r="D84" s="795"/>
      <c r="E84" s="213">
        <f t="shared" si="9"/>
        <v>43277</v>
      </c>
      <c r="F84" s="213">
        <f t="shared" si="9"/>
        <v>43281</v>
      </c>
      <c r="G84" s="213">
        <f>F84+36</f>
        <v>43317</v>
      </c>
    </row>
    <row r="85" spans="1:8">
      <c r="B85" s="281"/>
      <c r="C85" s="281"/>
      <c r="D85" s="254"/>
      <c r="E85" s="224"/>
      <c r="F85" s="224"/>
      <c r="G85" s="224"/>
    </row>
    <row r="86" spans="1:8" s="259" customFormat="1" ht="15">
      <c r="A86" s="272" t="s">
        <v>1927</v>
      </c>
      <c r="B86" s="273"/>
      <c r="C86" s="273"/>
      <c r="D86" s="272"/>
      <c r="E86" s="272"/>
      <c r="F86" s="272"/>
      <c r="G86" s="272"/>
      <c r="H86" s="251"/>
    </row>
    <row r="87" spans="1:8" ht="15">
      <c r="A87" s="268" t="s">
        <v>71</v>
      </c>
      <c r="B87" s="250"/>
      <c r="C87" s="250"/>
      <c r="D87" s="250"/>
      <c r="E87" s="250"/>
      <c r="F87" s="268"/>
      <c r="G87" s="268"/>
      <c r="H87" s="259"/>
    </row>
    <row r="88" spans="1:8" ht="15">
      <c r="A88" s="268"/>
      <c r="B88" s="803" t="s">
        <v>38</v>
      </c>
      <c r="C88" s="803" t="s">
        <v>39</v>
      </c>
      <c r="D88" s="798" t="s">
        <v>40</v>
      </c>
      <c r="E88" s="260" t="s">
        <v>196</v>
      </c>
      <c r="F88" s="260" t="s">
        <v>196</v>
      </c>
      <c r="G88" s="260" t="s">
        <v>1926</v>
      </c>
      <c r="H88" s="259"/>
    </row>
    <row r="89" spans="1:8" ht="15">
      <c r="A89" s="268"/>
      <c r="B89" s="804"/>
      <c r="C89" s="804"/>
      <c r="D89" s="799"/>
      <c r="E89" s="260" t="s">
        <v>1122</v>
      </c>
      <c r="F89" s="260" t="s">
        <v>42</v>
      </c>
      <c r="G89" s="260" t="s">
        <v>43</v>
      </c>
      <c r="H89" s="259"/>
    </row>
    <row r="90" spans="1:8" ht="15">
      <c r="A90" s="268"/>
      <c r="B90" s="256" t="s">
        <v>1806</v>
      </c>
      <c r="C90" s="256" t="s">
        <v>1805</v>
      </c>
      <c r="D90" s="795" t="s">
        <v>1803</v>
      </c>
      <c r="E90" s="213">
        <f>F90-4</f>
        <v>43248</v>
      </c>
      <c r="F90" s="213">
        <v>43252</v>
      </c>
      <c r="G90" s="213">
        <f>F90+34</f>
        <v>43286</v>
      </c>
      <c r="H90" s="259"/>
    </row>
    <row r="91" spans="1:8" ht="15">
      <c r="A91" s="268"/>
      <c r="B91" s="278" t="s">
        <v>1802</v>
      </c>
      <c r="C91" s="256" t="s">
        <v>414</v>
      </c>
      <c r="D91" s="795"/>
      <c r="E91" s="213">
        <f t="shared" ref="E91:G94" si="10">E90+7</f>
        <v>43255</v>
      </c>
      <c r="F91" s="213">
        <f t="shared" si="10"/>
        <v>43259</v>
      </c>
      <c r="G91" s="213">
        <f t="shared" si="10"/>
        <v>43293</v>
      </c>
      <c r="H91" s="259"/>
    </row>
    <row r="92" spans="1:8" ht="15">
      <c r="A92" s="268"/>
      <c r="B92" s="278" t="s">
        <v>1801</v>
      </c>
      <c r="C92" s="256" t="s">
        <v>632</v>
      </c>
      <c r="D92" s="795"/>
      <c r="E92" s="213">
        <f t="shared" si="10"/>
        <v>43262</v>
      </c>
      <c r="F92" s="213">
        <f t="shared" si="10"/>
        <v>43266</v>
      </c>
      <c r="G92" s="213">
        <f t="shared" si="10"/>
        <v>43300</v>
      </c>
      <c r="H92" s="259"/>
    </row>
    <row r="93" spans="1:8" ht="15">
      <c r="A93" s="268"/>
      <c r="B93" s="278" t="s">
        <v>1800</v>
      </c>
      <c r="C93" s="256" t="s">
        <v>633</v>
      </c>
      <c r="D93" s="795"/>
      <c r="E93" s="213">
        <f t="shared" si="10"/>
        <v>43269</v>
      </c>
      <c r="F93" s="213">
        <f t="shared" si="10"/>
        <v>43273</v>
      </c>
      <c r="G93" s="213">
        <f t="shared" si="10"/>
        <v>43307</v>
      </c>
      <c r="H93" s="259"/>
    </row>
    <row r="94" spans="1:8" ht="15">
      <c r="A94" s="268"/>
      <c r="B94" s="277" t="s">
        <v>1799</v>
      </c>
      <c r="C94" s="256" t="s">
        <v>634</v>
      </c>
      <c r="D94" s="795"/>
      <c r="E94" s="213">
        <f t="shared" si="10"/>
        <v>43276</v>
      </c>
      <c r="F94" s="213">
        <f t="shared" si="10"/>
        <v>43280</v>
      </c>
      <c r="G94" s="213">
        <f t="shared" si="10"/>
        <v>43314</v>
      </c>
      <c r="H94" s="259"/>
    </row>
    <row r="95" spans="1:8" ht="15">
      <c r="A95" s="268"/>
      <c r="B95" s="281"/>
      <c r="C95" s="281"/>
      <c r="D95" s="254"/>
      <c r="E95" s="224"/>
      <c r="F95" s="224"/>
      <c r="G95" s="224"/>
      <c r="H95" s="259"/>
    </row>
    <row r="96" spans="1:8" ht="15">
      <c r="A96" s="268" t="s">
        <v>1923</v>
      </c>
      <c r="C96" s="323"/>
      <c r="E96" s="224"/>
      <c r="F96" s="224"/>
      <c r="G96" s="224"/>
    </row>
    <row r="97" spans="2:8">
      <c r="B97" s="803" t="s">
        <v>38</v>
      </c>
      <c r="C97" s="803" t="s">
        <v>39</v>
      </c>
      <c r="D97" s="798" t="s">
        <v>40</v>
      </c>
      <c r="E97" s="260" t="s">
        <v>196</v>
      </c>
      <c r="F97" s="260" t="s">
        <v>196</v>
      </c>
      <c r="G97" s="283" t="s">
        <v>1925</v>
      </c>
      <c r="H97" s="260" t="s">
        <v>1923</v>
      </c>
    </row>
    <row r="98" spans="2:8">
      <c r="B98" s="804"/>
      <c r="C98" s="804"/>
      <c r="D98" s="799"/>
      <c r="E98" s="260" t="s">
        <v>1122</v>
      </c>
      <c r="F98" s="260" t="s">
        <v>42</v>
      </c>
      <c r="G98" s="283" t="s">
        <v>43</v>
      </c>
      <c r="H98" s="260" t="s">
        <v>43</v>
      </c>
    </row>
    <row r="99" spans="2:8">
      <c r="B99" s="256" t="s">
        <v>1806</v>
      </c>
      <c r="C99" s="256" t="s">
        <v>1805</v>
      </c>
      <c r="D99" s="795" t="s">
        <v>1803</v>
      </c>
      <c r="E99" s="213">
        <f>F99-4</f>
        <v>43248</v>
      </c>
      <c r="F99" s="213">
        <v>43252</v>
      </c>
      <c r="G99" s="213">
        <f>F99+28</f>
        <v>43280</v>
      </c>
      <c r="H99" s="213" t="s">
        <v>1924</v>
      </c>
    </row>
    <row r="100" spans="2:8">
      <c r="B100" s="278" t="s">
        <v>1802</v>
      </c>
      <c r="C100" s="256" t="s">
        <v>414</v>
      </c>
      <c r="D100" s="795"/>
      <c r="E100" s="213">
        <f t="shared" ref="E100:F103" si="11">E99+7</f>
        <v>43255</v>
      </c>
      <c r="F100" s="213">
        <f t="shared" si="11"/>
        <v>43259</v>
      </c>
      <c r="G100" s="213">
        <f>F100+28</f>
        <v>43287</v>
      </c>
      <c r="H100" s="213" t="s">
        <v>1924</v>
      </c>
    </row>
    <row r="101" spans="2:8">
      <c r="B101" s="278" t="s">
        <v>1801</v>
      </c>
      <c r="C101" s="256" t="s">
        <v>632</v>
      </c>
      <c r="D101" s="795"/>
      <c r="E101" s="213">
        <f t="shared" si="11"/>
        <v>43262</v>
      </c>
      <c r="F101" s="213">
        <f t="shared" si="11"/>
        <v>43266</v>
      </c>
      <c r="G101" s="213">
        <f>F101+28</f>
        <v>43294</v>
      </c>
      <c r="H101" s="213" t="s">
        <v>1924</v>
      </c>
    </row>
    <row r="102" spans="2:8">
      <c r="B102" s="278" t="s">
        <v>1800</v>
      </c>
      <c r="C102" s="256" t="s">
        <v>633</v>
      </c>
      <c r="D102" s="795"/>
      <c r="E102" s="213">
        <f t="shared" si="11"/>
        <v>43269</v>
      </c>
      <c r="F102" s="213">
        <f t="shared" si="11"/>
        <v>43273</v>
      </c>
      <c r="G102" s="213">
        <f>F102+28</f>
        <v>43301</v>
      </c>
      <c r="H102" s="213" t="s">
        <v>1924</v>
      </c>
    </row>
    <row r="103" spans="2:8">
      <c r="B103" s="277" t="s">
        <v>1799</v>
      </c>
      <c r="C103" s="256" t="s">
        <v>634</v>
      </c>
      <c r="D103" s="795"/>
      <c r="E103" s="213">
        <f t="shared" si="11"/>
        <v>43276</v>
      </c>
      <c r="F103" s="213">
        <f t="shared" si="11"/>
        <v>43280</v>
      </c>
      <c r="G103" s="213">
        <f>F103+28</f>
        <v>43308</v>
      </c>
      <c r="H103" s="213" t="s">
        <v>1924</v>
      </c>
    </row>
    <row r="104" spans="2:8">
      <c r="B104" s="322"/>
      <c r="C104" s="281"/>
      <c r="D104" s="254"/>
      <c r="E104" s="224"/>
      <c r="F104" s="224"/>
      <c r="G104" s="224"/>
    </row>
    <row r="105" spans="2:8">
      <c r="B105" s="803" t="s">
        <v>38</v>
      </c>
      <c r="C105" s="803" t="s">
        <v>39</v>
      </c>
      <c r="D105" s="798" t="s">
        <v>40</v>
      </c>
      <c r="E105" s="260" t="s">
        <v>196</v>
      </c>
      <c r="F105" s="260" t="s">
        <v>196</v>
      </c>
      <c r="G105" s="260" t="s">
        <v>197</v>
      </c>
      <c r="H105" s="260" t="s">
        <v>1923</v>
      </c>
    </row>
    <row r="106" spans="2:8">
      <c r="B106" s="804"/>
      <c r="C106" s="804"/>
      <c r="D106" s="799"/>
      <c r="E106" s="260" t="s">
        <v>1122</v>
      </c>
      <c r="F106" s="260" t="s">
        <v>42</v>
      </c>
      <c r="G106" s="260" t="s">
        <v>43</v>
      </c>
      <c r="H106" s="260" t="s">
        <v>43</v>
      </c>
    </row>
    <row r="107" spans="2:8" ht="16.5" customHeight="1">
      <c r="B107" s="256" t="s">
        <v>1922</v>
      </c>
      <c r="C107" s="256" t="s">
        <v>1921</v>
      </c>
      <c r="D107" s="795" t="s">
        <v>1920</v>
      </c>
      <c r="E107" s="213">
        <f>F107-4</f>
        <v>43249</v>
      </c>
      <c r="F107" s="213">
        <v>43253</v>
      </c>
      <c r="G107" s="213">
        <f>F107+33</f>
        <v>43286</v>
      </c>
      <c r="H107" s="260" t="s">
        <v>1911</v>
      </c>
    </row>
    <row r="108" spans="2:8">
      <c r="B108" s="278" t="s">
        <v>1919</v>
      </c>
      <c r="C108" s="277" t="s">
        <v>1918</v>
      </c>
      <c r="D108" s="795"/>
      <c r="E108" s="213">
        <f t="shared" ref="E108:F111" si="12">E107+7</f>
        <v>43256</v>
      </c>
      <c r="F108" s="213">
        <f t="shared" si="12"/>
        <v>43260</v>
      </c>
      <c r="G108" s="213">
        <f>F108+33</f>
        <v>43293</v>
      </c>
      <c r="H108" s="260" t="s">
        <v>1911</v>
      </c>
    </row>
    <row r="109" spans="2:8">
      <c r="B109" s="278" t="s">
        <v>1917</v>
      </c>
      <c r="C109" s="277" t="s">
        <v>1916</v>
      </c>
      <c r="D109" s="795"/>
      <c r="E109" s="213">
        <f t="shared" si="12"/>
        <v>43263</v>
      </c>
      <c r="F109" s="213">
        <f t="shared" si="12"/>
        <v>43267</v>
      </c>
      <c r="G109" s="213">
        <f>F109+33</f>
        <v>43300</v>
      </c>
      <c r="H109" s="260" t="s">
        <v>1911</v>
      </c>
    </row>
    <row r="110" spans="2:8">
      <c r="B110" s="278" t="s">
        <v>1915</v>
      </c>
      <c r="C110" s="277" t="s">
        <v>1914</v>
      </c>
      <c r="D110" s="795"/>
      <c r="E110" s="213">
        <f t="shared" si="12"/>
        <v>43270</v>
      </c>
      <c r="F110" s="213">
        <f t="shared" si="12"/>
        <v>43274</v>
      </c>
      <c r="G110" s="213">
        <f>F110+33</f>
        <v>43307</v>
      </c>
      <c r="H110" s="260" t="s">
        <v>1911</v>
      </c>
    </row>
    <row r="111" spans="2:8">
      <c r="B111" s="277" t="s">
        <v>1913</v>
      </c>
      <c r="C111" s="277" t="s">
        <v>1912</v>
      </c>
      <c r="D111" s="795"/>
      <c r="E111" s="213">
        <f t="shared" si="12"/>
        <v>43277</v>
      </c>
      <c r="F111" s="213">
        <f t="shared" si="12"/>
        <v>43281</v>
      </c>
      <c r="G111" s="213">
        <f>F111+33</f>
        <v>43314</v>
      </c>
      <c r="H111" s="260" t="s">
        <v>1911</v>
      </c>
    </row>
    <row r="112" spans="2:8">
      <c r="B112" s="281"/>
      <c r="C112" s="281"/>
      <c r="D112" s="254"/>
      <c r="E112" s="224"/>
      <c r="F112" s="224"/>
      <c r="G112" s="224"/>
    </row>
    <row r="113" spans="1:8" ht="15">
      <c r="A113" s="268" t="s">
        <v>72</v>
      </c>
      <c r="B113" s="268"/>
      <c r="C113" s="268"/>
      <c r="G113" s="279"/>
      <c r="H113" s="279"/>
    </row>
    <row r="114" spans="1:8" ht="15">
      <c r="A114" s="268"/>
      <c r="B114" s="803" t="s">
        <v>38</v>
      </c>
      <c r="C114" s="803" t="s">
        <v>39</v>
      </c>
      <c r="D114" s="798" t="s">
        <v>40</v>
      </c>
      <c r="E114" s="260" t="s">
        <v>196</v>
      </c>
      <c r="F114" s="260" t="s">
        <v>196</v>
      </c>
      <c r="G114" s="260" t="s">
        <v>1910</v>
      </c>
      <c r="H114" s="260" t="s">
        <v>1909</v>
      </c>
    </row>
    <row r="115" spans="1:8" ht="15">
      <c r="A115" s="268"/>
      <c r="B115" s="804"/>
      <c r="C115" s="804"/>
      <c r="D115" s="799"/>
      <c r="E115" s="260" t="s">
        <v>1122</v>
      </c>
      <c r="F115" s="260" t="s">
        <v>42</v>
      </c>
      <c r="G115" s="260" t="s">
        <v>43</v>
      </c>
      <c r="H115" s="260" t="s">
        <v>43</v>
      </c>
    </row>
    <row r="116" spans="1:8" ht="16.5" customHeight="1">
      <c r="A116" s="268"/>
      <c r="B116" s="277" t="s">
        <v>1906</v>
      </c>
      <c r="C116" s="277" t="s">
        <v>1817</v>
      </c>
      <c r="D116" s="807" t="s">
        <v>1905</v>
      </c>
      <c r="E116" s="213">
        <f>F116-5</f>
        <v>43249</v>
      </c>
      <c r="F116" s="213">
        <v>43254</v>
      </c>
      <c r="G116" s="213">
        <f>F116+25</f>
        <v>43279</v>
      </c>
      <c r="H116" s="213" t="s">
        <v>57</v>
      </c>
    </row>
    <row r="117" spans="1:8" ht="15">
      <c r="A117" s="268"/>
      <c r="B117" s="277" t="s">
        <v>1904</v>
      </c>
      <c r="C117" s="277" t="s">
        <v>1902</v>
      </c>
      <c r="D117" s="800"/>
      <c r="E117" s="213">
        <f t="shared" ref="E117:F119" si="13">E116+7</f>
        <v>43256</v>
      </c>
      <c r="F117" s="213">
        <f t="shared" si="13"/>
        <v>43261</v>
      </c>
      <c r="G117" s="213">
        <f>F117+25</f>
        <v>43286</v>
      </c>
      <c r="H117" s="213" t="s">
        <v>57</v>
      </c>
    </row>
    <row r="118" spans="1:8" ht="15">
      <c r="A118" s="268"/>
      <c r="B118" s="277" t="s">
        <v>1903</v>
      </c>
      <c r="C118" s="277" t="s">
        <v>1902</v>
      </c>
      <c r="D118" s="800"/>
      <c r="E118" s="213">
        <f t="shared" si="13"/>
        <v>43263</v>
      </c>
      <c r="F118" s="213">
        <f t="shared" si="13"/>
        <v>43268</v>
      </c>
      <c r="G118" s="213">
        <f>F118+25</f>
        <v>43293</v>
      </c>
      <c r="H118" s="213" t="s">
        <v>57</v>
      </c>
    </row>
    <row r="119" spans="1:8" ht="15">
      <c r="A119" s="268"/>
      <c r="B119" s="277" t="s">
        <v>1901</v>
      </c>
      <c r="C119" s="277" t="s">
        <v>1817</v>
      </c>
      <c r="D119" s="801"/>
      <c r="E119" s="213">
        <f t="shared" si="13"/>
        <v>43270</v>
      </c>
      <c r="F119" s="213">
        <f t="shared" si="13"/>
        <v>43275</v>
      </c>
      <c r="G119" s="213">
        <f>F119+25</f>
        <v>43300</v>
      </c>
      <c r="H119" s="213" t="s">
        <v>57</v>
      </c>
    </row>
    <row r="120" spans="1:8" ht="15">
      <c r="A120" s="268"/>
      <c r="B120" s="281"/>
      <c r="C120" s="281"/>
      <c r="D120" s="254"/>
      <c r="E120" s="224"/>
      <c r="F120" s="224"/>
      <c r="G120" s="224"/>
      <c r="H120" s="316"/>
    </row>
    <row r="121" spans="1:8" ht="15">
      <c r="A121" s="809" t="s">
        <v>69</v>
      </c>
      <c r="B121" s="809"/>
      <c r="C121" s="250"/>
      <c r="D121" s="250"/>
      <c r="E121" s="250"/>
      <c r="F121" s="268"/>
      <c r="G121" s="268"/>
      <c r="H121" s="279"/>
    </row>
    <row r="122" spans="1:8" ht="15">
      <c r="A122" s="268"/>
      <c r="B122" s="803" t="s">
        <v>38</v>
      </c>
      <c r="C122" s="803" t="s">
        <v>39</v>
      </c>
      <c r="D122" s="798" t="s">
        <v>40</v>
      </c>
      <c r="E122" s="260" t="s">
        <v>196</v>
      </c>
      <c r="F122" s="260" t="s">
        <v>196</v>
      </c>
      <c r="G122" s="260" t="s">
        <v>1907</v>
      </c>
      <c r="H122" s="260" t="s">
        <v>70</v>
      </c>
    </row>
    <row r="123" spans="1:8" ht="15">
      <c r="A123" s="268"/>
      <c r="B123" s="804"/>
      <c r="C123" s="804"/>
      <c r="D123" s="799"/>
      <c r="E123" s="260" t="s">
        <v>1122</v>
      </c>
      <c r="F123" s="260" t="s">
        <v>42</v>
      </c>
      <c r="G123" s="260" t="s">
        <v>43</v>
      </c>
      <c r="H123" s="260" t="s">
        <v>43</v>
      </c>
    </row>
    <row r="124" spans="1:8" ht="16.5" customHeight="1">
      <c r="A124" s="268"/>
      <c r="B124" s="277" t="s">
        <v>1906</v>
      </c>
      <c r="C124" s="277" t="s">
        <v>1817</v>
      </c>
      <c r="D124" s="807" t="s">
        <v>1905</v>
      </c>
      <c r="E124" s="213">
        <f>F124-5</f>
        <v>43249</v>
      </c>
      <c r="F124" s="213">
        <v>43254</v>
      </c>
      <c r="G124" s="213">
        <f>F124+28</f>
        <v>43282</v>
      </c>
      <c r="H124" s="260" t="s">
        <v>1900</v>
      </c>
    </row>
    <row r="125" spans="1:8" ht="15">
      <c r="A125" s="268"/>
      <c r="B125" s="277" t="s">
        <v>1904</v>
      </c>
      <c r="C125" s="277" t="s">
        <v>1902</v>
      </c>
      <c r="D125" s="800"/>
      <c r="E125" s="213">
        <f t="shared" ref="E125:F127" si="14">E124+7</f>
        <v>43256</v>
      </c>
      <c r="F125" s="213">
        <f t="shared" si="14"/>
        <v>43261</v>
      </c>
      <c r="G125" s="213">
        <f>F125+28</f>
        <v>43289</v>
      </c>
      <c r="H125" s="260" t="s">
        <v>1900</v>
      </c>
    </row>
    <row r="126" spans="1:8" ht="15">
      <c r="A126" s="268" t="s">
        <v>534</v>
      </c>
      <c r="B126" s="277" t="s">
        <v>1903</v>
      </c>
      <c r="C126" s="277" t="s">
        <v>1902</v>
      </c>
      <c r="D126" s="800"/>
      <c r="E126" s="213">
        <f t="shared" si="14"/>
        <v>43263</v>
      </c>
      <c r="F126" s="213">
        <f t="shared" si="14"/>
        <v>43268</v>
      </c>
      <c r="G126" s="213">
        <f>F126+28</f>
        <v>43296</v>
      </c>
      <c r="H126" s="260" t="s">
        <v>1900</v>
      </c>
    </row>
    <row r="127" spans="1:8" ht="15">
      <c r="A127" s="268"/>
      <c r="B127" s="277" t="s">
        <v>1901</v>
      </c>
      <c r="C127" s="277" t="s">
        <v>1817</v>
      </c>
      <c r="D127" s="801"/>
      <c r="E127" s="213">
        <f t="shared" si="14"/>
        <v>43270</v>
      </c>
      <c r="F127" s="213">
        <f t="shared" si="14"/>
        <v>43275</v>
      </c>
      <c r="G127" s="213">
        <f>F127+28</f>
        <v>43303</v>
      </c>
      <c r="H127" s="260" t="s">
        <v>1900</v>
      </c>
    </row>
    <row r="128" spans="1:8" ht="15">
      <c r="A128" s="268"/>
      <c r="B128" s="281"/>
      <c r="C128" s="281"/>
      <c r="D128" s="254"/>
      <c r="E128" s="224"/>
      <c r="F128" s="224"/>
      <c r="G128" s="224"/>
      <c r="H128" s="224"/>
    </row>
    <row r="129" spans="1:8" ht="15">
      <c r="A129" s="268" t="s">
        <v>73</v>
      </c>
      <c r="B129" s="250"/>
      <c r="C129" s="250"/>
      <c r="D129" s="250"/>
      <c r="E129" s="250"/>
      <c r="F129" s="268"/>
      <c r="G129" s="268"/>
      <c r="H129" s="279"/>
    </row>
    <row r="130" spans="1:8" ht="15">
      <c r="A130" s="268"/>
      <c r="B130" s="803" t="s">
        <v>38</v>
      </c>
      <c r="C130" s="803" t="s">
        <v>39</v>
      </c>
      <c r="D130" s="798" t="s">
        <v>40</v>
      </c>
      <c r="E130" s="260" t="s">
        <v>196</v>
      </c>
      <c r="F130" s="260" t="s">
        <v>196</v>
      </c>
      <c r="G130" s="260" t="s">
        <v>197</v>
      </c>
      <c r="H130" s="260" t="s">
        <v>1908</v>
      </c>
    </row>
    <row r="131" spans="1:8" ht="15">
      <c r="A131" s="268"/>
      <c r="B131" s="804"/>
      <c r="C131" s="804"/>
      <c r="D131" s="799"/>
      <c r="E131" s="260" t="s">
        <v>1122</v>
      </c>
      <c r="F131" s="260" t="s">
        <v>42</v>
      </c>
      <c r="G131" s="260" t="s">
        <v>43</v>
      </c>
      <c r="H131" s="260" t="s">
        <v>43</v>
      </c>
    </row>
    <row r="132" spans="1:8" ht="16.5" customHeight="1">
      <c r="A132" s="268"/>
      <c r="B132" s="256" t="s">
        <v>1853</v>
      </c>
      <c r="C132" s="256" t="s">
        <v>1849</v>
      </c>
      <c r="D132" s="795" t="s">
        <v>1852</v>
      </c>
      <c r="E132" s="213">
        <f>F132-4</f>
        <v>43249</v>
      </c>
      <c r="F132" s="213">
        <v>43253</v>
      </c>
      <c r="G132" s="213">
        <f>F132+33</f>
        <v>43286</v>
      </c>
      <c r="H132" s="213" t="s">
        <v>219</v>
      </c>
    </row>
    <row r="133" spans="1:8" ht="15">
      <c r="A133" s="268"/>
      <c r="B133" s="278" t="s">
        <v>1851</v>
      </c>
      <c r="C133" s="277" t="s">
        <v>1829</v>
      </c>
      <c r="D133" s="795"/>
      <c r="E133" s="213">
        <f t="shared" ref="E133:F136" si="15">E132+7</f>
        <v>43256</v>
      </c>
      <c r="F133" s="213">
        <f t="shared" si="15"/>
        <v>43260</v>
      </c>
      <c r="G133" s="213">
        <f>F133+33</f>
        <v>43293</v>
      </c>
      <c r="H133" s="213" t="s">
        <v>219</v>
      </c>
    </row>
    <row r="134" spans="1:8" ht="15">
      <c r="A134" s="268"/>
      <c r="B134" s="278" t="s">
        <v>1850</v>
      </c>
      <c r="C134" s="277" t="s">
        <v>1849</v>
      </c>
      <c r="D134" s="795"/>
      <c r="E134" s="213">
        <f t="shared" si="15"/>
        <v>43263</v>
      </c>
      <c r="F134" s="213">
        <f t="shared" si="15"/>
        <v>43267</v>
      </c>
      <c r="G134" s="213">
        <f>F134+33</f>
        <v>43300</v>
      </c>
      <c r="H134" s="213" t="s">
        <v>219</v>
      </c>
    </row>
    <row r="135" spans="1:8" ht="15">
      <c r="A135" s="268"/>
      <c r="B135" s="278" t="s">
        <v>1848</v>
      </c>
      <c r="C135" s="277" t="s">
        <v>1847</v>
      </c>
      <c r="D135" s="795"/>
      <c r="E135" s="213">
        <f t="shared" si="15"/>
        <v>43270</v>
      </c>
      <c r="F135" s="213">
        <f t="shared" si="15"/>
        <v>43274</v>
      </c>
      <c r="G135" s="213">
        <f>F135+33</f>
        <v>43307</v>
      </c>
      <c r="H135" s="213" t="s">
        <v>219</v>
      </c>
    </row>
    <row r="136" spans="1:8" ht="15">
      <c r="A136" s="268"/>
      <c r="B136" s="277" t="s">
        <v>1846</v>
      </c>
      <c r="C136" s="277" t="s">
        <v>1845</v>
      </c>
      <c r="D136" s="795"/>
      <c r="E136" s="213">
        <f t="shared" si="15"/>
        <v>43277</v>
      </c>
      <c r="F136" s="213">
        <f t="shared" si="15"/>
        <v>43281</v>
      </c>
      <c r="G136" s="213">
        <f>F136+33</f>
        <v>43314</v>
      </c>
      <c r="H136" s="213" t="s">
        <v>219</v>
      </c>
    </row>
    <row r="137" spans="1:8" ht="15">
      <c r="A137" s="268"/>
      <c r="B137" s="281"/>
      <c r="C137" s="281"/>
      <c r="D137" s="254"/>
      <c r="E137" s="224"/>
      <c r="F137" s="224"/>
      <c r="G137" s="224"/>
      <c r="H137" s="224"/>
    </row>
    <row r="138" spans="1:8" ht="15">
      <c r="A138" s="268" t="s">
        <v>56</v>
      </c>
    </row>
    <row r="139" spans="1:8">
      <c r="B139" s="803" t="s">
        <v>38</v>
      </c>
      <c r="C139" s="803" t="s">
        <v>39</v>
      </c>
      <c r="D139" s="798" t="s">
        <v>40</v>
      </c>
      <c r="E139" s="260" t="s">
        <v>196</v>
      </c>
      <c r="F139" s="260" t="s">
        <v>196</v>
      </c>
      <c r="G139" s="260" t="s">
        <v>209</v>
      </c>
      <c r="H139" s="260" t="s">
        <v>213</v>
      </c>
    </row>
    <row r="140" spans="1:8">
      <c r="B140" s="804"/>
      <c r="C140" s="804"/>
      <c r="D140" s="799"/>
      <c r="E140" s="260" t="s">
        <v>1122</v>
      </c>
      <c r="F140" s="260" t="s">
        <v>42</v>
      </c>
      <c r="G140" s="260" t="s">
        <v>43</v>
      </c>
      <c r="H140" s="260" t="s">
        <v>43</v>
      </c>
    </row>
    <row r="141" spans="1:8" ht="16.5" customHeight="1">
      <c r="B141" s="256" t="s">
        <v>1853</v>
      </c>
      <c r="C141" s="256" t="s">
        <v>1849</v>
      </c>
      <c r="D141" s="795" t="s">
        <v>1852</v>
      </c>
      <c r="E141" s="213">
        <f>F141-4</f>
        <v>43249</v>
      </c>
      <c r="F141" s="213">
        <v>43253</v>
      </c>
      <c r="G141" s="213">
        <f>F141+28</f>
        <v>43281</v>
      </c>
      <c r="H141" s="260" t="s">
        <v>57</v>
      </c>
    </row>
    <row r="142" spans="1:8">
      <c r="B142" s="278" t="s">
        <v>1851</v>
      </c>
      <c r="C142" s="277" t="s">
        <v>1829</v>
      </c>
      <c r="D142" s="795"/>
      <c r="E142" s="213">
        <f t="shared" ref="E142:G145" si="16">E141+7</f>
        <v>43256</v>
      </c>
      <c r="F142" s="213">
        <f t="shared" si="16"/>
        <v>43260</v>
      </c>
      <c r="G142" s="213">
        <f t="shared" si="16"/>
        <v>43288</v>
      </c>
      <c r="H142" s="260" t="s">
        <v>57</v>
      </c>
    </row>
    <row r="143" spans="1:8">
      <c r="B143" s="278" t="s">
        <v>1850</v>
      </c>
      <c r="C143" s="277" t="s">
        <v>1849</v>
      </c>
      <c r="D143" s="795"/>
      <c r="E143" s="213">
        <f t="shared" si="16"/>
        <v>43263</v>
      </c>
      <c r="F143" s="213">
        <f t="shared" si="16"/>
        <v>43267</v>
      </c>
      <c r="G143" s="213">
        <f t="shared" si="16"/>
        <v>43295</v>
      </c>
      <c r="H143" s="260" t="s">
        <v>57</v>
      </c>
    </row>
    <row r="144" spans="1:8">
      <c r="B144" s="278" t="s">
        <v>1848</v>
      </c>
      <c r="C144" s="277" t="s">
        <v>1847</v>
      </c>
      <c r="D144" s="795"/>
      <c r="E144" s="213">
        <f t="shared" si="16"/>
        <v>43270</v>
      </c>
      <c r="F144" s="213">
        <f t="shared" si="16"/>
        <v>43274</v>
      </c>
      <c r="G144" s="213">
        <f t="shared" si="16"/>
        <v>43302</v>
      </c>
      <c r="H144" s="260" t="s">
        <v>57</v>
      </c>
    </row>
    <row r="145" spans="1:8">
      <c r="B145" s="277" t="s">
        <v>1846</v>
      </c>
      <c r="C145" s="277" t="s">
        <v>1845</v>
      </c>
      <c r="D145" s="795"/>
      <c r="E145" s="213">
        <f t="shared" si="16"/>
        <v>43277</v>
      </c>
      <c r="F145" s="213">
        <f t="shared" si="16"/>
        <v>43281</v>
      </c>
      <c r="G145" s="213">
        <f t="shared" si="16"/>
        <v>43309</v>
      </c>
      <c r="H145" s="260" t="s">
        <v>57</v>
      </c>
    </row>
    <row r="146" spans="1:8">
      <c r="B146" s="281"/>
      <c r="C146" s="281"/>
      <c r="D146" s="254"/>
      <c r="E146" s="224"/>
      <c r="F146" s="224"/>
      <c r="G146" s="224"/>
      <c r="H146" s="316"/>
    </row>
    <row r="147" spans="1:8" ht="15">
      <c r="A147" s="268" t="s">
        <v>66</v>
      </c>
    </row>
    <row r="148" spans="1:8" ht="15">
      <c r="A148" s="268"/>
      <c r="B148" s="803" t="s">
        <v>38</v>
      </c>
      <c r="C148" s="803" t="s">
        <v>39</v>
      </c>
      <c r="D148" s="798" t="s">
        <v>40</v>
      </c>
      <c r="E148" s="260" t="s">
        <v>196</v>
      </c>
      <c r="F148" s="260" t="s">
        <v>196</v>
      </c>
      <c r="G148" s="260" t="s">
        <v>1907</v>
      </c>
      <c r="H148" s="260" t="s">
        <v>66</v>
      </c>
    </row>
    <row r="149" spans="1:8" ht="15">
      <c r="A149" s="268"/>
      <c r="B149" s="804"/>
      <c r="C149" s="804"/>
      <c r="D149" s="799"/>
      <c r="E149" s="260" t="s">
        <v>1122</v>
      </c>
      <c r="F149" s="260" t="s">
        <v>42</v>
      </c>
      <c r="G149" s="260" t="s">
        <v>43</v>
      </c>
      <c r="H149" s="260" t="s">
        <v>43</v>
      </c>
    </row>
    <row r="150" spans="1:8" ht="16.5" customHeight="1">
      <c r="A150" s="268"/>
      <c r="B150" s="277" t="s">
        <v>1906</v>
      </c>
      <c r="C150" s="277" t="s">
        <v>1817</v>
      </c>
      <c r="D150" s="807" t="s">
        <v>1905</v>
      </c>
      <c r="E150" s="213">
        <f>F150-5</f>
        <v>43249</v>
      </c>
      <c r="F150" s="213">
        <v>43254</v>
      </c>
      <c r="G150" s="213">
        <f>F150+28</f>
        <v>43282</v>
      </c>
      <c r="H150" s="260" t="s">
        <v>1900</v>
      </c>
    </row>
    <row r="151" spans="1:8" ht="15">
      <c r="A151" s="268"/>
      <c r="B151" s="277" t="s">
        <v>1904</v>
      </c>
      <c r="C151" s="277" t="s">
        <v>1902</v>
      </c>
      <c r="D151" s="800"/>
      <c r="E151" s="213">
        <f t="shared" ref="E151:F153" si="17">E150+7</f>
        <v>43256</v>
      </c>
      <c r="F151" s="213">
        <f t="shared" si="17"/>
        <v>43261</v>
      </c>
      <c r="G151" s="213">
        <f>F151+28</f>
        <v>43289</v>
      </c>
      <c r="H151" s="260" t="s">
        <v>1900</v>
      </c>
    </row>
    <row r="152" spans="1:8" ht="15">
      <c r="A152" s="268"/>
      <c r="B152" s="277" t="s">
        <v>1903</v>
      </c>
      <c r="C152" s="277" t="s">
        <v>1902</v>
      </c>
      <c r="D152" s="800"/>
      <c r="E152" s="213">
        <f t="shared" si="17"/>
        <v>43263</v>
      </c>
      <c r="F152" s="213">
        <f t="shared" si="17"/>
        <v>43268</v>
      </c>
      <c r="G152" s="213">
        <f>F152+28</f>
        <v>43296</v>
      </c>
      <c r="H152" s="260" t="s">
        <v>1900</v>
      </c>
    </row>
    <row r="153" spans="1:8" ht="15">
      <c r="A153" s="268"/>
      <c r="B153" s="277" t="s">
        <v>1901</v>
      </c>
      <c r="C153" s="277" t="s">
        <v>1817</v>
      </c>
      <c r="D153" s="801"/>
      <c r="E153" s="213">
        <f t="shared" si="17"/>
        <v>43270</v>
      </c>
      <c r="F153" s="213">
        <f t="shared" si="17"/>
        <v>43275</v>
      </c>
      <c r="G153" s="213">
        <f>F153+28</f>
        <v>43303</v>
      </c>
      <c r="H153" s="260" t="s">
        <v>1900</v>
      </c>
    </row>
    <row r="154" spans="1:8" ht="15">
      <c r="A154" s="268"/>
      <c r="B154" s="281"/>
      <c r="C154" s="281"/>
      <c r="D154" s="254"/>
      <c r="E154" s="224"/>
      <c r="F154" s="224"/>
      <c r="G154" s="224"/>
    </row>
    <row r="155" spans="1:8" ht="15">
      <c r="A155" s="268" t="s">
        <v>643</v>
      </c>
    </row>
    <row r="156" spans="1:8">
      <c r="B156" s="803" t="s">
        <v>38</v>
      </c>
      <c r="C156" s="803" t="s">
        <v>39</v>
      </c>
      <c r="D156" s="798" t="s">
        <v>40</v>
      </c>
      <c r="E156" s="260" t="s">
        <v>196</v>
      </c>
      <c r="F156" s="260" t="s">
        <v>196</v>
      </c>
      <c r="G156" s="260" t="s">
        <v>209</v>
      </c>
      <c r="H156" s="260" t="s">
        <v>1899</v>
      </c>
    </row>
    <row r="157" spans="1:8">
      <c r="B157" s="804"/>
      <c r="C157" s="804"/>
      <c r="D157" s="799"/>
      <c r="E157" s="260" t="s">
        <v>1122</v>
      </c>
      <c r="F157" s="260" t="s">
        <v>42</v>
      </c>
      <c r="G157" s="260" t="s">
        <v>43</v>
      </c>
      <c r="H157" s="260" t="s">
        <v>43</v>
      </c>
    </row>
    <row r="158" spans="1:8" ht="16.5" customHeight="1">
      <c r="B158" s="256" t="s">
        <v>1853</v>
      </c>
      <c r="C158" s="256" t="s">
        <v>1849</v>
      </c>
      <c r="D158" s="795" t="s">
        <v>1852</v>
      </c>
      <c r="E158" s="213">
        <f>F158-4</f>
        <v>43249</v>
      </c>
      <c r="F158" s="213">
        <v>43253</v>
      </c>
      <c r="G158" s="213">
        <f>F158+28</f>
        <v>43281</v>
      </c>
      <c r="H158" s="260" t="s">
        <v>57</v>
      </c>
    </row>
    <row r="159" spans="1:8">
      <c r="B159" s="278" t="s">
        <v>1851</v>
      </c>
      <c r="C159" s="277" t="s">
        <v>1829</v>
      </c>
      <c r="D159" s="795"/>
      <c r="E159" s="213">
        <f t="shared" ref="E159:G162" si="18">E158+7</f>
        <v>43256</v>
      </c>
      <c r="F159" s="213">
        <f t="shared" si="18"/>
        <v>43260</v>
      </c>
      <c r="G159" s="213">
        <f t="shared" si="18"/>
        <v>43288</v>
      </c>
      <c r="H159" s="260" t="s">
        <v>57</v>
      </c>
    </row>
    <row r="160" spans="1:8">
      <c r="B160" s="278" t="s">
        <v>1850</v>
      </c>
      <c r="C160" s="277" t="s">
        <v>1849</v>
      </c>
      <c r="D160" s="795"/>
      <c r="E160" s="213">
        <f t="shared" si="18"/>
        <v>43263</v>
      </c>
      <c r="F160" s="213">
        <f t="shared" si="18"/>
        <v>43267</v>
      </c>
      <c r="G160" s="213">
        <f t="shared" si="18"/>
        <v>43295</v>
      </c>
      <c r="H160" s="260" t="s">
        <v>57</v>
      </c>
    </row>
    <row r="161" spans="1:8">
      <c r="B161" s="278" t="s">
        <v>1848</v>
      </c>
      <c r="C161" s="277" t="s">
        <v>1847</v>
      </c>
      <c r="D161" s="795"/>
      <c r="E161" s="213">
        <f t="shared" si="18"/>
        <v>43270</v>
      </c>
      <c r="F161" s="213">
        <f t="shared" si="18"/>
        <v>43274</v>
      </c>
      <c r="G161" s="213">
        <f t="shared" si="18"/>
        <v>43302</v>
      </c>
      <c r="H161" s="260" t="s">
        <v>57</v>
      </c>
    </row>
    <row r="162" spans="1:8">
      <c r="B162" s="277" t="s">
        <v>1846</v>
      </c>
      <c r="C162" s="277" t="s">
        <v>1845</v>
      </c>
      <c r="D162" s="795"/>
      <c r="E162" s="213">
        <f t="shared" si="18"/>
        <v>43277</v>
      </c>
      <c r="F162" s="213">
        <f t="shared" si="18"/>
        <v>43281</v>
      </c>
      <c r="G162" s="213">
        <f t="shared" si="18"/>
        <v>43309</v>
      </c>
      <c r="H162" s="260" t="s">
        <v>57</v>
      </c>
    </row>
    <row r="163" spans="1:8">
      <c r="B163" s="281"/>
      <c r="C163" s="281"/>
      <c r="D163" s="254"/>
      <c r="E163" s="224"/>
      <c r="F163" s="224"/>
      <c r="G163" s="224"/>
    </row>
    <row r="164" spans="1:8" ht="15">
      <c r="A164" s="272" t="s">
        <v>225</v>
      </c>
      <c r="B164" s="273"/>
      <c r="C164" s="273"/>
      <c r="D164" s="272"/>
      <c r="E164" s="272"/>
      <c r="F164" s="272"/>
      <c r="G164" s="272"/>
      <c r="H164" s="251"/>
    </row>
    <row r="165" spans="1:8" ht="15">
      <c r="A165" s="268" t="s">
        <v>1898</v>
      </c>
      <c r="B165" s="211"/>
      <c r="C165" s="211"/>
    </row>
    <row r="166" spans="1:8">
      <c r="B166" s="803" t="s">
        <v>38</v>
      </c>
      <c r="C166" s="803" t="s">
        <v>39</v>
      </c>
      <c r="D166" s="798" t="s">
        <v>40</v>
      </c>
      <c r="E166" s="260" t="s">
        <v>196</v>
      </c>
      <c r="F166" s="260" t="s">
        <v>196</v>
      </c>
      <c r="G166" s="260" t="s">
        <v>1897</v>
      </c>
    </row>
    <row r="167" spans="1:8">
      <c r="B167" s="804"/>
      <c r="C167" s="804"/>
      <c r="D167" s="799"/>
      <c r="E167" s="260" t="s">
        <v>1122</v>
      </c>
      <c r="F167" s="260" t="s">
        <v>42</v>
      </c>
      <c r="G167" s="260" t="s">
        <v>43</v>
      </c>
    </row>
    <row r="168" spans="1:8" ht="16.5" customHeight="1">
      <c r="B168" s="277" t="s">
        <v>1896</v>
      </c>
      <c r="C168" s="277" t="s">
        <v>1895</v>
      </c>
      <c r="D168" s="807" t="s">
        <v>1894</v>
      </c>
      <c r="E168" s="213">
        <f>F168-4</f>
        <v>43250</v>
      </c>
      <c r="F168" s="213">
        <v>43254</v>
      </c>
      <c r="G168" s="213">
        <f>F168+32</f>
        <v>43286</v>
      </c>
    </row>
    <row r="169" spans="1:8">
      <c r="B169" s="277" t="s">
        <v>1893</v>
      </c>
      <c r="C169" s="277" t="s">
        <v>1863</v>
      </c>
      <c r="D169" s="800"/>
      <c r="E169" s="213">
        <f t="shared" ref="E169:F171" si="19">E168+7</f>
        <v>43257</v>
      </c>
      <c r="F169" s="213">
        <f t="shared" si="19"/>
        <v>43261</v>
      </c>
      <c r="G169" s="213">
        <f>F169+32</f>
        <v>43293</v>
      </c>
    </row>
    <row r="170" spans="1:8">
      <c r="B170" s="277" t="s">
        <v>1892</v>
      </c>
      <c r="C170" s="277" t="s">
        <v>1399</v>
      </c>
      <c r="D170" s="800"/>
      <c r="E170" s="213">
        <f t="shared" si="19"/>
        <v>43264</v>
      </c>
      <c r="F170" s="213">
        <f t="shared" si="19"/>
        <v>43268</v>
      </c>
      <c r="G170" s="213">
        <f>F170+32</f>
        <v>43300</v>
      </c>
    </row>
    <row r="171" spans="1:8">
      <c r="B171" s="278" t="s">
        <v>1891</v>
      </c>
      <c r="C171" s="277" t="s">
        <v>1399</v>
      </c>
      <c r="D171" s="801"/>
      <c r="E171" s="213">
        <f t="shared" si="19"/>
        <v>43271</v>
      </c>
      <c r="F171" s="213">
        <f t="shared" si="19"/>
        <v>43275</v>
      </c>
      <c r="G171" s="213">
        <f>F171+32</f>
        <v>43307</v>
      </c>
    </row>
    <row r="172" spans="1:8" ht="15.75">
      <c r="B172" s="254"/>
      <c r="C172" s="282"/>
      <c r="D172" s="254"/>
      <c r="E172" s="224"/>
      <c r="G172" s="321"/>
    </row>
    <row r="173" spans="1:8" s="268" customFormat="1" ht="15">
      <c r="A173" s="268" t="s">
        <v>226</v>
      </c>
      <c r="B173" s="211"/>
      <c r="C173" s="320"/>
      <c r="D173" s="295"/>
      <c r="E173" s="211"/>
      <c r="F173" s="211"/>
      <c r="G173" s="211"/>
    </row>
    <row r="174" spans="1:8">
      <c r="B174" s="803" t="s">
        <v>38</v>
      </c>
      <c r="C174" s="803" t="s">
        <v>39</v>
      </c>
      <c r="D174" s="798" t="s">
        <v>40</v>
      </c>
      <c r="E174" s="260" t="s">
        <v>196</v>
      </c>
      <c r="F174" s="260" t="s">
        <v>196</v>
      </c>
      <c r="G174" s="283" t="s">
        <v>1890</v>
      </c>
    </row>
    <row r="175" spans="1:8">
      <c r="B175" s="804"/>
      <c r="C175" s="804"/>
      <c r="D175" s="799"/>
      <c r="E175" s="260" t="s">
        <v>1122</v>
      </c>
      <c r="F175" s="260" t="s">
        <v>42</v>
      </c>
      <c r="G175" s="283" t="s">
        <v>43</v>
      </c>
    </row>
    <row r="176" spans="1:8" ht="16.5" customHeight="1">
      <c r="B176" s="256" t="s">
        <v>1889</v>
      </c>
      <c r="C176" s="256" t="s">
        <v>1888</v>
      </c>
      <c r="D176" s="795" t="s">
        <v>1887</v>
      </c>
      <c r="E176" s="213">
        <f>F176-4</f>
        <v>43249</v>
      </c>
      <c r="F176" s="213">
        <v>43253</v>
      </c>
      <c r="G176" s="213">
        <f>F176+26</f>
        <v>43279</v>
      </c>
    </row>
    <row r="177" spans="1:8">
      <c r="B177" s="278" t="s">
        <v>1886</v>
      </c>
      <c r="C177" s="277" t="s">
        <v>1885</v>
      </c>
      <c r="D177" s="795"/>
      <c r="E177" s="213">
        <f t="shared" ref="E177:F180" si="20">E176+7</f>
        <v>43256</v>
      </c>
      <c r="F177" s="213">
        <f t="shared" si="20"/>
        <v>43260</v>
      </c>
      <c r="G177" s="213">
        <f>F177+26</f>
        <v>43286</v>
      </c>
    </row>
    <row r="178" spans="1:8">
      <c r="B178" s="278" t="s">
        <v>1884</v>
      </c>
      <c r="C178" s="277" t="s">
        <v>1883</v>
      </c>
      <c r="D178" s="795"/>
      <c r="E178" s="213">
        <f t="shared" si="20"/>
        <v>43263</v>
      </c>
      <c r="F178" s="213">
        <f t="shared" si="20"/>
        <v>43267</v>
      </c>
      <c r="G178" s="213">
        <f>F178+26</f>
        <v>43293</v>
      </c>
    </row>
    <row r="179" spans="1:8">
      <c r="B179" s="278" t="s">
        <v>1882</v>
      </c>
      <c r="C179" s="277" t="s">
        <v>1401</v>
      </c>
      <c r="D179" s="795"/>
      <c r="E179" s="213">
        <f t="shared" si="20"/>
        <v>43270</v>
      </c>
      <c r="F179" s="213">
        <f t="shared" si="20"/>
        <v>43274</v>
      </c>
      <c r="G179" s="213">
        <f>F179+26</f>
        <v>43300</v>
      </c>
    </row>
    <row r="180" spans="1:8">
      <c r="B180" s="277" t="s">
        <v>1881</v>
      </c>
      <c r="C180" s="277" t="s">
        <v>1463</v>
      </c>
      <c r="D180" s="795"/>
      <c r="E180" s="213">
        <f t="shared" si="20"/>
        <v>43277</v>
      </c>
      <c r="F180" s="213">
        <f t="shared" si="20"/>
        <v>43281</v>
      </c>
      <c r="G180" s="213">
        <f>F180+26</f>
        <v>43307</v>
      </c>
    </row>
    <row r="181" spans="1:8">
      <c r="B181" s="211"/>
      <c r="C181" s="211"/>
    </row>
    <row r="182" spans="1:8" ht="15">
      <c r="A182" s="809" t="s">
        <v>1880</v>
      </c>
      <c r="B182" s="809"/>
    </row>
    <row r="183" spans="1:8">
      <c r="B183" s="803" t="s">
        <v>38</v>
      </c>
      <c r="C183" s="803" t="s">
        <v>39</v>
      </c>
      <c r="D183" s="798" t="s">
        <v>40</v>
      </c>
      <c r="E183" s="260" t="s">
        <v>196</v>
      </c>
      <c r="F183" s="260" t="s">
        <v>196</v>
      </c>
      <c r="G183" s="283" t="s">
        <v>1879</v>
      </c>
    </row>
    <row r="184" spans="1:8">
      <c r="B184" s="804"/>
      <c r="C184" s="804"/>
      <c r="D184" s="799"/>
      <c r="E184" s="260" t="s">
        <v>1122</v>
      </c>
      <c r="F184" s="260" t="s">
        <v>42</v>
      </c>
      <c r="G184" s="283" t="s">
        <v>43</v>
      </c>
    </row>
    <row r="185" spans="1:8">
      <c r="B185" s="256" t="s">
        <v>1878</v>
      </c>
      <c r="C185" s="256" t="s">
        <v>1877</v>
      </c>
      <c r="D185" s="795" t="s">
        <v>1875</v>
      </c>
      <c r="E185" s="213">
        <f>F185-4</f>
        <v>43252</v>
      </c>
      <c r="F185" s="213">
        <v>43256</v>
      </c>
      <c r="G185" s="213">
        <f>F185+28</f>
        <v>43284</v>
      </c>
    </row>
    <row r="186" spans="1:8">
      <c r="B186" s="278" t="s">
        <v>1874</v>
      </c>
      <c r="C186" s="256" t="s">
        <v>632</v>
      </c>
      <c r="D186" s="795"/>
      <c r="E186" s="213">
        <f t="shared" ref="E186:F188" si="21">E185+7</f>
        <v>43259</v>
      </c>
      <c r="F186" s="213">
        <f t="shared" si="21"/>
        <v>43263</v>
      </c>
      <c r="G186" s="213">
        <f>F186+28</f>
        <v>43291</v>
      </c>
    </row>
    <row r="187" spans="1:8">
      <c r="B187" s="278" t="s">
        <v>1872</v>
      </c>
      <c r="C187" s="256" t="s">
        <v>633</v>
      </c>
      <c r="D187" s="795"/>
      <c r="E187" s="213">
        <f t="shared" si="21"/>
        <v>43266</v>
      </c>
      <c r="F187" s="213">
        <f t="shared" si="21"/>
        <v>43270</v>
      </c>
      <c r="G187" s="213">
        <f>F187+28</f>
        <v>43298</v>
      </c>
    </row>
    <row r="188" spans="1:8">
      <c r="B188" s="278" t="s">
        <v>1871</v>
      </c>
      <c r="C188" s="256" t="s">
        <v>634</v>
      </c>
      <c r="D188" s="795"/>
      <c r="E188" s="213">
        <f t="shared" si="21"/>
        <v>43273</v>
      </c>
      <c r="F188" s="213">
        <f t="shared" si="21"/>
        <v>43277</v>
      </c>
      <c r="G188" s="213">
        <f>F188+28</f>
        <v>43305</v>
      </c>
    </row>
    <row r="189" spans="1:8">
      <c r="B189" s="281"/>
      <c r="C189" s="281"/>
      <c r="D189" s="254"/>
      <c r="E189" s="224"/>
      <c r="F189" s="224"/>
      <c r="G189" s="224"/>
    </row>
    <row r="190" spans="1:8" ht="15">
      <c r="A190" s="268" t="s">
        <v>1870</v>
      </c>
    </row>
    <row r="191" spans="1:8">
      <c r="B191" s="803" t="s">
        <v>38</v>
      </c>
      <c r="C191" s="803" t="s">
        <v>39</v>
      </c>
      <c r="D191" s="798" t="s">
        <v>40</v>
      </c>
      <c r="E191" s="260" t="s">
        <v>196</v>
      </c>
      <c r="F191" s="260" t="s">
        <v>196</v>
      </c>
      <c r="G191" s="283" t="s">
        <v>1820</v>
      </c>
      <c r="H191" s="260" t="s">
        <v>1870</v>
      </c>
    </row>
    <row r="192" spans="1:8">
      <c r="B192" s="804"/>
      <c r="C192" s="804"/>
      <c r="D192" s="799"/>
      <c r="E192" s="260" t="s">
        <v>1122</v>
      </c>
      <c r="F192" s="260" t="s">
        <v>42</v>
      </c>
      <c r="G192" s="283" t="s">
        <v>43</v>
      </c>
      <c r="H192" s="260" t="s">
        <v>43</v>
      </c>
    </row>
    <row r="193" spans="1:8" ht="16.5" customHeight="1">
      <c r="B193" s="256" t="s">
        <v>1818</v>
      </c>
      <c r="C193" s="256" t="s">
        <v>1817</v>
      </c>
      <c r="D193" s="795" t="s">
        <v>1816</v>
      </c>
      <c r="E193" s="213">
        <f>F193-5</f>
        <v>43251</v>
      </c>
      <c r="F193" s="213">
        <v>43256</v>
      </c>
      <c r="G193" s="213">
        <f>F193+24</f>
        <v>43280</v>
      </c>
      <c r="H193" s="213" t="s">
        <v>1809</v>
      </c>
    </row>
    <row r="194" spans="1:8">
      <c r="B194" s="278" t="s">
        <v>1815</v>
      </c>
      <c r="C194" s="256" t="s">
        <v>1814</v>
      </c>
      <c r="D194" s="795"/>
      <c r="E194" s="213">
        <f t="shared" ref="E194:F196" si="22">E193+7</f>
        <v>43258</v>
      </c>
      <c r="F194" s="213">
        <f t="shared" si="22"/>
        <v>43263</v>
      </c>
      <c r="G194" s="213">
        <f>F194+24</f>
        <v>43287</v>
      </c>
      <c r="H194" s="213" t="s">
        <v>1809</v>
      </c>
    </row>
    <row r="195" spans="1:8">
      <c r="B195" s="278" t="s">
        <v>1813</v>
      </c>
      <c r="C195" s="256" t="s">
        <v>1812</v>
      </c>
      <c r="D195" s="795"/>
      <c r="E195" s="213">
        <f t="shared" si="22"/>
        <v>43265</v>
      </c>
      <c r="F195" s="213">
        <f t="shared" si="22"/>
        <v>43270</v>
      </c>
      <c r="G195" s="213">
        <f>F195+24</f>
        <v>43294</v>
      </c>
      <c r="H195" s="213" t="s">
        <v>1809</v>
      </c>
    </row>
    <row r="196" spans="1:8">
      <c r="B196" s="278" t="s">
        <v>1811</v>
      </c>
      <c r="C196" s="256" t="s">
        <v>1810</v>
      </c>
      <c r="D196" s="795"/>
      <c r="E196" s="213">
        <f t="shared" si="22"/>
        <v>43272</v>
      </c>
      <c r="F196" s="213">
        <f t="shared" si="22"/>
        <v>43277</v>
      </c>
      <c r="G196" s="213">
        <f>F196+24</f>
        <v>43301</v>
      </c>
      <c r="H196" s="213" t="s">
        <v>1809</v>
      </c>
    </row>
    <row r="197" spans="1:8">
      <c r="B197" s="319"/>
      <c r="C197" s="318"/>
      <c r="E197" s="224"/>
      <c r="F197" s="224"/>
      <c r="G197" s="224"/>
    </row>
    <row r="198" spans="1:8" ht="15">
      <c r="A198" s="268" t="s">
        <v>80</v>
      </c>
      <c r="B198" s="211"/>
      <c r="C198" s="211"/>
      <c r="E198" s="268"/>
      <c r="F198" s="268"/>
      <c r="G198" s="279"/>
    </row>
    <row r="199" spans="1:8">
      <c r="B199" s="803" t="s">
        <v>38</v>
      </c>
      <c r="C199" s="803" t="s">
        <v>39</v>
      </c>
      <c r="D199" s="798" t="s">
        <v>40</v>
      </c>
      <c r="E199" s="260" t="s">
        <v>196</v>
      </c>
      <c r="F199" s="260" t="s">
        <v>196</v>
      </c>
      <c r="G199" s="260" t="s">
        <v>230</v>
      </c>
    </row>
    <row r="200" spans="1:8">
      <c r="B200" s="804"/>
      <c r="C200" s="804"/>
      <c r="D200" s="799"/>
      <c r="E200" s="260" t="s">
        <v>1122</v>
      </c>
      <c r="F200" s="260" t="s">
        <v>42</v>
      </c>
      <c r="G200" s="260" t="s">
        <v>43</v>
      </c>
    </row>
    <row r="201" spans="1:8" ht="16.5" customHeight="1">
      <c r="B201" s="256" t="s">
        <v>1853</v>
      </c>
      <c r="C201" s="256" t="s">
        <v>1849</v>
      </c>
      <c r="D201" s="795" t="s">
        <v>1852</v>
      </c>
      <c r="E201" s="213">
        <f>F201-4</f>
        <v>43249</v>
      </c>
      <c r="F201" s="213">
        <v>43253</v>
      </c>
      <c r="G201" s="213">
        <f>F201+20</f>
        <v>43273</v>
      </c>
    </row>
    <row r="202" spans="1:8">
      <c r="B202" s="278" t="s">
        <v>1851</v>
      </c>
      <c r="C202" s="277" t="s">
        <v>1829</v>
      </c>
      <c r="D202" s="795"/>
      <c r="E202" s="213">
        <f t="shared" ref="E202:F205" si="23">E201+7</f>
        <v>43256</v>
      </c>
      <c r="F202" s="213">
        <f t="shared" si="23"/>
        <v>43260</v>
      </c>
      <c r="G202" s="213">
        <f>F202+20</f>
        <v>43280</v>
      </c>
    </row>
    <row r="203" spans="1:8">
      <c r="B203" s="278" t="s">
        <v>1850</v>
      </c>
      <c r="C203" s="277" t="s">
        <v>1849</v>
      </c>
      <c r="D203" s="795"/>
      <c r="E203" s="213">
        <f t="shared" si="23"/>
        <v>43263</v>
      </c>
      <c r="F203" s="213">
        <f t="shared" si="23"/>
        <v>43267</v>
      </c>
      <c r="G203" s="213">
        <f>F203+20</f>
        <v>43287</v>
      </c>
    </row>
    <row r="204" spans="1:8">
      <c r="B204" s="278" t="s">
        <v>1848</v>
      </c>
      <c r="C204" s="277" t="s">
        <v>1847</v>
      </c>
      <c r="D204" s="795"/>
      <c r="E204" s="213">
        <f t="shared" si="23"/>
        <v>43270</v>
      </c>
      <c r="F204" s="213">
        <f t="shared" si="23"/>
        <v>43274</v>
      </c>
      <c r="G204" s="213">
        <f>F204+20</f>
        <v>43294</v>
      </c>
    </row>
    <row r="205" spans="1:8">
      <c r="B205" s="277" t="s">
        <v>1846</v>
      </c>
      <c r="C205" s="277" t="s">
        <v>1845</v>
      </c>
      <c r="D205" s="795"/>
      <c r="E205" s="213">
        <f t="shared" si="23"/>
        <v>43277</v>
      </c>
      <c r="F205" s="213">
        <f t="shared" si="23"/>
        <v>43281</v>
      </c>
      <c r="G205" s="213">
        <f>F205+20</f>
        <v>43301</v>
      </c>
    </row>
    <row r="206" spans="1:8">
      <c r="B206" s="281"/>
      <c r="C206" s="281"/>
      <c r="D206" s="254"/>
      <c r="E206" s="224"/>
      <c r="F206" s="224"/>
      <c r="G206" s="224"/>
    </row>
    <row r="207" spans="1:8" ht="15">
      <c r="A207" s="268" t="s">
        <v>1869</v>
      </c>
      <c r="B207" s="281"/>
      <c r="C207" s="250"/>
      <c r="D207" s="268"/>
      <c r="E207" s="268"/>
      <c r="F207" s="268"/>
      <c r="G207" s="279"/>
    </row>
    <row r="208" spans="1:8" ht="15">
      <c r="A208" s="268"/>
      <c r="B208" s="803" t="s">
        <v>38</v>
      </c>
      <c r="C208" s="803" t="s">
        <v>39</v>
      </c>
      <c r="D208" s="798" t="s">
        <v>40</v>
      </c>
      <c r="E208" s="260" t="s">
        <v>196</v>
      </c>
      <c r="F208" s="260" t="s">
        <v>196</v>
      </c>
      <c r="G208" s="260" t="s">
        <v>1868</v>
      </c>
    </row>
    <row r="209" spans="1:7" ht="15">
      <c r="A209" s="268"/>
      <c r="B209" s="804"/>
      <c r="C209" s="804"/>
      <c r="D209" s="799"/>
      <c r="E209" s="260" t="s">
        <v>1122</v>
      </c>
      <c r="F209" s="260" t="s">
        <v>42</v>
      </c>
      <c r="G209" s="260" t="s">
        <v>43</v>
      </c>
    </row>
    <row r="210" spans="1:7" ht="16.5" customHeight="1">
      <c r="A210" s="268"/>
      <c r="B210" s="277" t="s">
        <v>1867</v>
      </c>
      <c r="C210" s="277"/>
      <c r="D210" s="807" t="s">
        <v>1866</v>
      </c>
      <c r="E210" s="213">
        <f>F210-6</f>
        <v>43252</v>
      </c>
      <c r="F210" s="213">
        <v>43258</v>
      </c>
      <c r="G210" s="213">
        <f>F210+30</f>
        <v>43288</v>
      </c>
    </row>
    <row r="211" spans="1:7" ht="15">
      <c r="A211" s="268"/>
      <c r="B211" s="277" t="s">
        <v>1865</v>
      </c>
      <c r="C211" s="277" t="s">
        <v>1864</v>
      </c>
      <c r="D211" s="800"/>
      <c r="E211" s="213">
        <f t="shared" ref="E211:F213" si="24">E210+7</f>
        <v>43259</v>
      </c>
      <c r="F211" s="213">
        <f t="shared" si="24"/>
        <v>43265</v>
      </c>
      <c r="G211" s="213">
        <f>F211+30</f>
        <v>43295</v>
      </c>
    </row>
    <row r="212" spans="1:7" ht="15">
      <c r="A212" s="268"/>
      <c r="B212" s="277" t="s">
        <v>578</v>
      </c>
      <c r="C212" s="277" t="s">
        <v>1863</v>
      </c>
      <c r="D212" s="800"/>
      <c r="E212" s="213">
        <f t="shared" si="24"/>
        <v>43266</v>
      </c>
      <c r="F212" s="213">
        <f t="shared" si="24"/>
        <v>43272</v>
      </c>
      <c r="G212" s="213">
        <f>F212+30</f>
        <v>43302</v>
      </c>
    </row>
    <row r="213" spans="1:7" ht="15">
      <c r="A213" s="268"/>
      <c r="B213" s="277" t="s">
        <v>1862</v>
      </c>
      <c r="C213" s="277" t="s">
        <v>1861</v>
      </c>
      <c r="D213" s="801"/>
      <c r="E213" s="213">
        <f t="shared" si="24"/>
        <v>43273</v>
      </c>
      <c r="F213" s="213">
        <f t="shared" si="24"/>
        <v>43279</v>
      </c>
      <c r="G213" s="213">
        <f>F213+30</f>
        <v>43309</v>
      </c>
    </row>
    <row r="214" spans="1:7">
      <c r="B214" s="224"/>
      <c r="C214" s="224"/>
      <c r="E214" s="224"/>
      <c r="F214" s="224"/>
      <c r="G214" s="224"/>
    </row>
    <row r="215" spans="1:7" ht="15">
      <c r="A215" s="268" t="s">
        <v>92</v>
      </c>
      <c r="B215" s="224"/>
      <c r="C215" s="224"/>
      <c r="E215" s="268"/>
      <c r="F215" s="268"/>
      <c r="G215" s="279"/>
    </row>
    <row r="216" spans="1:7">
      <c r="B216" s="803" t="s">
        <v>38</v>
      </c>
      <c r="C216" s="803" t="s">
        <v>39</v>
      </c>
      <c r="D216" s="798" t="s">
        <v>40</v>
      </c>
      <c r="E216" s="260" t="s">
        <v>196</v>
      </c>
      <c r="F216" s="260" t="s">
        <v>196</v>
      </c>
      <c r="G216" s="260" t="s">
        <v>1860</v>
      </c>
    </row>
    <row r="217" spans="1:7">
      <c r="B217" s="804"/>
      <c r="C217" s="804"/>
      <c r="D217" s="799"/>
      <c r="E217" s="260" t="s">
        <v>1122</v>
      </c>
      <c r="F217" s="260" t="s">
        <v>42</v>
      </c>
      <c r="G217" s="260" t="s">
        <v>43</v>
      </c>
    </row>
    <row r="218" spans="1:7" ht="16.5" customHeight="1">
      <c r="B218" s="277" t="s">
        <v>1859</v>
      </c>
      <c r="C218" s="277" t="s">
        <v>423</v>
      </c>
      <c r="D218" s="807" t="s">
        <v>1858</v>
      </c>
      <c r="E218" s="213">
        <f>F218-3</f>
        <v>43251</v>
      </c>
      <c r="F218" s="213">
        <v>43254</v>
      </c>
      <c r="G218" s="213">
        <f>F218+27</f>
        <v>43281</v>
      </c>
    </row>
    <row r="219" spans="1:7">
      <c r="B219" s="277" t="s">
        <v>573</v>
      </c>
      <c r="C219" s="277" t="s">
        <v>428</v>
      </c>
      <c r="D219" s="800"/>
      <c r="E219" s="213">
        <f t="shared" ref="E219:F221" si="25">E218+7</f>
        <v>43258</v>
      </c>
      <c r="F219" s="213">
        <f t="shared" si="25"/>
        <v>43261</v>
      </c>
      <c r="G219" s="213">
        <f>F219+27</f>
        <v>43288</v>
      </c>
    </row>
    <row r="220" spans="1:7">
      <c r="B220" s="277" t="s">
        <v>222</v>
      </c>
      <c r="C220" s="277" t="s">
        <v>1857</v>
      </c>
      <c r="D220" s="800"/>
      <c r="E220" s="213">
        <f t="shared" si="25"/>
        <v>43265</v>
      </c>
      <c r="F220" s="213">
        <f t="shared" si="25"/>
        <v>43268</v>
      </c>
      <c r="G220" s="213">
        <f>F220+27</f>
        <v>43295</v>
      </c>
    </row>
    <row r="221" spans="1:7">
      <c r="B221" s="277" t="s">
        <v>1856</v>
      </c>
      <c r="C221" s="277"/>
      <c r="D221" s="801"/>
      <c r="E221" s="213">
        <f t="shared" si="25"/>
        <v>43272</v>
      </c>
      <c r="F221" s="213">
        <f t="shared" si="25"/>
        <v>43275</v>
      </c>
      <c r="G221" s="213">
        <f>F221+27</f>
        <v>43302</v>
      </c>
    </row>
    <row r="222" spans="1:7">
      <c r="B222" s="317"/>
      <c r="C222" s="317"/>
      <c r="G222" s="315"/>
    </row>
    <row r="223" spans="1:7" ht="15">
      <c r="A223" s="268" t="s">
        <v>231</v>
      </c>
      <c r="B223" s="211"/>
      <c r="C223" s="211"/>
      <c r="E223" s="268"/>
      <c r="F223" s="268"/>
      <c r="G223" s="279"/>
    </row>
    <row r="224" spans="1:7">
      <c r="B224" s="803" t="s">
        <v>38</v>
      </c>
      <c r="C224" s="803" t="s">
        <v>39</v>
      </c>
      <c r="D224" s="798" t="s">
        <v>40</v>
      </c>
      <c r="E224" s="260" t="s">
        <v>196</v>
      </c>
      <c r="F224" s="260" t="s">
        <v>196</v>
      </c>
      <c r="G224" s="260" t="s">
        <v>1855</v>
      </c>
    </row>
    <row r="225" spans="1:8">
      <c r="B225" s="804"/>
      <c r="C225" s="804"/>
      <c r="D225" s="799"/>
      <c r="E225" s="260" t="s">
        <v>1122</v>
      </c>
      <c r="F225" s="260" t="s">
        <v>42</v>
      </c>
      <c r="G225" s="260" t="s">
        <v>43</v>
      </c>
    </row>
    <row r="226" spans="1:8" ht="16.5" customHeight="1">
      <c r="B226" s="256" t="s">
        <v>1840</v>
      </c>
      <c r="C226" s="256" t="s">
        <v>1839</v>
      </c>
      <c r="D226" s="795" t="s">
        <v>1838</v>
      </c>
      <c r="E226" s="213">
        <f>F226-5</f>
        <v>43252</v>
      </c>
      <c r="F226" s="213">
        <v>43257</v>
      </c>
      <c r="G226" s="213">
        <f>F226+25</f>
        <v>43282</v>
      </c>
    </row>
    <row r="227" spans="1:8">
      <c r="B227" s="278" t="s">
        <v>1837</v>
      </c>
      <c r="C227" s="277" t="s">
        <v>588</v>
      </c>
      <c r="D227" s="795"/>
      <c r="E227" s="213">
        <f t="shared" ref="E227:F229" si="26">E226+7</f>
        <v>43259</v>
      </c>
      <c r="F227" s="213">
        <f t="shared" si="26"/>
        <v>43264</v>
      </c>
      <c r="G227" s="213">
        <f>F227+25</f>
        <v>43289</v>
      </c>
    </row>
    <row r="228" spans="1:8">
      <c r="B228" s="278" t="s">
        <v>1836</v>
      </c>
      <c r="C228" s="277" t="s">
        <v>1835</v>
      </c>
      <c r="D228" s="795"/>
      <c r="E228" s="213">
        <f t="shared" si="26"/>
        <v>43266</v>
      </c>
      <c r="F228" s="213">
        <f t="shared" si="26"/>
        <v>43271</v>
      </c>
      <c r="G228" s="213">
        <f>F228+25</f>
        <v>43296</v>
      </c>
    </row>
    <row r="229" spans="1:8">
      <c r="B229" s="278" t="s">
        <v>1834</v>
      </c>
      <c r="C229" s="277" t="s">
        <v>1833</v>
      </c>
      <c r="D229" s="795"/>
      <c r="E229" s="213">
        <f t="shared" si="26"/>
        <v>43273</v>
      </c>
      <c r="F229" s="213">
        <f t="shared" si="26"/>
        <v>43278</v>
      </c>
      <c r="G229" s="213">
        <f>F229+25</f>
        <v>43303</v>
      </c>
    </row>
    <row r="230" spans="1:8">
      <c r="B230" s="211"/>
      <c r="C230" s="211"/>
      <c r="E230" s="224"/>
      <c r="F230" s="224"/>
      <c r="G230" s="224"/>
      <c r="H230" s="316"/>
    </row>
    <row r="231" spans="1:8" ht="15">
      <c r="A231" s="268" t="s">
        <v>234</v>
      </c>
      <c r="B231" s="211"/>
      <c r="C231" s="211"/>
    </row>
    <row r="232" spans="1:8">
      <c r="B232" s="803" t="s">
        <v>38</v>
      </c>
      <c r="C232" s="803" t="s">
        <v>39</v>
      </c>
      <c r="D232" s="798" t="s">
        <v>40</v>
      </c>
      <c r="E232" s="260" t="s">
        <v>196</v>
      </c>
      <c r="F232" s="260" t="s">
        <v>196</v>
      </c>
      <c r="G232" s="260" t="s">
        <v>1820</v>
      </c>
      <c r="H232" s="260" t="s">
        <v>1854</v>
      </c>
    </row>
    <row r="233" spans="1:8">
      <c r="B233" s="804"/>
      <c r="C233" s="804"/>
      <c r="D233" s="799"/>
      <c r="E233" s="260" t="s">
        <v>1122</v>
      </c>
      <c r="F233" s="260" t="s">
        <v>42</v>
      </c>
      <c r="G233" s="260" t="s">
        <v>43</v>
      </c>
      <c r="H233" s="260" t="s">
        <v>43</v>
      </c>
    </row>
    <row r="234" spans="1:8" ht="16.5" customHeight="1">
      <c r="B234" s="256" t="s">
        <v>1853</v>
      </c>
      <c r="C234" s="256" t="s">
        <v>1849</v>
      </c>
      <c r="D234" s="795" t="s">
        <v>1852</v>
      </c>
      <c r="E234" s="213">
        <f>F234-4</f>
        <v>43249</v>
      </c>
      <c r="F234" s="213">
        <v>43253</v>
      </c>
      <c r="G234" s="213">
        <f>F234+20</f>
        <v>43273</v>
      </c>
      <c r="H234" s="213" t="s">
        <v>1844</v>
      </c>
    </row>
    <row r="235" spans="1:8">
      <c r="B235" s="278" t="s">
        <v>1851</v>
      </c>
      <c r="C235" s="277" t="s">
        <v>1829</v>
      </c>
      <c r="D235" s="795"/>
      <c r="E235" s="213">
        <f t="shared" ref="E235:F238" si="27">E234+7</f>
        <v>43256</v>
      </c>
      <c r="F235" s="213">
        <f t="shared" si="27"/>
        <v>43260</v>
      </c>
      <c r="G235" s="213">
        <f>F235+20</f>
        <v>43280</v>
      </c>
      <c r="H235" s="213" t="s">
        <v>1844</v>
      </c>
    </row>
    <row r="236" spans="1:8">
      <c r="B236" s="278" t="s">
        <v>1850</v>
      </c>
      <c r="C236" s="277" t="s">
        <v>1849</v>
      </c>
      <c r="D236" s="795"/>
      <c r="E236" s="213">
        <f t="shared" si="27"/>
        <v>43263</v>
      </c>
      <c r="F236" s="213">
        <f t="shared" si="27"/>
        <v>43267</v>
      </c>
      <c r="G236" s="213">
        <f>F236+20</f>
        <v>43287</v>
      </c>
      <c r="H236" s="213" t="s">
        <v>1844</v>
      </c>
    </row>
    <row r="237" spans="1:8">
      <c r="B237" s="278" t="s">
        <v>1848</v>
      </c>
      <c r="C237" s="277" t="s">
        <v>1847</v>
      </c>
      <c r="D237" s="795"/>
      <c r="E237" s="213">
        <f t="shared" si="27"/>
        <v>43270</v>
      </c>
      <c r="F237" s="213">
        <f t="shared" si="27"/>
        <v>43274</v>
      </c>
      <c r="G237" s="213">
        <f>F237+20</f>
        <v>43294</v>
      </c>
      <c r="H237" s="213" t="s">
        <v>1844</v>
      </c>
    </row>
    <row r="238" spans="1:8">
      <c r="B238" s="277" t="s">
        <v>1846</v>
      </c>
      <c r="C238" s="277" t="s">
        <v>1845</v>
      </c>
      <c r="D238" s="795"/>
      <c r="E238" s="213">
        <f t="shared" si="27"/>
        <v>43277</v>
      </c>
      <c r="F238" s="213">
        <f t="shared" si="27"/>
        <v>43281</v>
      </c>
      <c r="G238" s="213">
        <f>F238+20</f>
        <v>43301</v>
      </c>
      <c r="H238" s="213" t="s">
        <v>1844</v>
      </c>
    </row>
    <row r="239" spans="1:8">
      <c r="B239" s="281"/>
      <c r="C239" s="281"/>
      <c r="D239" s="254"/>
      <c r="E239" s="224"/>
      <c r="F239" s="224"/>
      <c r="G239" s="224"/>
      <c r="H239" s="224"/>
    </row>
    <row r="240" spans="1:8" ht="15">
      <c r="A240" s="268" t="s">
        <v>60</v>
      </c>
      <c r="B240" s="250"/>
      <c r="C240" s="250"/>
      <c r="D240" s="268"/>
      <c r="E240" s="268"/>
      <c r="F240" s="268"/>
      <c r="G240" s="279"/>
    </row>
    <row r="241" spans="1:7">
      <c r="B241" s="803" t="s">
        <v>38</v>
      </c>
      <c r="C241" s="803" t="s">
        <v>39</v>
      </c>
      <c r="D241" s="798" t="s">
        <v>40</v>
      </c>
      <c r="E241" s="260" t="s">
        <v>196</v>
      </c>
      <c r="F241" s="260" t="s">
        <v>196</v>
      </c>
      <c r="G241" s="260" t="s">
        <v>1843</v>
      </c>
    </row>
    <row r="242" spans="1:7">
      <c r="B242" s="804"/>
      <c r="C242" s="804"/>
      <c r="D242" s="799"/>
      <c r="E242" s="260" t="s">
        <v>1122</v>
      </c>
      <c r="F242" s="260" t="s">
        <v>42</v>
      </c>
      <c r="G242" s="260" t="s">
        <v>43</v>
      </c>
    </row>
    <row r="243" spans="1:7" ht="16.5" customHeight="1">
      <c r="B243" s="256" t="s">
        <v>1840</v>
      </c>
      <c r="C243" s="256" t="s">
        <v>1839</v>
      </c>
      <c r="D243" s="795" t="s">
        <v>1838</v>
      </c>
      <c r="E243" s="213">
        <f>F243-5</f>
        <v>43252</v>
      </c>
      <c r="F243" s="213">
        <v>43257</v>
      </c>
      <c r="G243" s="213">
        <f>F243+33</f>
        <v>43290</v>
      </c>
    </row>
    <row r="244" spans="1:7">
      <c r="B244" s="278" t="s">
        <v>1837</v>
      </c>
      <c r="C244" s="277" t="s">
        <v>588</v>
      </c>
      <c r="D244" s="795"/>
      <c r="E244" s="213">
        <f t="shared" ref="E244:F246" si="28">E243+7</f>
        <v>43259</v>
      </c>
      <c r="F244" s="213">
        <f t="shared" si="28"/>
        <v>43264</v>
      </c>
      <c r="G244" s="213">
        <f>F244+33</f>
        <v>43297</v>
      </c>
    </row>
    <row r="245" spans="1:7">
      <c r="B245" s="278" t="s">
        <v>1836</v>
      </c>
      <c r="C245" s="277" t="s">
        <v>1835</v>
      </c>
      <c r="D245" s="795"/>
      <c r="E245" s="213">
        <f t="shared" si="28"/>
        <v>43266</v>
      </c>
      <c r="F245" s="213">
        <f t="shared" si="28"/>
        <v>43271</v>
      </c>
      <c r="G245" s="213">
        <f>F245+33</f>
        <v>43304</v>
      </c>
    </row>
    <row r="246" spans="1:7">
      <c r="B246" s="278" t="s">
        <v>1834</v>
      </c>
      <c r="C246" s="277" t="s">
        <v>1833</v>
      </c>
      <c r="D246" s="795"/>
      <c r="E246" s="213">
        <f t="shared" si="28"/>
        <v>43273</v>
      </c>
      <c r="F246" s="213">
        <f t="shared" si="28"/>
        <v>43278</v>
      </c>
      <c r="G246" s="213">
        <f>F246+33</f>
        <v>43311</v>
      </c>
    </row>
    <row r="247" spans="1:7">
      <c r="B247" s="281"/>
      <c r="C247" s="281"/>
      <c r="D247" s="254"/>
      <c r="E247" s="224"/>
      <c r="F247" s="224"/>
      <c r="G247" s="315"/>
    </row>
    <row r="248" spans="1:7" ht="15">
      <c r="A248" s="268" t="s">
        <v>1842</v>
      </c>
      <c r="B248" s="281"/>
      <c r="C248" s="281"/>
      <c r="D248" s="254"/>
      <c r="E248" s="224"/>
      <c r="F248" s="224"/>
      <c r="G248" s="315"/>
    </row>
    <row r="249" spans="1:7">
      <c r="B249" s="803" t="s">
        <v>38</v>
      </c>
      <c r="C249" s="803" t="s">
        <v>39</v>
      </c>
      <c r="D249" s="798" t="s">
        <v>40</v>
      </c>
      <c r="E249" s="260" t="s">
        <v>196</v>
      </c>
      <c r="F249" s="260" t="s">
        <v>196</v>
      </c>
      <c r="G249" s="260" t="s">
        <v>1841</v>
      </c>
    </row>
    <row r="250" spans="1:7">
      <c r="B250" s="804"/>
      <c r="C250" s="804"/>
      <c r="D250" s="799"/>
      <c r="E250" s="260" t="s">
        <v>1122</v>
      </c>
      <c r="F250" s="260" t="s">
        <v>42</v>
      </c>
      <c r="G250" s="260" t="s">
        <v>43</v>
      </c>
    </row>
    <row r="251" spans="1:7" ht="16.5" customHeight="1">
      <c r="B251" s="256" t="s">
        <v>1840</v>
      </c>
      <c r="C251" s="256" t="s">
        <v>1839</v>
      </c>
      <c r="D251" s="795" t="s">
        <v>1838</v>
      </c>
      <c r="E251" s="213">
        <f>F251-5</f>
        <v>43252</v>
      </c>
      <c r="F251" s="213">
        <v>43257</v>
      </c>
      <c r="G251" s="213">
        <f>F251+35</f>
        <v>43292</v>
      </c>
    </row>
    <row r="252" spans="1:7">
      <c r="B252" s="278" t="s">
        <v>1837</v>
      </c>
      <c r="C252" s="277" t="s">
        <v>588</v>
      </c>
      <c r="D252" s="795"/>
      <c r="E252" s="213">
        <f t="shared" ref="E252:F254" si="29">E251+7</f>
        <v>43259</v>
      </c>
      <c r="F252" s="213">
        <f t="shared" si="29"/>
        <v>43264</v>
      </c>
      <c r="G252" s="213">
        <f>F252+35</f>
        <v>43299</v>
      </c>
    </row>
    <row r="253" spans="1:7">
      <c r="B253" s="278" t="s">
        <v>1836</v>
      </c>
      <c r="C253" s="277" t="s">
        <v>1835</v>
      </c>
      <c r="D253" s="795"/>
      <c r="E253" s="213">
        <f t="shared" si="29"/>
        <v>43266</v>
      </c>
      <c r="F253" s="213">
        <f t="shared" si="29"/>
        <v>43271</v>
      </c>
      <c r="G253" s="213">
        <f>F253+35</f>
        <v>43306</v>
      </c>
    </row>
    <row r="254" spans="1:7">
      <c r="B254" s="278" t="s">
        <v>1834</v>
      </c>
      <c r="C254" s="277" t="s">
        <v>1833</v>
      </c>
      <c r="D254" s="795"/>
      <c r="E254" s="213">
        <f t="shared" si="29"/>
        <v>43273</v>
      </c>
      <c r="F254" s="213">
        <f t="shared" si="29"/>
        <v>43278</v>
      </c>
      <c r="G254" s="213">
        <f>F254+35</f>
        <v>43313</v>
      </c>
    </row>
    <row r="255" spans="1:7">
      <c r="B255" s="281"/>
      <c r="C255" s="281"/>
      <c r="D255" s="254"/>
      <c r="E255" s="224"/>
      <c r="F255" s="224"/>
      <c r="G255" s="315"/>
    </row>
    <row r="256" spans="1:7" ht="15">
      <c r="A256" s="268" t="s">
        <v>215</v>
      </c>
      <c r="B256" s="211"/>
      <c r="C256" s="211"/>
    </row>
    <row r="257" spans="1:8">
      <c r="B257" s="803" t="s">
        <v>38</v>
      </c>
      <c r="C257" s="803" t="s">
        <v>39</v>
      </c>
      <c r="D257" s="798" t="s">
        <v>40</v>
      </c>
      <c r="E257" s="260" t="s">
        <v>196</v>
      </c>
      <c r="F257" s="260" t="s">
        <v>196</v>
      </c>
      <c r="G257" s="260" t="s">
        <v>1832</v>
      </c>
      <c r="H257" s="260" t="s">
        <v>1831</v>
      </c>
    </row>
    <row r="258" spans="1:8">
      <c r="B258" s="804"/>
      <c r="C258" s="804"/>
      <c r="D258" s="799"/>
      <c r="E258" s="260" t="s">
        <v>1122</v>
      </c>
      <c r="F258" s="260" t="s">
        <v>42</v>
      </c>
      <c r="G258" s="260" t="s">
        <v>43</v>
      </c>
      <c r="H258" s="260" t="s">
        <v>43</v>
      </c>
    </row>
    <row r="259" spans="1:8" ht="16.5" customHeight="1">
      <c r="B259" s="277" t="s">
        <v>1830</v>
      </c>
      <c r="C259" s="277" t="s">
        <v>1829</v>
      </c>
      <c r="D259" s="807" t="s">
        <v>1828</v>
      </c>
      <c r="E259" s="213">
        <f>F259-4</f>
        <v>43252</v>
      </c>
      <c r="F259" s="213">
        <v>43256</v>
      </c>
      <c r="G259" s="213">
        <f>F259+28</f>
        <v>43284</v>
      </c>
      <c r="H259" s="213" t="s">
        <v>1821</v>
      </c>
    </row>
    <row r="260" spans="1:8">
      <c r="B260" s="277" t="s">
        <v>1827</v>
      </c>
      <c r="C260" s="277" t="s">
        <v>1826</v>
      </c>
      <c r="D260" s="800"/>
      <c r="E260" s="213">
        <f t="shared" ref="E260:F262" si="30">E259+7</f>
        <v>43259</v>
      </c>
      <c r="F260" s="213">
        <f t="shared" si="30"/>
        <v>43263</v>
      </c>
      <c r="G260" s="213">
        <f>F260+28</f>
        <v>43291</v>
      </c>
      <c r="H260" s="213" t="s">
        <v>1821</v>
      </c>
    </row>
    <row r="261" spans="1:8">
      <c r="B261" s="277" t="s">
        <v>1825</v>
      </c>
      <c r="C261" s="277" t="s">
        <v>1817</v>
      </c>
      <c r="D261" s="800"/>
      <c r="E261" s="213">
        <f t="shared" si="30"/>
        <v>43266</v>
      </c>
      <c r="F261" s="213">
        <f t="shared" si="30"/>
        <v>43270</v>
      </c>
      <c r="G261" s="213">
        <f>F261+28</f>
        <v>43298</v>
      </c>
      <c r="H261" s="213" t="s">
        <v>1821</v>
      </c>
    </row>
    <row r="262" spans="1:8">
      <c r="B262" s="277" t="s">
        <v>1823</v>
      </c>
      <c r="C262" s="277" t="s">
        <v>1822</v>
      </c>
      <c r="D262" s="801"/>
      <c r="E262" s="213">
        <f t="shared" si="30"/>
        <v>43273</v>
      </c>
      <c r="F262" s="213">
        <f t="shared" si="30"/>
        <v>43277</v>
      </c>
      <c r="G262" s="213">
        <f>F262+28</f>
        <v>43305</v>
      </c>
      <c r="H262" s="213" t="s">
        <v>1821</v>
      </c>
    </row>
    <row r="263" spans="1:8">
      <c r="B263" s="211"/>
      <c r="C263" s="211"/>
      <c r="E263" s="224"/>
      <c r="F263" s="224"/>
      <c r="G263" s="295"/>
    </row>
    <row r="264" spans="1:8">
      <c r="B264" s="803" t="s">
        <v>38</v>
      </c>
      <c r="C264" s="803" t="s">
        <v>39</v>
      </c>
      <c r="D264" s="798" t="s">
        <v>40</v>
      </c>
      <c r="E264" s="260" t="s">
        <v>196</v>
      </c>
      <c r="F264" s="260" t="s">
        <v>196</v>
      </c>
      <c r="G264" s="260" t="s">
        <v>1820</v>
      </c>
      <c r="H264" s="260" t="s">
        <v>1819</v>
      </c>
    </row>
    <row r="265" spans="1:8">
      <c r="B265" s="804"/>
      <c r="C265" s="804"/>
      <c r="D265" s="799"/>
      <c r="E265" s="260" t="s">
        <v>1122</v>
      </c>
      <c r="F265" s="260" t="s">
        <v>42</v>
      </c>
      <c r="G265" s="260" t="s">
        <v>43</v>
      </c>
      <c r="H265" s="260" t="s">
        <v>43</v>
      </c>
    </row>
    <row r="266" spans="1:8" ht="16.5" customHeight="1">
      <c r="B266" s="256" t="s">
        <v>1818</v>
      </c>
      <c r="C266" s="256" t="s">
        <v>1817</v>
      </c>
      <c r="D266" s="795" t="s">
        <v>1816</v>
      </c>
      <c r="E266" s="213">
        <f>F266-5</f>
        <v>43251</v>
      </c>
      <c r="F266" s="213">
        <v>43256</v>
      </c>
      <c r="G266" s="213">
        <f>F266+24</f>
        <v>43280</v>
      </c>
      <c r="H266" s="213" t="s">
        <v>1809</v>
      </c>
    </row>
    <row r="267" spans="1:8">
      <c r="B267" s="278" t="s">
        <v>1815</v>
      </c>
      <c r="C267" s="256" t="s">
        <v>1814</v>
      </c>
      <c r="D267" s="795"/>
      <c r="E267" s="213">
        <f t="shared" ref="E267:F269" si="31">E266+7</f>
        <v>43258</v>
      </c>
      <c r="F267" s="213">
        <f t="shared" si="31"/>
        <v>43263</v>
      </c>
      <c r="G267" s="213">
        <f>F267+24</f>
        <v>43287</v>
      </c>
      <c r="H267" s="213" t="s">
        <v>1809</v>
      </c>
    </row>
    <row r="268" spans="1:8">
      <c r="B268" s="278" t="s">
        <v>1813</v>
      </c>
      <c r="C268" s="256" t="s">
        <v>1812</v>
      </c>
      <c r="D268" s="795"/>
      <c r="E268" s="213">
        <f t="shared" si="31"/>
        <v>43265</v>
      </c>
      <c r="F268" s="213">
        <f t="shared" si="31"/>
        <v>43270</v>
      </c>
      <c r="G268" s="213">
        <f>F268+24</f>
        <v>43294</v>
      </c>
      <c r="H268" s="213" t="s">
        <v>1809</v>
      </c>
    </row>
    <row r="269" spans="1:8">
      <c r="B269" s="278" t="s">
        <v>1811</v>
      </c>
      <c r="C269" s="256" t="s">
        <v>1810</v>
      </c>
      <c r="D269" s="795"/>
      <c r="E269" s="213">
        <f t="shared" si="31"/>
        <v>43272</v>
      </c>
      <c r="F269" s="213">
        <f t="shared" si="31"/>
        <v>43277</v>
      </c>
      <c r="G269" s="213">
        <f>F269+24</f>
        <v>43301</v>
      </c>
      <c r="H269" s="213" t="s">
        <v>1809</v>
      </c>
    </row>
    <row r="270" spans="1:8">
      <c r="B270" s="281"/>
      <c r="C270" s="281"/>
      <c r="D270" s="254"/>
      <c r="E270" s="224"/>
      <c r="F270" s="224"/>
    </row>
    <row r="271" spans="1:8" ht="15">
      <c r="A271" s="268" t="s">
        <v>103</v>
      </c>
      <c r="B271" s="211"/>
      <c r="C271" s="211"/>
      <c r="E271" s="306"/>
      <c r="F271" s="295"/>
      <c r="G271" s="295"/>
    </row>
    <row r="272" spans="1:8">
      <c r="B272" s="803" t="s">
        <v>38</v>
      </c>
      <c r="C272" s="803" t="s">
        <v>39</v>
      </c>
      <c r="D272" s="798" t="s">
        <v>40</v>
      </c>
      <c r="E272" s="260" t="s">
        <v>196</v>
      </c>
      <c r="F272" s="260" t="s">
        <v>196</v>
      </c>
      <c r="G272" s="260" t="s">
        <v>1808</v>
      </c>
      <c r="H272" s="260" t="s">
        <v>1807</v>
      </c>
    </row>
    <row r="273" spans="1:8">
      <c r="B273" s="804"/>
      <c r="C273" s="804"/>
      <c r="D273" s="799"/>
      <c r="E273" s="260" t="s">
        <v>1122</v>
      </c>
      <c r="F273" s="260" t="s">
        <v>42</v>
      </c>
      <c r="G273" s="260" t="s">
        <v>43</v>
      </c>
      <c r="H273" s="260" t="s">
        <v>43</v>
      </c>
    </row>
    <row r="274" spans="1:8">
      <c r="B274" s="256" t="s">
        <v>1806</v>
      </c>
      <c r="C274" s="256" t="s">
        <v>1805</v>
      </c>
      <c r="D274" s="795" t="s">
        <v>1803</v>
      </c>
      <c r="E274" s="213">
        <f>F274-4</f>
        <v>43248</v>
      </c>
      <c r="F274" s="213">
        <v>43252</v>
      </c>
      <c r="G274" s="213">
        <f>F274+23</f>
        <v>43275</v>
      </c>
      <c r="H274" s="213" t="s">
        <v>1798</v>
      </c>
    </row>
    <row r="275" spans="1:8">
      <c r="B275" s="278" t="s">
        <v>1802</v>
      </c>
      <c r="C275" s="256" t="s">
        <v>414</v>
      </c>
      <c r="D275" s="795"/>
      <c r="E275" s="213">
        <f t="shared" ref="E275:F278" si="32">E274+7</f>
        <v>43255</v>
      </c>
      <c r="F275" s="213">
        <f t="shared" si="32"/>
        <v>43259</v>
      </c>
      <c r="G275" s="213">
        <f>F275+23</f>
        <v>43282</v>
      </c>
      <c r="H275" s="213" t="s">
        <v>1798</v>
      </c>
    </row>
    <row r="276" spans="1:8">
      <c r="B276" s="278" t="s">
        <v>1801</v>
      </c>
      <c r="C276" s="256" t="s">
        <v>632</v>
      </c>
      <c r="D276" s="795"/>
      <c r="E276" s="213">
        <f t="shared" si="32"/>
        <v>43262</v>
      </c>
      <c r="F276" s="213">
        <f t="shared" si="32"/>
        <v>43266</v>
      </c>
      <c r="G276" s="213">
        <f>F276+23</f>
        <v>43289</v>
      </c>
      <c r="H276" s="213" t="s">
        <v>1798</v>
      </c>
    </row>
    <row r="277" spans="1:8">
      <c r="B277" s="278" t="s">
        <v>1800</v>
      </c>
      <c r="C277" s="256" t="s">
        <v>633</v>
      </c>
      <c r="D277" s="795"/>
      <c r="E277" s="213">
        <f t="shared" si="32"/>
        <v>43269</v>
      </c>
      <c r="F277" s="213">
        <f t="shared" si="32"/>
        <v>43273</v>
      </c>
      <c r="G277" s="213">
        <f>F277+23</f>
        <v>43296</v>
      </c>
      <c r="H277" s="213" t="s">
        <v>1798</v>
      </c>
    </row>
    <row r="278" spans="1:8">
      <c r="B278" s="277" t="s">
        <v>1799</v>
      </c>
      <c r="C278" s="256" t="s">
        <v>634</v>
      </c>
      <c r="D278" s="795"/>
      <c r="E278" s="213">
        <f t="shared" si="32"/>
        <v>43276</v>
      </c>
      <c r="F278" s="213">
        <f t="shared" si="32"/>
        <v>43280</v>
      </c>
      <c r="G278" s="213">
        <f>F278+23</f>
        <v>43303</v>
      </c>
      <c r="H278" s="213" t="s">
        <v>1798</v>
      </c>
    </row>
    <row r="279" spans="1:8">
      <c r="B279" s="281"/>
      <c r="C279" s="281"/>
      <c r="D279" s="254"/>
      <c r="E279" s="224"/>
      <c r="F279" s="224"/>
      <c r="G279" s="224"/>
      <c r="H279" s="224"/>
    </row>
    <row r="280" spans="1:8" ht="15">
      <c r="A280" s="268" t="s">
        <v>93</v>
      </c>
    </row>
    <row r="281" spans="1:8">
      <c r="B281" s="803" t="s">
        <v>38</v>
      </c>
      <c r="C281" s="803" t="s">
        <v>39</v>
      </c>
      <c r="D281" s="798" t="s">
        <v>40</v>
      </c>
      <c r="E281" s="260" t="s">
        <v>196</v>
      </c>
      <c r="F281" s="260" t="s">
        <v>196</v>
      </c>
      <c r="G281" s="283" t="s">
        <v>93</v>
      </c>
    </row>
    <row r="282" spans="1:8">
      <c r="B282" s="804"/>
      <c r="C282" s="804"/>
      <c r="D282" s="799"/>
      <c r="E282" s="260" t="s">
        <v>1122</v>
      </c>
      <c r="F282" s="260" t="s">
        <v>42</v>
      </c>
      <c r="G282" s="283" t="s">
        <v>43</v>
      </c>
    </row>
    <row r="283" spans="1:8" ht="16.5" customHeight="1">
      <c r="B283" s="256" t="s">
        <v>1797</v>
      </c>
      <c r="C283" s="256" t="s">
        <v>271</v>
      </c>
      <c r="D283" s="795" t="s">
        <v>1796</v>
      </c>
      <c r="E283" s="213">
        <v>43250</v>
      </c>
      <c r="F283" s="213">
        <v>43256</v>
      </c>
      <c r="G283" s="213">
        <v>43281</v>
      </c>
    </row>
    <row r="284" spans="1:8">
      <c r="B284" s="278" t="s">
        <v>1795</v>
      </c>
      <c r="C284" s="277" t="s">
        <v>100</v>
      </c>
      <c r="D284" s="795"/>
      <c r="E284" s="213">
        <f t="shared" ref="E284:G286" si="33">E283+7</f>
        <v>43257</v>
      </c>
      <c r="F284" s="213">
        <f t="shared" si="33"/>
        <v>43263</v>
      </c>
      <c r="G284" s="213">
        <f t="shared" si="33"/>
        <v>43288</v>
      </c>
    </row>
    <row r="285" spans="1:8">
      <c r="B285" s="278" t="s">
        <v>1794</v>
      </c>
      <c r="C285" s="277" t="s">
        <v>588</v>
      </c>
      <c r="D285" s="795"/>
      <c r="E285" s="213">
        <f t="shared" si="33"/>
        <v>43264</v>
      </c>
      <c r="F285" s="213">
        <f t="shared" si="33"/>
        <v>43270</v>
      </c>
      <c r="G285" s="213">
        <f t="shared" si="33"/>
        <v>43295</v>
      </c>
    </row>
    <row r="286" spans="1:8">
      <c r="B286" s="278" t="s">
        <v>1793</v>
      </c>
      <c r="C286" s="277" t="s">
        <v>102</v>
      </c>
      <c r="D286" s="795"/>
      <c r="E286" s="213">
        <f t="shared" si="33"/>
        <v>43271</v>
      </c>
      <c r="F286" s="213">
        <f t="shared" si="33"/>
        <v>43277</v>
      </c>
      <c r="G286" s="213">
        <f t="shared" si="33"/>
        <v>43302</v>
      </c>
    </row>
    <row r="287" spans="1:8">
      <c r="B287" s="281"/>
      <c r="C287" s="281"/>
      <c r="D287" s="254"/>
      <c r="E287" s="224"/>
      <c r="F287" s="224"/>
      <c r="G287" s="224"/>
    </row>
    <row r="288" spans="1:8" s="259" customFormat="1" ht="15">
      <c r="A288" s="802" t="s">
        <v>318</v>
      </c>
      <c r="B288" s="802"/>
      <c r="C288" s="802"/>
      <c r="D288" s="802"/>
      <c r="E288" s="802"/>
      <c r="F288" s="802"/>
      <c r="G288" s="802"/>
      <c r="H288" s="251"/>
    </row>
    <row r="289" spans="1:7" ht="15">
      <c r="A289" s="268" t="s">
        <v>319</v>
      </c>
    </row>
    <row r="290" spans="1:7">
      <c r="B290" s="803" t="s">
        <v>38</v>
      </c>
      <c r="C290" s="803" t="s">
        <v>39</v>
      </c>
      <c r="D290" s="798" t="s">
        <v>40</v>
      </c>
      <c r="E290" s="260" t="s">
        <v>196</v>
      </c>
      <c r="F290" s="260" t="s">
        <v>196</v>
      </c>
      <c r="G290" s="260" t="s">
        <v>1784</v>
      </c>
    </row>
    <row r="291" spans="1:7">
      <c r="B291" s="804"/>
      <c r="C291" s="804"/>
      <c r="D291" s="799"/>
      <c r="E291" s="260" t="s">
        <v>1122</v>
      </c>
      <c r="F291" s="260" t="s">
        <v>42</v>
      </c>
      <c r="G291" s="260" t="s">
        <v>43</v>
      </c>
    </row>
    <row r="292" spans="1:7">
      <c r="B292" s="277" t="s">
        <v>1769</v>
      </c>
      <c r="C292" s="277" t="s">
        <v>1792</v>
      </c>
      <c r="D292" s="807" t="s">
        <v>1791</v>
      </c>
      <c r="E292" s="213">
        <f>F292-4</f>
        <v>43252</v>
      </c>
      <c r="F292" s="213">
        <v>43256</v>
      </c>
      <c r="G292" s="213">
        <f>F292+2</f>
        <v>43258</v>
      </c>
    </row>
    <row r="293" spans="1:7">
      <c r="B293" s="277" t="s">
        <v>1771</v>
      </c>
      <c r="C293" s="277" t="s">
        <v>1790</v>
      </c>
      <c r="D293" s="800"/>
      <c r="E293" s="213">
        <f t="shared" ref="E293:G295" si="34">E292+7</f>
        <v>43259</v>
      </c>
      <c r="F293" s="213">
        <f t="shared" si="34"/>
        <v>43263</v>
      </c>
      <c r="G293" s="213">
        <f t="shared" si="34"/>
        <v>43265</v>
      </c>
    </row>
    <row r="294" spans="1:7">
      <c r="B294" s="277" t="s">
        <v>1771</v>
      </c>
      <c r="C294" s="277" t="s">
        <v>1789</v>
      </c>
      <c r="D294" s="800"/>
      <c r="E294" s="213">
        <f t="shared" si="34"/>
        <v>43266</v>
      </c>
      <c r="F294" s="213">
        <f t="shared" si="34"/>
        <v>43270</v>
      </c>
      <c r="G294" s="213">
        <f t="shared" si="34"/>
        <v>43272</v>
      </c>
    </row>
    <row r="295" spans="1:7">
      <c r="B295" s="277" t="s">
        <v>1769</v>
      </c>
      <c r="C295" s="277" t="s">
        <v>1788</v>
      </c>
      <c r="D295" s="801"/>
      <c r="E295" s="213">
        <f t="shared" si="34"/>
        <v>43273</v>
      </c>
      <c r="F295" s="213">
        <f t="shared" si="34"/>
        <v>43277</v>
      </c>
      <c r="G295" s="213">
        <f t="shared" si="34"/>
        <v>43279</v>
      </c>
    </row>
    <row r="296" spans="1:7">
      <c r="B296" s="211"/>
      <c r="C296" s="211"/>
    </row>
    <row r="297" spans="1:7">
      <c r="B297" s="803" t="s">
        <v>38</v>
      </c>
      <c r="C297" s="803" t="s">
        <v>39</v>
      </c>
      <c r="D297" s="798" t="s">
        <v>40</v>
      </c>
      <c r="E297" s="260" t="s">
        <v>196</v>
      </c>
      <c r="F297" s="260" t="s">
        <v>196</v>
      </c>
      <c r="G297" s="260" t="s">
        <v>1784</v>
      </c>
    </row>
    <row r="298" spans="1:7">
      <c r="B298" s="804"/>
      <c r="C298" s="804"/>
      <c r="D298" s="799"/>
      <c r="E298" s="260" t="s">
        <v>1122</v>
      </c>
      <c r="F298" s="260" t="s">
        <v>42</v>
      </c>
      <c r="G298" s="260" t="s">
        <v>43</v>
      </c>
    </row>
    <row r="299" spans="1:7">
      <c r="B299" s="256" t="s">
        <v>1786</v>
      </c>
      <c r="C299" s="256" t="s">
        <v>416</v>
      </c>
      <c r="D299" s="795" t="s">
        <v>1787</v>
      </c>
      <c r="E299" s="213">
        <f>F299-3</f>
        <v>43249</v>
      </c>
      <c r="F299" s="213">
        <v>43252</v>
      </c>
      <c r="G299" s="213">
        <f>F299+3</f>
        <v>43255</v>
      </c>
    </row>
    <row r="300" spans="1:7">
      <c r="B300" s="278" t="s">
        <v>1786</v>
      </c>
      <c r="C300" s="277" t="s">
        <v>1750</v>
      </c>
      <c r="D300" s="795"/>
      <c r="E300" s="213">
        <f t="shared" ref="E300:F303" si="35">E299+7</f>
        <v>43256</v>
      </c>
      <c r="F300" s="213">
        <f t="shared" si="35"/>
        <v>43259</v>
      </c>
      <c r="G300" s="213">
        <f>F300+3</f>
        <v>43262</v>
      </c>
    </row>
    <row r="301" spans="1:7">
      <c r="B301" s="278" t="s">
        <v>1786</v>
      </c>
      <c r="C301" s="277" t="s">
        <v>1748</v>
      </c>
      <c r="D301" s="795"/>
      <c r="E301" s="213">
        <f t="shared" si="35"/>
        <v>43263</v>
      </c>
      <c r="F301" s="213">
        <f t="shared" si="35"/>
        <v>43266</v>
      </c>
      <c r="G301" s="213">
        <f>F301+3</f>
        <v>43269</v>
      </c>
    </row>
    <row r="302" spans="1:7">
      <c r="B302" s="278" t="s">
        <v>1786</v>
      </c>
      <c r="C302" s="277" t="s">
        <v>1746</v>
      </c>
      <c r="D302" s="795"/>
      <c r="E302" s="213">
        <f t="shared" si="35"/>
        <v>43270</v>
      </c>
      <c r="F302" s="213">
        <f t="shared" si="35"/>
        <v>43273</v>
      </c>
      <c r="G302" s="213">
        <f>F302+3</f>
        <v>43276</v>
      </c>
    </row>
    <row r="303" spans="1:7">
      <c r="B303" s="277" t="s">
        <v>1786</v>
      </c>
      <c r="C303" s="277" t="s">
        <v>1785</v>
      </c>
      <c r="D303" s="795"/>
      <c r="E303" s="213">
        <f t="shared" si="35"/>
        <v>43277</v>
      </c>
      <c r="F303" s="213">
        <f t="shared" si="35"/>
        <v>43280</v>
      </c>
      <c r="G303" s="213">
        <f>F303+3</f>
        <v>43283</v>
      </c>
    </row>
    <row r="304" spans="1:7">
      <c r="B304" s="211"/>
      <c r="C304" s="211"/>
    </row>
    <row r="305" spans="1:7">
      <c r="B305" s="803" t="s">
        <v>38</v>
      </c>
      <c r="C305" s="803" t="s">
        <v>39</v>
      </c>
      <c r="D305" s="798" t="s">
        <v>40</v>
      </c>
      <c r="E305" s="260" t="s">
        <v>196</v>
      </c>
      <c r="F305" s="260" t="s">
        <v>196</v>
      </c>
      <c r="G305" s="260" t="s">
        <v>1784</v>
      </c>
    </row>
    <row r="306" spans="1:7">
      <c r="B306" s="804"/>
      <c r="C306" s="804"/>
      <c r="D306" s="799"/>
      <c r="E306" s="260" t="s">
        <v>1122</v>
      </c>
      <c r="F306" s="260" t="s">
        <v>42</v>
      </c>
      <c r="G306" s="260" t="s">
        <v>43</v>
      </c>
    </row>
    <row r="307" spans="1:7">
      <c r="B307" s="277" t="s">
        <v>1742</v>
      </c>
      <c r="C307" s="277" t="s">
        <v>1783</v>
      </c>
      <c r="D307" s="807" t="s">
        <v>1782</v>
      </c>
      <c r="E307" s="213">
        <f>F307-3</f>
        <v>43251</v>
      </c>
      <c r="F307" s="213">
        <v>43254</v>
      </c>
      <c r="G307" s="213">
        <f>F307+3</f>
        <v>43257</v>
      </c>
    </row>
    <row r="308" spans="1:7">
      <c r="B308" s="277" t="s">
        <v>1740</v>
      </c>
      <c r="C308" s="277" t="s">
        <v>1781</v>
      </c>
      <c r="D308" s="800"/>
      <c r="E308" s="213">
        <f t="shared" ref="E308:G310" si="36">E307+7</f>
        <v>43258</v>
      </c>
      <c r="F308" s="213">
        <f t="shared" si="36"/>
        <v>43261</v>
      </c>
      <c r="G308" s="213">
        <f t="shared" si="36"/>
        <v>43264</v>
      </c>
    </row>
    <row r="309" spans="1:7">
      <c r="B309" s="277" t="s">
        <v>1738</v>
      </c>
      <c r="C309" s="277" t="s">
        <v>1780</v>
      </c>
      <c r="D309" s="800"/>
      <c r="E309" s="213">
        <f t="shared" si="36"/>
        <v>43265</v>
      </c>
      <c r="F309" s="213">
        <f t="shared" si="36"/>
        <v>43268</v>
      </c>
      <c r="G309" s="213">
        <f t="shared" si="36"/>
        <v>43271</v>
      </c>
    </row>
    <row r="310" spans="1:7">
      <c r="B310" s="277" t="s">
        <v>1742</v>
      </c>
      <c r="C310" s="277" t="s">
        <v>1779</v>
      </c>
      <c r="D310" s="801"/>
      <c r="E310" s="213">
        <f t="shared" si="36"/>
        <v>43272</v>
      </c>
      <c r="F310" s="213">
        <f t="shared" si="36"/>
        <v>43275</v>
      </c>
      <c r="G310" s="213">
        <f t="shared" si="36"/>
        <v>43278</v>
      </c>
    </row>
    <row r="311" spans="1:7">
      <c r="B311" s="313"/>
      <c r="C311" s="312"/>
      <c r="D311" s="254"/>
      <c r="E311" s="224"/>
      <c r="F311" s="224"/>
      <c r="G311" s="224"/>
    </row>
    <row r="312" spans="1:7" ht="15">
      <c r="A312" s="268" t="s">
        <v>320</v>
      </c>
    </row>
    <row r="313" spans="1:7">
      <c r="B313" s="803" t="s">
        <v>38</v>
      </c>
      <c r="C313" s="803" t="s">
        <v>39</v>
      </c>
      <c r="D313" s="798" t="s">
        <v>40</v>
      </c>
      <c r="E313" s="260" t="s">
        <v>196</v>
      </c>
      <c r="F313" s="260" t="s">
        <v>196</v>
      </c>
      <c r="G313" s="260" t="s">
        <v>1778</v>
      </c>
    </row>
    <row r="314" spans="1:7">
      <c r="B314" s="804"/>
      <c r="C314" s="804"/>
      <c r="D314" s="799"/>
      <c r="E314" s="260" t="s">
        <v>1122</v>
      </c>
      <c r="F314" s="260" t="s">
        <v>42</v>
      </c>
      <c r="G314" s="260" t="s">
        <v>43</v>
      </c>
    </row>
    <row r="315" spans="1:7">
      <c r="B315" s="256" t="s">
        <v>1775</v>
      </c>
      <c r="C315" s="256" t="s">
        <v>1689</v>
      </c>
      <c r="D315" s="795" t="s">
        <v>1777</v>
      </c>
      <c r="E315" s="213">
        <f>F315-3</f>
        <v>43250</v>
      </c>
      <c r="F315" s="213">
        <v>43253</v>
      </c>
      <c r="G315" s="213">
        <f>F315+2</f>
        <v>43255</v>
      </c>
    </row>
    <row r="316" spans="1:7">
      <c r="B316" s="278" t="s">
        <v>1776</v>
      </c>
      <c r="C316" s="277" t="s">
        <v>1700</v>
      </c>
      <c r="D316" s="795"/>
      <c r="E316" s="213">
        <f t="shared" ref="E316:G319" si="37">E315+7</f>
        <v>43257</v>
      </c>
      <c r="F316" s="213">
        <f t="shared" si="37"/>
        <v>43260</v>
      </c>
      <c r="G316" s="213">
        <f t="shared" si="37"/>
        <v>43262</v>
      </c>
    </row>
    <row r="317" spans="1:7">
      <c r="B317" s="278" t="s">
        <v>1775</v>
      </c>
      <c r="C317" s="277" t="s">
        <v>1750</v>
      </c>
      <c r="D317" s="795"/>
      <c r="E317" s="213">
        <f t="shared" si="37"/>
        <v>43264</v>
      </c>
      <c r="F317" s="213">
        <f t="shared" si="37"/>
        <v>43267</v>
      </c>
      <c r="G317" s="213">
        <f t="shared" si="37"/>
        <v>43269</v>
      </c>
    </row>
    <row r="318" spans="1:7">
      <c r="B318" s="278" t="s">
        <v>1776</v>
      </c>
      <c r="C318" s="277" t="s">
        <v>1748</v>
      </c>
      <c r="D318" s="795"/>
      <c r="E318" s="213">
        <f t="shared" si="37"/>
        <v>43271</v>
      </c>
      <c r="F318" s="213">
        <f t="shared" si="37"/>
        <v>43274</v>
      </c>
      <c r="G318" s="213">
        <f t="shared" si="37"/>
        <v>43276</v>
      </c>
    </row>
    <row r="319" spans="1:7">
      <c r="B319" s="277" t="s">
        <v>1775</v>
      </c>
      <c r="C319" s="277" t="s">
        <v>1746</v>
      </c>
      <c r="D319" s="795"/>
      <c r="E319" s="213">
        <f t="shared" si="37"/>
        <v>43278</v>
      </c>
      <c r="F319" s="213">
        <f t="shared" si="37"/>
        <v>43281</v>
      </c>
      <c r="G319" s="213">
        <f t="shared" si="37"/>
        <v>43283</v>
      </c>
    </row>
    <row r="320" spans="1:7">
      <c r="B320" s="211"/>
      <c r="C320" s="211"/>
    </row>
    <row r="321" spans="1:7" ht="15">
      <c r="A321" s="809" t="s">
        <v>321</v>
      </c>
      <c r="B321" s="809"/>
    </row>
    <row r="322" spans="1:7">
      <c r="B322" s="803" t="s">
        <v>38</v>
      </c>
      <c r="C322" s="803" t="s">
        <v>39</v>
      </c>
      <c r="D322" s="798" t="s">
        <v>40</v>
      </c>
      <c r="E322" s="260" t="s">
        <v>196</v>
      </c>
      <c r="F322" s="260" t="s">
        <v>196</v>
      </c>
      <c r="G322" s="260" t="s">
        <v>1760</v>
      </c>
    </row>
    <row r="323" spans="1:7">
      <c r="B323" s="804"/>
      <c r="C323" s="804"/>
      <c r="D323" s="799"/>
      <c r="E323" s="260" t="s">
        <v>1122</v>
      </c>
      <c r="F323" s="260" t="s">
        <v>42</v>
      </c>
      <c r="G323" s="260" t="s">
        <v>43</v>
      </c>
    </row>
    <row r="324" spans="1:7">
      <c r="B324" s="277" t="s">
        <v>1771</v>
      </c>
      <c r="C324" s="277" t="s">
        <v>1774</v>
      </c>
      <c r="D324" s="807" t="s">
        <v>1773</v>
      </c>
      <c r="E324" s="213">
        <f>F324-4</f>
        <v>43252</v>
      </c>
      <c r="F324" s="213">
        <v>43256</v>
      </c>
      <c r="G324" s="213">
        <f>F324+2</f>
        <v>43258</v>
      </c>
    </row>
    <row r="325" spans="1:7">
      <c r="B325" s="277" t="s">
        <v>1769</v>
      </c>
      <c r="C325" s="277" t="s">
        <v>1772</v>
      </c>
      <c r="D325" s="800"/>
      <c r="E325" s="213">
        <f t="shared" ref="E325:G327" si="38">E324+7</f>
        <v>43259</v>
      </c>
      <c r="F325" s="213">
        <f t="shared" si="38"/>
        <v>43263</v>
      </c>
      <c r="G325" s="213">
        <f t="shared" si="38"/>
        <v>43265</v>
      </c>
    </row>
    <row r="326" spans="1:7">
      <c r="B326" s="277" t="s">
        <v>1771</v>
      </c>
      <c r="C326" s="277" t="s">
        <v>1770</v>
      </c>
      <c r="D326" s="800"/>
      <c r="E326" s="213">
        <f t="shared" si="38"/>
        <v>43266</v>
      </c>
      <c r="F326" s="213">
        <f t="shared" si="38"/>
        <v>43270</v>
      </c>
      <c r="G326" s="213">
        <f t="shared" si="38"/>
        <v>43272</v>
      </c>
    </row>
    <row r="327" spans="1:7">
      <c r="B327" s="277" t="s">
        <v>1769</v>
      </c>
      <c r="C327" s="277" t="s">
        <v>1768</v>
      </c>
      <c r="D327" s="801"/>
      <c r="E327" s="213">
        <f t="shared" si="38"/>
        <v>43273</v>
      </c>
      <c r="F327" s="213">
        <f t="shared" si="38"/>
        <v>43277</v>
      </c>
      <c r="G327" s="213">
        <f t="shared" si="38"/>
        <v>43279</v>
      </c>
    </row>
    <row r="328" spans="1:7">
      <c r="B328" s="211"/>
      <c r="C328" s="211"/>
    </row>
    <row r="329" spans="1:7">
      <c r="B329" s="803" t="s">
        <v>38</v>
      </c>
      <c r="C329" s="803" t="s">
        <v>39</v>
      </c>
      <c r="D329" s="798" t="s">
        <v>40</v>
      </c>
      <c r="E329" s="260" t="s">
        <v>196</v>
      </c>
      <c r="F329" s="260" t="s">
        <v>196</v>
      </c>
      <c r="G329" s="260" t="s">
        <v>1760</v>
      </c>
    </row>
    <row r="330" spans="1:7">
      <c r="B330" s="804"/>
      <c r="C330" s="804"/>
      <c r="D330" s="799"/>
      <c r="E330" s="260" t="s">
        <v>1122</v>
      </c>
      <c r="F330" s="260" t="s">
        <v>42</v>
      </c>
      <c r="G330" s="260" t="s">
        <v>43</v>
      </c>
    </row>
    <row r="331" spans="1:7">
      <c r="B331" s="256" t="s">
        <v>1762</v>
      </c>
      <c r="C331" s="256" t="s">
        <v>1767</v>
      </c>
      <c r="D331" s="795" t="s">
        <v>1766</v>
      </c>
      <c r="E331" s="213">
        <f>F331-3</f>
        <v>43249</v>
      </c>
      <c r="F331" s="213">
        <v>43252</v>
      </c>
      <c r="G331" s="213">
        <f>F331+3</f>
        <v>43255</v>
      </c>
    </row>
    <row r="332" spans="1:7">
      <c r="B332" s="278" t="s">
        <v>1762</v>
      </c>
      <c r="C332" s="277" t="s">
        <v>1765</v>
      </c>
      <c r="D332" s="795"/>
      <c r="E332" s="213">
        <f t="shared" ref="E332:F335" si="39">E331+7</f>
        <v>43256</v>
      </c>
      <c r="F332" s="213">
        <f t="shared" si="39"/>
        <v>43259</v>
      </c>
      <c r="G332" s="213">
        <f>F332+3</f>
        <v>43262</v>
      </c>
    </row>
    <row r="333" spans="1:7">
      <c r="B333" s="278" t="s">
        <v>1762</v>
      </c>
      <c r="C333" s="277" t="s">
        <v>1764</v>
      </c>
      <c r="D333" s="795"/>
      <c r="E333" s="213">
        <f t="shared" si="39"/>
        <v>43263</v>
      </c>
      <c r="F333" s="213">
        <f t="shared" si="39"/>
        <v>43266</v>
      </c>
      <c r="G333" s="213">
        <f>F333+3</f>
        <v>43269</v>
      </c>
    </row>
    <row r="334" spans="1:7">
      <c r="B334" s="278" t="s">
        <v>1762</v>
      </c>
      <c r="C334" s="277" t="s">
        <v>1763</v>
      </c>
      <c r="D334" s="795"/>
      <c r="E334" s="213">
        <f t="shared" si="39"/>
        <v>43270</v>
      </c>
      <c r="F334" s="213">
        <f t="shared" si="39"/>
        <v>43273</v>
      </c>
      <c r="G334" s="213">
        <f>F334+3</f>
        <v>43276</v>
      </c>
    </row>
    <row r="335" spans="1:7">
      <c r="B335" s="277" t="s">
        <v>1762</v>
      </c>
      <c r="C335" s="277" t="s">
        <v>1761</v>
      </c>
      <c r="D335" s="795"/>
      <c r="E335" s="213">
        <f t="shared" si="39"/>
        <v>43277</v>
      </c>
      <c r="F335" s="213">
        <f t="shared" si="39"/>
        <v>43280</v>
      </c>
      <c r="G335" s="213">
        <f>F335+3</f>
        <v>43283</v>
      </c>
    </row>
    <row r="337" spans="1:7">
      <c r="B337" s="803" t="s">
        <v>38</v>
      </c>
      <c r="C337" s="803" t="s">
        <v>39</v>
      </c>
      <c r="D337" s="798" t="s">
        <v>40</v>
      </c>
      <c r="E337" s="260" t="s">
        <v>196</v>
      </c>
      <c r="F337" s="260" t="s">
        <v>196</v>
      </c>
      <c r="G337" s="260" t="s">
        <v>1760</v>
      </c>
    </row>
    <row r="338" spans="1:7">
      <c r="B338" s="804"/>
      <c r="C338" s="804"/>
      <c r="D338" s="799"/>
      <c r="E338" s="260" t="s">
        <v>1122</v>
      </c>
      <c r="F338" s="260" t="s">
        <v>42</v>
      </c>
      <c r="G338" s="260" t="s">
        <v>43</v>
      </c>
    </row>
    <row r="339" spans="1:7">
      <c r="B339" s="277" t="s">
        <v>1758</v>
      </c>
      <c r="C339" s="277" t="s">
        <v>1689</v>
      </c>
      <c r="D339" s="807" t="s">
        <v>1759</v>
      </c>
      <c r="E339" s="213">
        <f>F339-3</f>
        <v>43254</v>
      </c>
      <c r="F339" s="213">
        <v>43257</v>
      </c>
      <c r="G339" s="213">
        <f>F339+3</f>
        <v>43260</v>
      </c>
    </row>
    <row r="340" spans="1:7">
      <c r="B340" s="277" t="s">
        <v>1758</v>
      </c>
      <c r="C340" s="277" t="s">
        <v>416</v>
      </c>
      <c r="D340" s="800"/>
      <c r="E340" s="213">
        <f t="shared" ref="E340:G342" si="40">E339+7</f>
        <v>43261</v>
      </c>
      <c r="F340" s="213">
        <f t="shared" si="40"/>
        <v>43264</v>
      </c>
      <c r="G340" s="213">
        <f t="shared" si="40"/>
        <v>43267</v>
      </c>
    </row>
    <row r="341" spans="1:7">
      <c r="B341" s="277" t="s">
        <v>1758</v>
      </c>
      <c r="C341" s="277" t="s">
        <v>454</v>
      </c>
      <c r="D341" s="800"/>
      <c r="E341" s="213">
        <f t="shared" si="40"/>
        <v>43268</v>
      </c>
      <c r="F341" s="213">
        <f t="shared" si="40"/>
        <v>43271</v>
      </c>
      <c r="G341" s="213">
        <f t="shared" si="40"/>
        <v>43274</v>
      </c>
    </row>
    <row r="342" spans="1:7">
      <c r="B342" s="277" t="s">
        <v>1758</v>
      </c>
      <c r="C342" s="277" t="s">
        <v>728</v>
      </c>
      <c r="D342" s="801"/>
      <c r="E342" s="213">
        <f t="shared" si="40"/>
        <v>43275</v>
      </c>
      <c r="F342" s="213">
        <f t="shared" si="40"/>
        <v>43278</v>
      </c>
      <c r="G342" s="213">
        <f t="shared" si="40"/>
        <v>43281</v>
      </c>
    </row>
    <row r="343" spans="1:7">
      <c r="B343" s="211"/>
      <c r="C343" s="211"/>
    </row>
    <row r="344" spans="1:7" ht="15">
      <c r="A344" s="268" t="s">
        <v>322</v>
      </c>
    </row>
    <row r="345" spans="1:7">
      <c r="B345" s="803" t="s">
        <v>38</v>
      </c>
      <c r="C345" s="803" t="s">
        <v>39</v>
      </c>
      <c r="D345" s="798" t="s">
        <v>40</v>
      </c>
      <c r="E345" s="260" t="s">
        <v>196</v>
      </c>
      <c r="F345" s="260" t="s">
        <v>196</v>
      </c>
      <c r="G345" s="260" t="s">
        <v>1745</v>
      </c>
    </row>
    <row r="346" spans="1:7">
      <c r="B346" s="804"/>
      <c r="C346" s="804"/>
      <c r="D346" s="799"/>
      <c r="E346" s="260" t="s">
        <v>1122</v>
      </c>
      <c r="F346" s="260" t="s">
        <v>42</v>
      </c>
      <c r="G346" s="260" t="s">
        <v>43</v>
      </c>
    </row>
    <row r="347" spans="1:7">
      <c r="B347" s="277" t="s">
        <v>1753</v>
      </c>
      <c r="C347" s="277" t="s">
        <v>1757</v>
      </c>
      <c r="D347" s="807" t="s">
        <v>1756</v>
      </c>
      <c r="E347" s="213">
        <f>F347-4</f>
        <v>43252</v>
      </c>
      <c r="F347" s="213">
        <v>43256</v>
      </c>
      <c r="G347" s="213">
        <f>F347+3</f>
        <v>43259</v>
      </c>
    </row>
    <row r="348" spans="1:7">
      <c r="B348" s="277" t="s">
        <v>1753</v>
      </c>
      <c r="C348" s="277" t="s">
        <v>1755</v>
      </c>
      <c r="D348" s="800"/>
      <c r="E348" s="213">
        <f t="shared" ref="E348:F350" si="41">E347+7</f>
        <v>43259</v>
      </c>
      <c r="F348" s="213">
        <f t="shared" si="41"/>
        <v>43263</v>
      </c>
      <c r="G348" s="213">
        <f>F348+3</f>
        <v>43266</v>
      </c>
    </row>
    <row r="349" spans="1:7">
      <c r="B349" s="277" t="s">
        <v>1753</v>
      </c>
      <c r="C349" s="277" t="s">
        <v>1754</v>
      </c>
      <c r="D349" s="800"/>
      <c r="E349" s="213">
        <f t="shared" si="41"/>
        <v>43266</v>
      </c>
      <c r="F349" s="213">
        <f t="shared" si="41"/>
        <v>43270</v>
      </c>
      <c r="G349" s="213">
        <f>F349+3</f>
        <v>43273</v>
      </c>
    </row>
    <row r="350" spans="1:7">
      <c r="B350" s="277" t="s">
        <v>1753</v>
      </c>
      <c r="C350" s="277" t="s">
        <v>1752</v>
      </c>
      <c r="D350" s="801"/>
      <c r="E350" s="213">
        <f t="shared" si="41"/>
        <v>43273</v>
      </c>
      <c r="F350" s="213">
        <f t="shared" si="41"/>
        <v>43277</v>
      </c>
      <c r="G350" s="213">
        <f>F350+3</f>
        <v>43280</v>
      </c>
    </row>
    <row r="351" spans="1:7">
      <c r="B351" s="211"/>
      <c r="C351" s="211"/>
      <c r="F351" s="224"/>
      <c r="G351" s="224"/>
    </row>
    <row r="352" spans="1:7">
      <c r="B352" s="803" t="s">
        <v>38</v>
      </c>
      <c r="C352" s="803" t="s">
        <v>39</v>
      </c>
      <c r="D352" s="798" t="s">
        <v>40</v>
      </c>
      <c r="E352" s="260" t="s">
        <v>196</v>
      </c>
      <c r="F352" s="260" t="s">
        <v>196</v>
      </c>
      <c r="G352" s="260" t="s">
        <v>1745</v>
      </c>
    </row>
    <row r="353" spans="1:7">
      <c r="B353" s="804"/>
      <c r="C353" s="804"/>
      <c r="D353" s="799"/>
      <c r="E353" s="260" t="s">
        <v>1122</v>
      </c>
      <c r="F353" s="260" t="s">
        <v>42</v>
      </c>
      <c r="G353" s="260" t="s">
        <v>43</v>
      </c>
    </row>
    <row r="354" spans="1:7">
      <c r="B354" s="256" t="s">
        <v>1747</v>
      </c>
      <c r="C354" s="256" t="s">
        <v>1689</v>
      </c>
      <c r="D354" s="795" t="s">
        <v>1751</v>
      </c>
      <c r="E354" s="213">
        <f>F354-3</f>
        <v>43249</v>
      </c>
      <c r="F354" s="213">
        <v>43252</v>
      </c>
      <c r="G354" s="213">
        <f>F354+2</f>
        <v>43254</v>
      </c>
    </row>
    <row r="355" spans="1:7">
      <c r="B355" s="278" t="s">
        <v>1749</v>
      </c>
      <c r="C355" s="277" t="s">
        <v>1700</v>
      </c>
      <c r="D355" s="795"/>
      <c r="E355" s="213">
        <f t="shared" ref="E355:G358" si="42">E354+7</f>
        <v>43256</v>
      </c>
      <c r="F355" s="213">
        <f t="shared" si="42"/>
        <v>43259</v>
      </c>
      <c r="G355" s="213">
        <f t="shared" si="42"/>
        <v>43261</v>
      </c>
    </row>
    <row r="356" spans="1:7">
      <c r="B356" s="278" t="s">
        <v>1747</v>
      </c>
      <c r="C356" s="277" t="s">
        <v>1750</v>
      </c>
      <c r="D356" s="795"/>
      <c r="E356" s="213">
        <f t="shared" si="42"/>
        <v>43263</v>
      </c>
      <c r="F356" s="213">
        <f t="shared" si="42"/>
        <v>43266</v>
      </c>
      <c r="G356" s="213">
        <f t="shared" si="42"/>
        <v>43268</v>
      </c>
    </row>
    <row r="357" spans="1:7">
      <c r="B357" s="278" t="s">
        <v>1749</v>
      </c>
      <c r="C357" s="277" t="s">
        <v>1748</v>
      </c>
      <c r="D357" s="795"/>
      <c r="E357" s="213">
        <f t="shared" si="42"/>
        <v>43270</v>
      </c>
      <c r="F357" s="213">
        <f t="shared" si="42"/>
        <v>43273</v>
      </c>
      <c r="G357" s="213">
        <f t="shared" si="42"/>
        <v>43275</v>
      </c>
    </row>
    <row r="358" spans="1:7">
      <c r="B358" s="277" t="s">
        <v>1747</v>
      </c>
      <c r="C358" s="277" t="s">
        <v>1746</v>
      </c>
      <c r="D358" s="795"/>
      <c r="E358" s="213">
        <f t="shared" si="42"/>
        <v>43277</v>
      </c>
      <c r="F358" s="213">
        <f t="shared" si="42"/>
        <v>43280</v>
      </c>
      <c r="G358" s="213">
        <f t="shared" si="42"/>
        <v>43282</v>
      </c>
    </row>
    <row r="359" spans="1:7">
      <c r="B359" s="314"/>
      <c r="C359" s="310"/>
    </row>
    <row r="360" spans="1:7">
      <c r="B360" s="803" t="s">
        <v>38</v>
      </c>
      <c r="C360" s="803" t="s">
        <v>39</v>
      </c>
      <c r="D360" s="798" t="s">
        <v>40</v>
      </c>
      <c r="E360" s="260" t="s">
        <v>196</v>
      </c>
      <c r="F360" s="260" t="s">
        <v>196</v>
      </c>
      <c r="G360" s="260" t="s">
        <v>1745</v>
      </c>
    </row>
    <row r="361" spans="1:7">
      <c r="B361" s="804"/>
      <c r="C361" s="804"/>
      <c r="D361" s="799"/>
      <c r="E361" s="260" t="s">
        <v>1122</v>
      </c>
      <c r="F361" s="260" t="s">
        <v>42</v>
      </c>
      <c r="G361" s="260" t="s">
        <v>43</v>
      </c>
    </row>
    <row r="362" spans="1:7">
      <c r="B362" s="277" t="s">
        <v>1738</v>
      </c>
      <c r="C362" s="277" t="s">
        <v>1744</v>
      </c>
      <c r="D362" s="807" t="s">
        <v>1743</v>
      </c>
      <c r="E362" s="213">
        <f>F362-3</f>
        <v>43251</v>
      </c>
      <c r="F362" s="213">
        <v>43254</v>
      </c>
      <c r="G362" s="213">
        <f>F362+2</f>
        <v>43256</v>
      </c>
    </row>
    <row r="363" spans="1:7">
      <c r="B363" s="277" t="s">
        <v>1742</v>
      </c>
      <c r="C363" s="277" t="s">
        <v>1741</v>
      </c>
      <c r="D363" s="800"/>
      <c r="E363" s="213">
        <f t="shared" ref="E363:G365" si="43">E362+7</f>
        <v>43258</v>
      </c>
      <c r="F363" s="213">
        <f t="shared" si="43"/>
        <v>43261</v>
      </c>
      <c r="G363" s="213">
        <f t="shared" si="43"/>
        <v>43263</v>
      </c>
    </row>
    <row r="364" spans="1:7">
      <c r="B364" s="277" t="s">
        <v>1740</v>
      </c>
      <c r="C364" s="277" t="s">
        <v>1739</v>
      </c>
      <c r="D364" s="800"/>
      <c r="E364" s="213">
        <f t="shared" si="43"/>
        <v>43265</v>
      </c>
      <c r="F364" s="213">
        <f t="shared" si="43"/>
        <v>43268</v>
      </c>
      <c r="G364" s="213">
        <f t="shared" si="43"/>
        <v>43270</v>
      </c>
    </row>
    <row r="365" spans="1:7">
      <c r="B365" s="277" t="s">
        <v>1738</v>
      </c>
      <c r="C365" s="277" t="s">
        <v>1737</v>
      </c>
      <c r="D365" s="801"/>
      <c r="E365" s="213">
        <f t="shared" si="43"/>
        <v>43272</v>
      </c>
      <c r="F365" s="213">
        <f t="shared" si="43"/>
        <v>43275</v>
      </c>
      <c r="G365" s="213">
        <f t="shared" si="43"/>
        <v>43277</v>
      </c>
    </row>
    <row r="366" spans="1:7">
      <c r="B366" s="313"/>
      <c r="C366" s="312"/>
      <c r="E366" s="224"/>
      <c r="F366" s="224"/>
      <c r="G366" s="224"/>
    </row>
    <row r="367" spans="1:7" ht="15">
      <c r="A367" s="268" t="s">
        <v>323</v>
      </c>
    </row>
    <row r="368" spans="1:7" ht="15">
      <c r="A368" s="268"/>
      <c r="B368" s="803" t="s">
        <v>38</v>
      </c>
      <c r="C368" s="803" t="s">
        <v>39</v>
      </c>
      <c r="D368" s="798" t="s">
        <v>40</v>
      </c>
      <c r="E368" s="260" t="s">
        <v>196</v>
      </c>
      <c r="F368" s="260" t="s">
        <v>196</v>
      </c>
      <c r="G368" s="260" t="s">
        <v>1713</v>
      </c>
    </row>
    <row r="369" spans="2:7">
      <c r="B369" s="804"/>
      <c r="C369" s="804"/>
      <c r="D369" s="799"/>
      <c r="E369" s="260" t="s">
        <v>1122</v>
      </c>
      <c r="F369" s="260" t="s">
        <v>42</v>
      </c>
      <c r="G369" s="260" t="s">
        <v>43</v>
      </c>
    </row>
    <row r="370" spans="2:7">
      <c r="B370" s="277" t="s">
        <v>1732</v>
      </c>
      <c r="C370" s="277" t="s">
        <v>1736</v>
      </c>
      <c r="D370" s="807" t="s">
        <v>1735</v>
      </c>
      <c r="E370" s="213">
        <f>F370-2</f>
        <v>43255</v>
      </c>
      <c r="F370" s="213">
        <v>43257</v>
      </c>
      <c r="G370" s="213">
        <f>F370+1</f>
        <v>43258</v>
      </c>
    </row>
    <row r="371" spans="2:7">
      <c r="B371" s="277" t="s">
        <v>1732</v>
      </c>
      <c r="C371" s="277" t="s">
        <v>1734</v>
      </c>
      <c r="D371" s="800"/>
      <c r="E371" s="213">
        <f t="shared" ref="E371:F373" si="44">E370+7</f>
        <v>43262</v>
      </c>
      <c r="F371" s="213">
        <f t="shared" si="44"/>
        <v>43264</v>
      </c>
      <c r="G371" s="213">
        <f>F371+1</f>
        <v>43265</v>
      </c>
    </row>
    <row r="372" spans="2:7">
      <c r="B372" s="277" t="s">
        <v>1732</v>
      </c>
      <c r="C372" s="277" t="s">
        <v>1733</v>
      </c>
      <c r="D372" s="800"/>
      <c r="E372" s="213">
        <f t="shared" si="44"/>
        <v>43269</v>
      </c>
      <c r="F372" s="213">
        <f t="shared" si="44"/>
        <v>43271</v>
      </c>
      <c r="G372" s="213">
        <f>F372+1</f>
        <v>43272</v>
      </c>
    </row>
    <row r="373" spans="2:7">
      <c r="B373" s="277" t="s">
        <v>1732</v>
      </c>
      <c r="C373" s="277" t="s">
        <v>1731</v>
      </c>
      <c r="D373" s="801"/>
      <c r="E373" s="213">
        <f t="shared" si="44"/>
        <v>43276</v>
      </c>
      <c r="F373" s="213">
        <f t="shared" si="44"/>
        <v>43278</v>
      </c>
      <c r="G373" s="213">
        <f>F373+1</f>
        <v>43279</v>
      </c>
    </row>
    <row r="374" spans="2:7">
      <c r="B374" s="211"/>
      <c r="C374" s="211"/>
    </row>
    <row r="375" spans="2:7">
      <c r="B375" s="803" t="s">
        <v>38</v>
      </c>
      <c r="C375" s="803" t="s">
        <v>39</v>
      </c>
      <c r="D375" s="798" t="s">
        <v>40</v>
      </c>
      <c r="E375" s="260" t="s">
        <v>196</v>
      </c>
      <c r="F375" s="260" t="s">
        <v>196</v>
      </c>
      <c r="G375" s="260" t="s">
        <v>1713</v>
      </c>
    </row>
    <row r="376" spans="2:7">
      <c r="B376" s="804"/>
      <c r="C376" s="804"/>
      <c r="D376" s="799"/>
      <c r="E376" s="260" t="s">
        <v>1122</v>
      </c>
      <c r="F376" s="260" t="s">
        <v>42</v>
      </c>
      <c r="G376" s="260" t="s">
        <v>43</v>
      </c>
    </row>
    <row r="377" spans="2:7">
      <c r="B377" s="277" t="s">
        <v>1727</v>
      </c>
      <c r="C377" s="277" t="s">
        <v>1730</v>
      </c>
      <c r="D377" s="807" t="s">
        <v>1688</v>
      </c>
      <c r="E377" s="213">
        <f>F377-2</f>
        <v>43256</v>
      </c>
      <c r="F377" s="213">
        <v>43258</v>
      </c>
      <c r="G377" s="213">
        <f>F377+2</f>
        <v>43260</v>
      </c>
    </row>
    <row r="378" spans="2:7">
      <c r="B378" s="277" t="s">
        <v>1727</v>
      </c>
      <c r="C378" s="277" t="s">
        <v>1729</v>
      </c>
      <c r="D378" s="800"/>
      <c r="E378" s="213">
        <f t="shared" ref="E378:G380" si="45">E377+7</f>
        <v>43263</v>
      </c>
      <c r="F378" s="213">
        <f t="shared" si="45"/>
        <v>43265</v>
      </c>
      <c r="G378" s="213">
        <f t="shared" si="45"/>
        <v>43267</v>
      </c>
    </row>
    <row r="379" spans="2:7">
      <c r="B379" s="277" t="s">
        <v>1727</v>
      </c>
      <c r="C379" s="277" t="s">
        <v>1728</v>
      </c>
      <c r="D379" s="800"/>
      <c r="E379" s="213">
        <f t="shared" si="45"/>
        <v>43270</v>
      </c>
      <c r="F379" s="213">
        <f t="shared" si="45"/>
        <v>43272</v>
      </c>
      <c r="G379" s="213">
        <f t="shared" si="45"/>
        <v>43274</v>
      </c>
    </row>
    <row r="380" spans="2:7">
      <c r="B380" s="277" t="s">
        <v>1727</v>
      </c>
      <c r="C380" s="277" t="s">
        <v>415</v>
      </c>
      <c r="D380" s="801"/>
      <c r="E380" s="213">
        <f t="shared" si="45"/>
        <v>43277</v>
      </c>
      <c r="F380" s="213">
        <f t="shared" si="45"/>
        <v>43279</v>
      </c>
      <c r="G380" s="213">
        <f t="shared" si="45"/>
        <v>43281</v>
      </c>
    </row>
    <row r="382" spans="2:7">
      <c r="B382" s="803" t="s">
        <v>38</v>
      </c>
      <c r="C382" s="803" t="s">
        <v>39</v>
      </c>
      <c r="D382" s="798" t="s">
        <v>40</v>
      </c>
      <c r="E382" s="260" t="s">
        <v>196</v>
      </c>
      <c r="F382" s="260" t="s">
        <v>196</v>
      </c>
      <c r="G382" s="260" t="s">
        <v>1713</v>
      </c>
    </row>
    <row r="383" spans="2:7">
      <c r="B383" s="804"/>
      <c r="C383" s="804"/>
      <c r="D383" s="799"/>
      <c r="E383" s="260" t="s">
        <v>1122</v>
      </c>
      <c r="F383" s="260" t="s">
        <v>42</v>
      </c>
      <c r="G383" s="260" t="s">
        <v>43</v>
      </c>
    </row>
    <row r="384" spans="2:7">
      <c r="B384" s="256" t="s">
        <v>1722</v>
      </c>
      <c r="C384" s="256" t="s">
        <v>1726</v>
      </c>
      <c r="D384" s="795" t="s">
        <v>1719</v>
      </c>
      <c r="E384" s="213">
        <f>F384-2</f>
        <v>43250</v>
      </c>
      <c r="F384" s="213">
        <v>43252</v>
      </c>
      <c r="G384" s="213">
        <f>F384+3</f>
        <v>43255</v>
      </c>
    </row>
    <row r="385" spans="2:7">
      <c r="B385" s="278" t="s">
        <v>1722</v>
      </c>
      <c r="C385" s="277" t="s">
        <v>1725</v>
      </c>
      <c r="D385" s="795"/>
      <c r="E385" s="213">
        <f t="shared" ref="E385:F388" si="46">E384+7</f>
        <v>43257</v>
      </c>
      <c r="F385" s="213">
        <f t="shared" si="46"/>
        <v>43259</v>
      </c>
      <c r="G385" s="213">
        <f>F385+3</f>
        <v>43262</v>
      </c>
    </row>
    <row r="386" spans="2:7">
      <c r="B386" s="278" t="s">
        <v>1722</v>
      </c>
      <c r="C386" s="277" t="s">
        <v>1724</v>
      </c>
      <c r="D386" s="795"/>
      <c r="E386" s="213">
        <f t="shared" si="46"/>
        <v>43264</v>
      </c>
      <c r="F386" s="213">
        <f t="shared" si="46"/>
        <v>43266</v>
      </c>
      <c r="G386" s="213">
        <f>F386+3</f>
        <v>43269</v>
      </c>
    </row>
    <row r="387" spans="2:7">
      <c r="B387" s="278" t="s">
        <v>1722</v>
      </c>
      <c r="C387" s="277" t="s">
        <v>1723</v>
      </c>
      <c r="D387" s="795"/>
      <c r="E387" s="213">
        <f t="shared" si="46"/>
        <v>43271</v>
      </c>
      <c r="F387" s="213">
        <f t="shared" si="46"/>
        <v>43273</v>
      </c>
      <c r="G387" s="213">
        <f>F387+3</f>
        <v>43276</v>
      </c>
    </row>
    <row r="388" spans="2:7">
      <c r="B388" s="277" t="s">
        <v>1722</v>
      </c>
      <c r="C388" s="277" t="s">
        <v>1721</v>
      </c>
      <c r="D388" s="795"/>
      <c r="E388" s="213">
        <f t="shared" si="46"/>
        <v>43278</v>
      </c>
      <c r="F388" s="213">
        <f t="shared" si="46"/>
        <v>43280</v>
      </c>
      <c r="G388" s="213">
        <f>F388+3</f>
        <v>43283</v>
      </c>
    </row>
    <row r="389" spans="2:7">
      <c r="C389" s="211"/>
    </row>
    <row r="390" spans="2:7">
      <c r="B390" s="803" t="s">
        <v>38</v>
      </c>
      <c r="C390" s="803" t="s">
        <v>39</v>
      </c>
      <c r="D390" s="798" t="s">
        <v>40</v>
      </c>
      <c r="E390" s="260" t="s">
        <v>196</v>
      </c>
      <c r="F390" s="260" t="s">
        <v>196</v>
      </c>
      <c r="G390" s="260" t="s">
        <v>1713</v>
      </c>
    </row>
    <row r="391" spans="2:7">
      <c r="B391" s="804"/>
      <c r="C391" s="804"/>
      <c r="D391" s="799"/>
      <c r="E391" s="260" t="s">
        <v>1122</v>
      </c>
      <c r="F391" s="260" t="s">
        <v>42</v>
      </c>
      <c r="G391" s="260" t="s">
        <v>43</v>
      </c>
    </row>
    <row r="392" spans="2:7">
      <c r="B392" s="256" t="s">
        <v>1715</v>
      </c>
      <c r="C392" s="256" t="s">
        <v>1720</v>
      </c>
      <c r="D392" s="795" t="s">
        <v>1719</v>
      </c>
      <c r="E392" s="213">
        <f>F392-2</f>
        <v>43251</v>
      </c>
      <c r="F392" s="213">
        <v>43253</v>
      </c>
      <c r="G392" s="213">
        <f>F392+2</f>
        <v>43255</v>
      </c>
    </row>
    <row r="393" spans="2:7">
      <c r="B393" s="278" t="s">
        <v>1715</v>
      </c>
      <c r="C393" s="277" t="s">
        <v>1718</v>
      </c>
      <c r="D393" s="795"/>
      <c r="E393" s="213">
        <f t="shared" ref="E393:F396" si="47">E392+7</f>
        <v>43258</v>
      </c>
      <c r="F393" s="213">
        <f t="shared" si="47"/>
        <v>43260</v>
      </c>
      <c r="G393" s="213">
        <f>F393+2</f>
        <v>43262</v>
      </c>
    </row>
    <row r="394" spans="2:7">
      <c r="B394" s="278" t="s">
        <v>1715</v>
      </c>
      <c r="C394" s="277" t="s">
        <v>1717</v>
      </c>
      <c r="D394" s="795"/>
      <c r="E394" s="213">
        <f t="shared" si="47"/>
        <v>43265</v>
      </c>
      <c r="F394" s="213">
        <f t="shared" si="47"/>
        <v>43267</v>
      </c>
      <c r="G394" s="213">
        <f>F394+2</f>
        <v>43269</v>
      </c>
    </row>
    <row r="395" spans="2:7">
      <c r="B395" s="278" t="s">
        <v>1715</v>
      </c>
      <c r="C395" s="277" t="s">
        <v>1716</v>
      </c>
      <c r="D395" s="795"/>
      <c r="E395" s="213">
        <f t="shared" si="47"/>
        <v>43272</v>
      </c>
      <c r="F395" s="213">
        <f t="shared" si="47"/>
        <v>43274</v>
      </c>
      <c r="G395" s="213">
        <f>F395+2</f>
        <v>43276</v>
      </c>
    </row>
    <row r="396" spans="2:7">
      <c r="B396" s="277" t="s">
        <v>1715</v>
      </c>
      <c r="C396" s="277" t="s">
        <v>1714</v>
      </c>
      <c r="D396" s="795"/>
      <c r="E396" s="213">
        <f t="shared" si="47"/>
        <v>43279</v>
      </c>
      <c r="F396" s="213">
        <f t="shared" si="47"/>
        <v>43281</v>
      </c>
      <c r="G396" s="213">
        <f>F396+2</f>
        <v>43283</v>
      </c>
    </row>
    <row r="397" spans="2:7">
      <c r="B397" s="211"/>
      <c r="C397" s="211"/>
      <c r="F397" s="309"/>
      <c r="G397" s="309"/>
    </row>
    <row r="398" spans="2:7">
      <c r="B398" s="803" t="s">
        <v>38</v>
      </c>
      <c r="C398" s="803" t="s">
        <v>39</v>
      </c>
      <c r="D398" s="798" t="s">
        <v>40</v>
      </c>
      <c r="E398" s="260" t="s">
        <v>196</v>
      </c>
      <c r="F398" s="260" t="s">
        <v>196</v>
      </c>
      <c r="G398" s="260" t="s">
        <v>1713</v>
      </c>
    </row>
    <row r="399" spans="2:7">
      <c r="B399" s="804"/>
      <c r="C399" s="804"/>
      <c r="D399" s="799"/>
      <c r="E399" s="260" t="s">
        <v>1122</v>
      </c>
      <c r="F399" s="260" t="s">
        <v>42</v>
      </c>
      <c r="G399" s="260" t="s">
        <v>43</v>
      </c>
    </row>
    <row r="400" spans="2:7">
      <c r="B400" s="277" t="s">
        <v>1712</v>
      </c>
      <c r="C400" s="277" t="s">
        <v>1700</v>
      </c>
      <c r="D400" s="807" t="s">
        <v>1688</v>
      </c>
      <c r="E400" s="213">
        <f>F400-2</f>
        <v>43252</v>
      </c>
      <c r="F400" s="213">
        <v>43254</v>
      </c>
      <c r="G400" s="213">
        <f>F400+2</f>
        <v>43256</v>
      </c>
    </row>
    <row r="401" spans="1:7">
      <c r="B401" s="277" t="s">
        <v>1712</v>
      </c>
      <c r="C401" s="277" t="s">
        <v>454</v>
      </c>
      <c r="D401" s="800"/>
      <c r="E401" s="213">
        <f t="shared" ref="E401:G403" si="48">E400+7</f>
        <v>43259</v>
      </c>
      <c r="F401" s="213">
        <f t="shared" si="48"/>
        <v>43261</v>
      </c>
      <c r="G401" s="213">
        <f t="shared" si="48"/>
        <v>43263</v>
      </c>
    </row>
    <row r="402" spans="1:7">
      <c r="B402" s="277" t="s">
        <v>1712</v>
      </c>
      <c r="C402" s="277" t="s">
        <v>728</v>
      </c>
      <c r="D402" s="800"/>
      <c r="E402" s="213">
        <f t="shared" si="48"/>
        <v>43266</v>
      </c>
      <c r="F402" s="213">
        <f t="shared" si="48"/>
        <v>43268</v>
      </c>
      <c r="G402" s="213">
        <f t="shared" si="48"/>
        <v>43270</v>
      </c>
    </row>
    <row r="403" spans="1:7">
      <c r="B403" s="277" t="s">
        <v>1712</v>
      </c>
      <c r="C403" s="277" t="s">
        <v>729</v>
      </c>
      <c r="D403" s="801"/>
      <c r="E403" s="213">
        <f t="shared" si="48"/>
        <v>43273</v>
      </c>
      <c r="F403" s="213">
        <f t="shared" si="48"/>
        <v>43275</v>
      </c>
      <c r="G403" s="213">
        <f t="shared" si="48"/>
        <v>43277</v>
      </c>
    </row>
    <row r="404" spans="1:7">
      <c r="B404" s="281"/>
      <c r="C404" s="281"/>
      <c r="D404" s="254"/>
      <c r="E404" s="224"/>
      <c r="F404" s="224"/>
      <c r="G404" s="224"/>
    </row>
    <row r="405" spans="1:7" ht="15">
      <c r="A405" s="268" t="s">
        <v>324</v>
      </c>
    </row>
    <row r="406" spans="1:7" ht="15">
      <c r="A406" s="268"/>
      <c r="B406" s="803" t="s">
        <v>38</v>
      </c>
      <c r="C406" s="803" t="s">
        <v>39</v>
      </c>
      <c r="D406" s="798" t="s">
        <v>40</v>
      </c>
      <c r="E406" s="260" t="s">
        <v>196</v>
      </c>
      <c r="F406" s="260" t="s">
        <v>196</v>
      </c>
      <c r="G406" s="260" t="s">
        <v>1690</v>
      </c>
    </row>
    <row r="407" spans="1:7" ht="15">
      <c r="A407" s="268"/>
      <c r="B407" s="804"/>
      <c r="C407" s="804"/>
      <c r="D407" s="799"/>
      <c r="E407" s="260" t="s">
        <v>1122</v>
      </c>
      <c r="F407" s="260" t="s">
        <v>42</v>
      </c>
      <c r="G407" s="260" t="s">
        <v>43</v>
      </c>
    </row>
    <row r="408" spans="1:7" ht="15">
      <c r="A408" s="268"/>
      <c r="B408" s="277" t="s">
        <v>1707</v>
      </c>
      <c r="C408" s="277" t="s">
        <v>1711</v>
      </c>
      <c r="D408" s="807" t="s">
        <v>1710</v>
      </c>
      <c r="E408" s="213">
        <f>F408-4</f>
        <v>43254</v>
      </c>
      <c r="F408" s="213">
        <v>43258</v>
      </c>
      <c r="G408" s="213">
        <f>F408+2</f>
        <v>43260</v>
      </c>
    </row>
    <row r="409" spans="1:7" ht="15">
      <c r="A409" s="268"/>
      <c r="B409" s="277" t="s">
        <v>1707</v>
      </c>
      <c r="C409" s="277" t="s">
        <v>1709</v>
      </c>
      <c r="D409" s="800"/>
      <c r="E409" s="213">
        <f t="shared" ref="E409:G411" si="49">E408+7</f>
        <v>43261</v>
      </c>
      <c r="F409" s="213">
        <f t="shared" si="49"/>
        <v>43265</v>
      </c>
      <c r="G409" s="213">
        <f t="shared" si="49"/>
        <v>43267</v>
      </c>
    </row>
    <row r="410" spans="1:7" ht="15">
      <c r="A410" s="268"/>
      <c r="B410" s="277" t="s">
        <v>1707</v>
      </c>
      <c r="C410" s="277" t="s">
        <v>1708</v>
      </c>
      <c r="D410" s="800"/>
      <c r="E410" s="213">
        <f t="shared" si="49"/>
        <v>43268</v>
      </c>
      <c r="F410" s="213">
        <f t="shared" si="49"/>
        <v>43272</v>
      </c>
      <c r="G410" s="213">
        <f t="shared" si="49"/>
        <v>43274</v>
      </c>
    </row>
    <row r="411" spans="1:7" ht="15">
      <c r="A411" s="268"/>
      <c r="B411" s="277" t="s">
        <v>1707</v>
      </c>
      <c r="C411" s="277" t="s">
        <v>1706</v>
      </c>
      <c r="D411" s="801"/>
      <c r="E411" s="213">
        <f t="shared" si="49"/>
        <v>43275</v>
      </c>
      <c r="F411" s="213">
        <f t="shared" si="49"/>
        <v>43279</v>
      </c>
      <c r="G411" s="213">
        <f t="shared" si="49"/>
        <v>43281</v>
      </c>
    </row>
    <row r="412" spans="1:7" ht="15">
      <c r="A412" s="268"/>
      <c r="B412" s="311"/>
      <c r="C412" s="310"/>
    </row>
    <row r="413" spans="1:7">
      <c r="B413" s="803" t="s">
        <v>38</v>
      </c>
      <c r="C413" s="803" t="s">
        <v>39</v>
      </c>
      <c r="D413" s="798" t="s">
        <v>40</v>
      </c>
      <c r="E413" s="260" t="s">
        <v>196</v>
      </c>
      <c r="F413" s="260" t="s">
        <v>196</v>
      </c>
      <c r="G413" s="260" t="s">
        <v>1690</v>
      </c>
    </row>
    <row r="414" spans="1:7">
      <c r="B414" s="804"/>
      <c r="C414" s="804"/>
      <c r="D414" s="799"/>
      <c r="E414" s="260" t="s">
        <v>1122</v>
      </c>
      <c r="F414" s="260" t="s">
        <v>42</v>
      </c>
      <c r="G414" s="260" t="s">
        <v>43</v>
      </c>
    </row>
    <row r="415" spans="1:7">
      <c r="B415" s="277" t="s">
        <v>1702</v>
      </c>
      <c r="C415" s="277" t="s">
        <v>1705</v>
      </c>
      <c r="D415" s="807" t="s">
        <v>1688</v>
      </c>
      <c r="E415" s="213">
        <f>F415-2</f>
        <v>43255</v>
      </c>
      <c r="F415" s="213">
        <v>43257</v>
      </c>
      <c r="G415" s="213">
        <f>F415+2</f>
        <v>43259</v>
      </c>
    </row>
    <row r="416" spans="1:7">
      <c r="B416" s="277" t="s">
        <v>1702</v>
      </c>
      <c r="C416" s="277" t="s">
        <v>1704</v>
      </c>
      <c r="D416" s="800"/>
      <c r="E416" s="213">
        <f t="shared" ref="E416:G418" si="50">E415+7</f>
        <v>43262</v>
      </c>
      <c r="F416" s="213">
        <f t="shared" si="50"/>
        <v>43264</v>
      </c>
      <c r="G416" s="213">
        <f t="shared" si="50"/>
        <v>43266</v>
      </c>
    </row>
    <row r="417" spans="2:7">
      <c r="B417" s="277" t="s">
        <v>1702</v>
      </c>
      <c r="C417" s="277" t="s">
        <v>1703</v>
      </c>
      <c r="D417" s="800"/>
      <c r="E417" s="213">
        <f t="shared" si="50"/>
        <v>43269</v>
      </c>
      <c r="F417" s="213">
        <f t="shared" si="50"/>
        <v>43271</v>
      </c>
      <c r="G417" s="213">
        <f t="shared" si="50"/>
        <v>43273</v>
      </c>
    </row>
    <row r="418" spans="2:7">
      <c r="B418" s="277" t="s">
        <v>1702</v>
      </c>
      <c r="C418" s="277" t="s">
        <v>1701</v>
      </c>
      <c r="D418" s="801"/>
      <c r="E418" s="213">
        <f t="shared" si="50"/>
        <v>43276</v>
      </c>
      <c r="F418" s="213">
        <f t="shared" si="50"/>
        <v>43278</v>
      </c>
      <c r="G418" s="213">
        <f t="shared" si="50"/>
        <v>43280</v>
      </c>
    </row>
    <row r="419" spans="2:7">
      <c r="E419" s="224"/>
      <c r="F419" s="224"/>
      <c r="G419" s="224"/>
    </row>
    <row r="420" spans="2:7">
      <c r="B420" s="803" t="s">
        <v>38</v>
      </c>
      <c r="C420" s="803" t="s">
        <v>39</v>
      </c>
      <c r="D420" s="798" t="s">
        <v>40</v>
      </c>
      <c r="E420" s="260" t="s">
        <v>196</v>
      </c>
      <c r="F420" s="260" t="s">
        <v>196</v>
      </c>
      <c r="G420" s="260" t="s">
        <v>1690</v>
      </c>
    </row>
    <row r="421" spans="2:7">
      <c r="B421" s="804"/>
      <c r="C421" s="804"/>
      <c r="D421" s="799"/>
      <c r="E421" s="260" t="s">
        <v>1122</v>
      </c>
      <c r="F421" s="260" t="s">
        <v>42</v>
      </c>
      <c r="G421" s="260" t="s">
        <v>43</v>
      </c>
    </row>
    <row r="422" spans="2:7">
      <c r="B422" s="277" t="s">
        <v>1698</v>
      </c>
      <c r="C422" s="277" t="s">
        <v>1700</v>
      </c>
      <c r="D422" s="807" t="s">
        <v>1699</v>
      </c>
      <c r="E422" s="213">
        <f>F422-2</f>
        <v>43256</v>
      </c>
      <c r="F422" s="213">
        <v>43258</v>
      </c>
      <c r="G422" s="213">
        <f>F422+2</f>
        <v>43260</v>
      </c>
    </row>
    <row r="423" spans="2:7">
      <c r="B423" s="277" t="s">
        <v>1698</v>
      </c>
      <c r="C423" s="277" t="s">
        <v>454</v>
      </c>
      <c r="D423" s="800"/>
      <c r="E423" s="213">
        <f t="shared" ref="E423:F425" si="51">E422+7</f>
        <v>43263</v>
      </c>
      <c r="F423" s="213">
        <f t="shared" si="51"/>
        <v>43265</v>
      </c>
      <c r="G423" s="213">
        <f>F423+2</f>
        <v>43267</v>
      </c>
    </row>
    <row r="424" spans="2:7">
      <c r="B424" s="277" t="s">
        <v>1698</v>
      </c>
      <c r="C424" s="277" t="s">
        <v>728</v>
      </c>
      <c r="D424" s="800"/>
      <c r="E424" s="213">
        <f t="shared" si="51"/>
        <v>43270</v>
      </c>
      <c r="F424" s="213">
        <f t="shared" si="51"/>
        <v>43272</v>
      </c>
      <c r="G424" s="213">
        <f>F424+2</f>
        <v>43274</v>
      </c>
    </row>
    <row r="425" spans="2:7">
      <c r="B425" s="277" t="s">
        <v>1698</v>
      </c>
      <c r="C425" s="277" t="s">
        <v>729</v>
      </c>
      <c r="D425" s="801"/>
      <c r="E425" s="213">
        <f t="shared" si="51"/>
        <v>43277</v>
      </c>
      <c r="F425" s="213">
        <f t="shared" si="51"/>
        <v>43279</v>
      </c>
      <c r="G425" s="213">
        <f>F425+2</f>
        <v>43281</v>
      </c>
    </row>
    <row r="426" spans="2:7">
      <c r="B426" s="226"/>
      <c r="C426" s="233"/>
      <c r="E426" s="224"/>
      <c r="F426" s="224"/>
      <c r="G426" s="224"/>
    </row>
    <row r="427" spans="2:7">
      <c r="B427" s="803" t="s">
        <v>38</v>
      </c>
      <c r="C427" s="803" t="s">
        <v>39</v>
      </c>
      <c r="D427" s="798" t="s">
        <v>40</v>
      </c>
      <c r="E427" s="260" t="s">
        <v>196</v>
      </c>
      <c r="F427" s="260" t="s">
        <v>196</v>
      </c>
      <c r="G427" s="260" t="s">
        <v>1690</v>
      </c>
    </row>
    <row r="428" spans="2:7">
      <c r="B428" s="804"/>
      <c r="C428" s="804"/>
      <c r="D428" s="799"/>
      <c r="E428" s="260" t="s">
        <v>1122</v>
      </c>
      <c r="F428" s="260" t="s">
        <v>42</v>
      </c>
      <c r="G428" s="260" t="s">
        <v>43</v>
      </c>
    </row>
    <row r="429" spans="2:7">
      <c r="B429" s="256" t="s">
        <v>1692</v>
      </c>
      <c r="C429" s="256" t="s">
        <v>1697</v>
      </c>
      <c r="D429" s="795" t="s">
        <v>1696</v>
      </c>
      <c r="E429" s="213">
        <f>F429-2</f>
        <v>43250</v>
      </c>
      <c r="F429" s="213">
        <v>43252</v>
      </c>
      <c r="G429" s="213">
        <f>F429+2</f>
        <v>43254</v>
      </c>
    </row>
    <row r="430" spans="2:7">
      <c r="B430" s="278" t="s">
        <v>1692</v>
      </c>
      <c r="C430" s="277" t="s">
        <v>1695</v>
      </c>
      <c r="D430" s="795"/>
      <c r="E430" s="213">
        <f t="shared" ref="E430:G433" si="52">E429+7</f>
        <v>43257</v>
      </c>
      <c r="F430" s="213">
        <f t="shared" si="52"/>
        <v>43259</v>
      </c>
      <c r="G430" s="213">
        <f t="shared" si="52"/>
        <v>43261</v>
      </c>
    </row>
    <row r="431" spans="2:7">
      <c r="B431" s="278" t="s">
        <v>1692</v>
      </c>
      <c r="C431" s="277" t="s">
        <v>1694</v>
      </c>
      <c r="D431" s="795"/>
      <c r="E431" s="213">
        <f t="shared" si="52"/>
        <v>43264</v>
      </c>
      <c r="F431" s="213">
        <f t="shared" si="52"/>
        <v>43266</v>
      </c>
      <c r="G431" s="213">
        <f t="shared" si="52"/>
        <v>43268</v>
      </c>
    </row>
    <row r="432" spans="2:7">
      <c r="B432" s="278" t="s">
        <v>1692</v>
      </c>
      <c r="C432" s="277" t="s">
        <v>1693</v>
      </c>
      <c r="D432" s="795"/>
      <c r="E432" s="213">
        <f t="shared" si="52"/>
        <v>43271</v>
      </c>
      <c r="F432" s="213">
        <f t="shared" si="52"/>
        <v>43273</v>
      </c>
      <c r="G432" s="213">
        <f t="shared" si="52"/>
        <v>43275</v>
      </c>
    </row>
    <row r="433" spans="1:8">
      <c r="B433" s="277" t="s">
        <v>1692</v>
      </c>
      <c r="C433" s="277" t="s">
        <v>1691</v>
      </c>
      <c r="D433" s="795"/>
      <c r="E433" s="213">
        <f t="shared" si="52"/>
        <v>43278</v>
      </c>
      <c r="F433" s="213">
        <f t="shared" si="52"/>
        <v>43280</v>
      </c>
      <c r="G433" s="213">
        <f t="shared" si="52"/>
        <v>43282</v>
      </c>
    </row>
    <row r="435" spans="1:8">
      <c r="B435" s="803" t="s">
        <v>38</v>
      </c>
      <c r="C435" s="803" t="s">
        <v>39</v>
      </c>
      <c r="D435" s="798" t="s">
        <v>40</v>
      </c>
      <c r="E435" s="260" t="s">
        <v>196</v>
      </c>
      <c r="F435" s="260" t="s">
        <v>196</v>
      </c>
      <c r="G435" s="260" t="s">
        <v>1690</v>
      </c>
    </row>
    <row r="436" spans="1:8">
      <c r="B436" s="804"/>
      <c r="C436" s="804"/>
      <c r="D436" s="799"/>
      <c r="E436" s="260" t="s">
        <v>1122</v>
      </c>
      <c r="F436" s="260" t="s">
        <v>42</v>
      </c>
      <c r="G436" s="260" t="s">
        <v>43</v>
      </c>
    </row>
    <row r="437" spans="1:8">
      <c r="B437" s="277" t="s">
        <v>1687</v>
      </c>
      <c r="C437" s="277" t="s">
        <v>1689</v>
      </c>
      <c r="D437" s="807" t="s">
        <v>1688</v>
      </c>
      <c r="E437" s="213">
        <f>F437-2</f>
        <v>43252</v>
      </c>
      <c r="F437" s="213">
        <v>43254</v>
      </c>
      <c r="G437" s="213">
        <f>F437+2</f>
        <v>43256</v>
      </c>
    </row>
    <row r="438" spans="1:8">
      <c r="B438" s="277" t="s">
        <v>1687</v>
      </c>
      <c r="C438" s="277" t="s">
        <v>416</v>
      </c>
      <c r="D438" s="800"/>
      <c r="E438" s="213">
        <f t="shared" ref="E438:F440" si="53">E437+7</f>
        <v>43259</v>
      </c>
      <c r="F438" s="213">
        <f t="shared" si="53"/>
        <v>43261</v>
      </c>
      <c r="G438" s="213">
        <f>F438+2</f>
        <v>43263</v>
      </c>
    </row>
    <row r="439" spans="1:8">
      <c r="B439" s="277" t="s">
        <v>1687</v>
      </c>
      <c r="C439" s="277" t="s">
        <v>454</v>
      </c>
      <c r="D439" s="800"/>
      <c r="E439" s="213">
        <f t="shared" si="53"/>
        <v>43266</v>
      </c>
      <c r="F439" s="213">
        <f t="shared" si="53"/>
        <v>43268</v>
      </c>
      <c r="G439" s="213">
        <f>F439+2</f>
        <v>43270</v>
      </c>
    </row>
    <row r="440" spans="1:8">
      <c r="B440" s="277" t="s">
        <v>1687</v>
      </c>
      <c r="C440" s="277" t="s">
        <v>728</v>
      </c>
      <c r="D440" s="801"/>
      <c r="E440" s="213">
        <f t="shared" si="53"/>
        <v>43273</v>
      </c>
      <c r="F440" s="213">
        <f t="shared" si="53"/>
        <v>43275</v>
      </c>
      <c r="G440" s="213">
        <f>F440+2</f>
        <v>43277</v>
      </c>
    </row>
    <row r="441" spans="1:8">
      <c r="B441" s="281"/>
      <c r="C441" s="281"/>
      <c r="D441" s="254"/>
      <c r="E441" s="224"/>
      <c r="F441" s="224"/>
      <c r="G441" s="224"/>
    </row>
    <row r="442" spans="1:8" s="259" customFormat="1" ht="15">
      <c r="A442" s="802" t="s">
        <v>1686</v>
      </c>
      <c r="B442" s="802"/>
      <c r="C442" s="802"/>
      <c r="D442" s="802"/>
      <c r="E442" s="802"/>
      <c r="F442" s="802"/>
      <c r="G442" s="802"/>
      <c r="H442" s="251"/>
    </row>
    <row r="443" spans="1:8" ht="15">
      <c r="A443" s="268" t="s">
        <v>1685</v>
      </c>
      <c r="F443" s="309"/>
    </row>
    <row r="444" spans="1:8">
      <c r="B444" s="803" t="s">
        <v>38</v>
      </c>
      <c r="C444" s="803" t="s">
        <v>39</v>
      </c>
      <c r="D444" s="798" t="s">
        <v>40</v>
      </c>
      <c r="E444" s="260" t="s">
        <v>196</v>
      </c>
      <c r="F444" s="260" t="s">
        <v>196</v>
      </c>
      <c r="G444" s="260" t="s">
        <v>1677</v>
      </c>
    </row>
    <row r="445" spans="1:8">
      <c r="B445" s="804"/>
      <c r="C445" s="804"/>
      <c r="D445" s="799"/>
      <c r="E445" s="260" t="s">
        <v>1122</v>
      </c>
      <c r="F445" s="260" t="s">
        <v>42</v>
      </c>
      <c r="G445" s="260" t="s">
        <v>43</v>
      </c>
    </row>
    <row r="446" spans="1:8">
      <c r="B446" s="277" t="s">
        <v>1683</v>
      </c>
      <c r="C446" s="277" t="s">
        <v>1574</v>
      </c>
      <c r="D446" s="807" t="s">
        <v>1684</v>
      </c>
      <c r="E446" s="213">
        <f>F446-5</f>
        <v>43252</v>
      </c>
      <c r="F446" s="213">
        <v>43257</v>
      </c>
      <c r="G446" s="213">
        <f>F446+3</f>
        <v>43260</v>
      </c>
    </row>
    <row r="447" spans="1:8">
      <c r="B447" s="277" t="s">
        <v>1682</v>
      </c>
      <c r="C447" s="277" t="s">
        <v>659</v>
      </c>
      <c r="D447" s="800"/>
      <c r="E447" s="213">
        <f t="shared" ref="E447:F449" si="54">E446+7</f>
        <v>43259</v>
      </c>
      <c r="F447" s="213">
        <f t="shared" si="54"/>
        <v>43264</v>
      </c>
      <c r="G447" s="213">
        <f>F447+3</f>
        <v>43267</v>
      </c>
    </row>
    <row r="448" spans="1:8">
      <c r="B448" s="277" t="s">
        <v>1683</v>
      </c>
      <c r="C448" s="277" t="s">
        <v>660</v>
      </c>
      <c r="D448" s="800"/>
      <c r="E448" s="213">
        <f t="shared" si="54"/>
        <v>43266</v>
      </c>
      <c r="F448" s="213">
        <f t="shared" si="54"/>
        <v>43271</v>
      </c>
      <c r="G448" s="213">
        <f>F448+3</f>
        <v>43274</v>
      </c>
    </row>
    <row r="449" spans="2:7">
      <c r="B449" s="277" t="s">
        <v>1682</v>
      </c>
      <c r="C449" s="277" t="s">
        <v>661</v>
      </c>
      <c r="D449" s="801"/>
      <c r="E449" s="213">
        <f t="shared" si="54"/>
        <v>43273</v>
      </c>
      <c r="F449" s="213">
        <f t="shared" si="54"/>
        <v>43278</v>
      </c>
      <c r="G449" s="213">
        <f>F449+3</f>
        <v>43281</v>
      </c>
    </row>
    <row r="450" spans="2:7">
      <c r="F450" s="309"/>
    </row>
    <row r="451" spans="2:7">
      <c r="B451" s="803" t="s">
        <v>38</v>
      </c>
      <c r="C451" s="803" t="s">
        <v>39</v>
      </c>
      <c r="D451" s="798" t="s">
        <v>40</v>
      </c>
      <c r="E451" s="260" t="s">
        <v>196</v>
      </c>
      <c r="F451" s="260" t="s">
        <v>196</v>
      </c>
      <c r="G451" s="260" t="s">
        <v>1677</v>
      </c>
    </row>
    <row r="452" spans="2:7">
      <c r="B452" s="804"/>
      <c r="C452" s="804"/>
      <c r="D452" s="799"/>
      <c r="E452" s="260" t="s">
        <v>1122</v>
      </c>
      <c r="F452" s="260" t="s">
        <v>42</v>
      </c>
      <c r="G452" s="260" t="s">
        <v>43</v>
      </c>
    </row>
    <row r="453" spans="2:7">
      <c r="B453" s="256" t="s">
        <v>1591</v>
      </c>
      <c r="C453" s="256" t="s">
        <v>1590</v>
      </c>
      <c r="D453" s="795" t="s">
        <v>1681</v>
      </c>
      <c r="E453" s="213">
        <f>F453-3</f>
        <v>43249</v>
      </c>
      <c r="F453" s="213">
        <v>43252</v>
      </c>
      <c r="G453" s="213">
        <f>F453+3</f>
        <v>43255</v>
      </c>
    </row>
    <row r="454" spans="2:7">
      <c r="B454" s="278" t="s">
        <v>1678</v>
      </c>
      <c r="C454" s="277" t="s">
        <v>1587</v>
      </c>
      <c r="D454" s="795"/>
      <c r="E454" s="213">
        <f t="shared" ref="E454:F457" si="55">E453+7</f>
        <v>43256</v>
      </c>
      <c r="F454" s="213">
        <f t="shared" si="55"/>
        <v>43259</v>
      </c>
      <c r="G454" s="213">
        <f>F454+3</f>
        <v>43262</v>
      </c>
    </row>
    <row r="455" spans="2:7">
      <c r="B455" s="278" t="s">
        <v>1680</v>
      </c>
      <c r="C455" s="277" t="s">
        <v>1570</v>
      </c>
      <c r="D455" s="795"/>
      <c r="E455" s="213">
        <f t="shared" si="55"/>
        <v>43263</v>
      </c>
      <c r="F455" s="213">
        <f t="shared" si="55"/>
        <v>43266</v>
      </c>
      <c r="G455" s="213">
        <f>F455+3</f>
        <v>43269</v>
      </c>
    </row>
    <row r="456" spans="2:7">
      <c r="B456" s="278" t="s">
        <v>1679</v>
      </c>
      <c r="C456" s="277" t="s">
        <v>1583</v>
      </c>
      <c r="D456" s="795"/>
      <c r="E456" s="213">
        <f t="shared" si="55"/>
        <v>43270</v>
      </c>
      <c r="F456" s="213">
        <f t="shared" si="55"/>
        <v>43273</v>
      </c>
      <c r="G456" s="213">
        <f>F456+3</f>
        <v>43276</v>
      </c>
    </row>
    <row r="457" spans="2:7">
      <c r="B457" s="277" t="s">
        <v>1678</v>
      </c>
      <c r="C457" s="277" t="s">
        <v>1583</v>
      </c>
      <c r="D457" s="795"/>
      <c r="E457" s="213">
        <f t="shared" si="55"/>
        <v>43277</v>
      </c>
      <c r="F457" s="213">
        <f t="shared" si="55"/>
        <v>43280</v>
      </c>
      <c r="G457" s="213">
        <f>F457+3</f>
        <v>43283</v>
      </c>
    </row>
    <row r="458" spans="2:7">
      <c r="B458" s="211"/>
      <c r="C458" s="211"/>
    </row>
    <row r="459" spans="2:7">
      <c r="B459" s="803" t="s">
        <v>38</v>
      </c>
      <c r="C459" s="803" t="s">
        <v>39</v>
      </c>
      <c r="D459" s="798" t="s">
        <v>40</v>
      </c>
      <c r="E459" s="260" t="s">
        <v>196</v>
      </c>
      <c r="F459" s="260" t="s">
        <v>196</v>
      </c>
      <c r="G459" s="260" t="s">
        <v>1677</v>
      </c>
    </row>
    <row r="460" spans="2:7">
      <c r="B460" s="804"/>
      <c r="C460" s="804"/>
      <c r="D460" s="799"/>
      <c r="E460" s="260" t="s">
        <v>1122</v>
      </c>
      <c r="F460" s="260" t="s">
        <v>42</v>
      </c>
      <c r="G460" s="260" t="s">
        <v>43</v>
      </c>
    </row>
    <row r="461" spans="2:7">
      <c r="B461" s="277" t="s">
        <v>1600</v>
      </c>
      <c r="C461" s="277" t="s">
        <v>1572</v>
      </c>
      <c r="D461" s="807" t="s">
        <v>1599</v>
      </c>
      <c r="E461" s="213">
        <f>F461-3</f>
        <v>43251</v>
      </c>
      <c r="F461" s="213">
        <v>43254</v>
      </c>
      <c r="G461" s="213">
        <f>F461+3</f>
        <v>43257</v>
      </c>
    </row>
    <row r="462" spans="2:7">
      <c r="B462" s="277" t="s">
        <v>1598</v>
      </c>
      <c r="C462" s="277" t="s">
        <v>1572</v>
      </c>
      <c r="D462" s="800"/>
      <c r="E462" s="213">
        <f t="shared" ref="E462:F464" si="56">E461+7</f>
        <v>43258</v>
      </c>
      <c r="F462" s="213">
        <f t="shared" si="56"/>
        <v>43261</v>
      </c>
      <c r="G462" s="213">
        <f>F462+3</f>
        <v>43264</v>
      </c>
    </row>
    <row r="463" spans="2:7">
      <c r="B463" s="277" t="s">
        <v>1597</v>
      </c>
      <c r="C463" s="277" t="s">
        <v>1565</v>
      </c>
      <c r="D463" s="800"/>
      <c r="E463" s="213">
        <f t="shared" si="56"/>
        <v>43265</v>
      </c>
      <c r="F463" s="213">
        <f t="shared" si="56"/>
        <v>43268</v>
      </c>
      <c r="G463" s="213">
        <f>F463+3</f>
        <v>43271</v>
      </c>
    </row>
    <row r="464" spans="2:7">
      <c r="B464" s="277" t="s">
        <v>1596</v>
      </c>
      <c r="C464" s="277" t="s">
        <v>1572</v>
      </c>
      <c r="D464" s="801"/>
      <c r="E464" s="213">
        <f t="shared" si="56"/>
        <v>43272</v>
      </c>
      <c r="F464" s="213">
        <f t="shared" si="56"/>
        <v>43275</v>
      </c>
      <c r="G464" s="213">
        <f>F464+3</f>
        <v>43278</v>
      </c>
    </row>
    <row r="465" spans="1:7">
      <c r="B465" s="299"/>
      <c r="C465" s="299"/>
      <c r="E465" s="224"/>
      <c r="F465" s="224"/>
      <c r="G465" s="224"/>
    </row>
    <row r="466" spans="1:7" ht="15">
      <c r="A466" s="809" t="s">
        <v>1676</v>
      </c>
      <c r="B466" s="809"/>
      <c r="C466" s="809"/>
      <c r="E466" s="224"/>
      <c r="F466" s="224"/>
      <c r="G466" s="224"/>
    </row>
    <row r="467" spans="1:7">
      <c r="B467" s="803" t="s">
        <v>38</v>
      </c>
      <c r="C467" s="803" t="s">
        <v>39</v>
      </c>
      <c r="D467" s="798" t="s">
        <v>40</v>
      </c>
      <c r="E467" s="260" t="s">
        <v>196</v>
      </c>
      <c r="F467" s="260" t="s">
        <v>196</v>
      </c>
      <c r="G467" s="260" t="s">
        <v>1673</v>
      </c>
    </row>
    <row r="468" spans="1:7">
      <c r="B468" s="804"/>
      <c r="C468" s="804"/>
      <c r="D468" s="799"/>
      <c r="E468" s="260" t="s">
        <v>1122</v>
      </c>
      <c r="F468" s="260" t="s">
        <v>42</v>
      </c>
      <c r="G468" s="260" t="s">
        <v>43</v>
      </c>
    </row>
    <row r="469" spans="1:7">
      <c r="B469" s="277" t="s">
        <v>1674</v>
      </c>
      <c r="C469" s="277" t="s">
        <v>1574</v>
      </c>
      <c r="D469" s="807" t="s">
        <v>1675</v>
      </c>
      <c r="E469" s="213">
        <f>F469-3</f>
        <v>43255</v>
      </c>
      <c r="F469" s="213">
        <v>43258</v>
      </c>
      <c r="G469" s="213">
        <f>F469+2</f>
        <v>43260</v>
      </c>
    </row>
    <row r="470" spans="1:7">
      <c r="B470" s="277" t="s">
        <v>1674</v>
      </c>
      <c r="C470" s="277" t="s">
        <v>659</v>
      </c>
      <c r="D470" s="800"/>
      <c r="E470" s="213">
        <f t="shared" ref="E470:F472" si="57">E469+7</f>
        <v>43262</v>
      </c>
      <c r="F470" s="213">
        <f t="shared" si="57"/>
        <v>43265</v>
      </c>
      <c r="G470" s="213">
        <f>F470+2</f>
        <v>43267</v>
      </c>
    </row>
    <row r="471" spans="1:7">
      <c r="B471" s="277" t="s">
        <v>1674</v>
      </c>
      <c r="C471" s="277" t="s">
        <v>660</v>
      </c>
      <c r="D471" s="800"/>
      <c r="E471" s="213">
        <f t="shared" si="57"/>
        <v>43269</v>
      </c>
      <c r="F471" s="213">
        <f t="shared" si="57"/>
        <v>43272</v>
      </c>
      <c r="G471" s="213">
        <f>F471+2</f>
        <v>43274</v>
      </c>
    </row>
    <row r="472" spans="1:7">
      <c r="B472" s="277" t="s">
        <v>1674</v>
      </c>
      <c r="C472" s="277" t="s">
        <v>661</v>
      </c>
      <c r="D472" s="801"/>
      <c r="E472" s="213">
        <f t="shared" si="57"/>
        <v>43276</v>
      </c>
      <c r="F472" s="213">
        <f t="shared" si="57"/>
        <v>43279</v>
      </c>
      <c r="G472" s="213">
        <f>F472+2</f>
        <v>43281</v>
      </c>
    </row>
    <row r="473" spans="1:7">
      <c r="B473" s="308"/>
      <c r="C473" s="308"/>
      <c r="E473" s="224"/>
      <c r="F473" s="224"/>
      <c r="G473" s="224"/>
    </row>
    <row r="474" spans="1:7">
      <c r="B474" s="803" t="s">
        <v>38</v>
      </c>
      <c r="C474" s="803" t="s">
        <v>39</v>
      </c>
      <c r="D474" s="798" t="s">
        <v>40</v>
      </c>
      <c r="E474" s="260" t="s">
        <v>196</v>
      </c>
      <c r="F474" s="260" t="s">
        <v>196</v>
      </c>
      <c r="G474" s="260" t="s">
        <v>1673</v>
      </c>
    </row>
    <row r="475" spans="1:7">
      <c r="B475" s="804"/>
      <c r="C475" s="804"/>
      <c r="D475" s="799"/>
      <c r="E475" s="260" t="s">
        <v>1122</v>
      </c>
      <c r="F475" s="260" t="s">
        <v>42</v>
      </c>
      <c r="G475" s="260" t="s">
        <v>43</v>
      </c>
    </row>
    <row r="476" spans="1:7">
      <c r="B476" s="277" t="s">
        <v>1671</v>
      </c>
      <c r="C476" s="277" t="s">
        <v>1574</v>
      </c>
      <c r="D476" s="807" t="s">
        <v>1672</v>
      </c>
      <c r="E476" s="213">
        <f>F476-3</f>
        <v>43251</v>
      </c>
      <c r="F476" s="213">
        <v>43254</v>
      </c>
      <c r="G476" s="213">
        <f>F476+3</f>
        <v>43257</v>
      </c>
    </row>
    <row r="477" spans="1:7">
      <c r="B477" s="277" t="s">
        <v>1671</v>
      </c>
      <c r="C477" s="277" t="s">
        <v>659</v>
      </c>
      <c r="D477" s="800"/>
      <c r="E477" s="213">
        <f t="shared" ref="E477:F479" si="58">E476+7</f>
        <v>43258</v>
      </c>
      <c r="F477" s="213">
        <f t="shared" si="58"/>
        <v>43261</v>
      </c>
      <c r="G477" s="213">
        <f>F477+3</f>
        <v>43264</v>
      </c>
    </row>
    <row r="478" spans="1:7">
      <c r="B478" s="277" t="s">
        <v>1671</v>
      </c>
      <c r="C478" s="277" t="s">
        <v>660</v>
      </c>
      <c r="D478" s="800"/>
      <c r="E478" s="213">
        <f t="shared" si="58"/>
        <v>43265</v>
      </c>
      <c r="F478" s="213">
        <f t="shared" si="58"/>
        <v>43268</v>
      </c>
      <c r="G478" s="213">
        <f>F478+3</f>
        <v>43271</v>
      </c>
    </row>
    <row r="479" spans="1:7">
      <c r="B479" s="277" t="s">
        <v>1671</v>
      </c>
      <c r="C479" s="277" t="s">
        <v>661</v>
      </c>
      <c r="D479" s="801"/>
      <c r="E479" s="213">
        <f t="shared" si="58"/>
        <v>43272</v>
      </c>
      <c r="F479" s="213">
        <f t="shared" si="58"/>
        <v>43275</v>
      </c>
      <c r="G479" s="213">
        <f>F479+3</f>
        <v>43278</v>
      </c>
    </row>
    <row r="480" spans="1:7">
      <c r="B480" s="211"/>
      <c r="C480" s="211"/>
    </row>
    <row r="481" spans="1:8" ht="15">
      <c r="A481" s="802" t="s">
        <v>112</v>
      </c>
      <c r="B481" s="802"/>
      <c r="C481" s="802"/>
      <c r="D481" s="802"/>
      <c r="E481" s="802"/>
      <c r="F481" s="802"/>
      <c r="G481" s="802"/>
      <c r="H481" s="251"/>
    </row>
    <row r="482" spans="1:8" ht="15">
      <c r="A482" s="268" t="s">
        <v>126</v>
      </c>
    </row>
    <row r="483" spans="1:8">
      <c r="B483" s="803" t="s">
        <v>38</v>
      </c>
      <c r="C483" s="803" t="s">
        <v>39</v>
      </c>
      <c r="D483" s="798" t="s">
        <v>40</v>
      </c>
      <c r="E483" s="260" t="s">
        <v>196</v>
      </c>
      <c r="F483" s="260" t="s">
        <v>196</v>
      </c>
      <c r="G483" s="260" t="s">
        <v>1668</v>
      </c>
    </row>
    <row r="484" spans="1:8">
      <c r="B484" s="804"/>
      <c r="C484" s="804"/>
      <c r="D484" s="799"/>
      <c r="E484" s="260" t="s">
        <v>1122</v>
      </c>
      <c r="F484" s="260" t="s">
        <v>42</v>
      </c>
      <c r="G484" s="260" t="s">
        <v>43</v>
      </c>
    </row>
    <row r="485" spans="1:8">
      <c r="B485" s="277" t="s">
        <v>1496</v>
      </c>
      <c r="C485" s="277" t="s">
        <v>1495</v>
      </c>
      <c r="D485" s="807" t="s">
        <v>1670</v>
      </c>
      <c r="E485" s="213">
        <f>F485-5</f>
        <v>43250</v>
      </c>
      <c r="F485" s="213">
        <v>43255</v>
      </c>
      <c r="G485" s="213">
        <f>F485+11</f>
        <v>43266</v>
      </c>
    </row>
    <row r="486" spans="1:8">
      <c r="B486" s="277" t="s">
        <v>1669</v>
      </c>
      <c r="C486" s="277" t="s">
        <v>1488</v>
      </c>
      <c r="D486" s="800"/>
      <c r="E486" s="213">
        <f t="shared" ref="E486:F488" si="59">E485+7</f>
        <v>43257</v>
      </c>
      <c r="F486" s="213">
        <f t="shared" si="59"/>
        <v>43262</v>
      </c>
      <c r="G486" s="213">
        <f>F486+11</f>
        <v>43273</v>
      </c>
    </row>
    <row r="487" spans="1:8">
      <c r="B487" s="277" t="s">
        <v>1491</v>
      </c>
      <c r="C487" s="277" t="s">
        <v>1490</v>
      </c>
      <c r="D487" s="800"/>
      <c r="E487" s="213">
        <f t="shared" si="59"/>
        <v>43264</v>
      </c>
      <c r="F487" s="213">
        <f t="shared" si="59"/>
        <v>43269</v>
      </c>
      <c r="G487" s="213">
        <f>F487+11</f>
        <v>43280</v>
      </c>
    </row>
    <row r="488" spans="1:8">
      <c r="B488" s="277" t="s">
        <v>1489</v>
      </c>
      <c r="C488" s="277" t="s">
        <v>1488</v>
      </c>
      <c r="D488" s="801"/>
      <c r="E488" s="213">
        <f t="shared" si="59"/>
        <v>43271</v>
      </c>
      <c r="F488" s="213">
        <f t="shared" si="59"/>
        <v>43276</v>
      </c>
      <c r="G488" s="213">
        <f>F488+11</f>
        <v>43287</v>
      </c>
    </row>
    <row r="489" spans="1:8">
      <c r="B489" s="211"/>
      <c r="C489" s="211"/>
      <c r="G489" s="307"/>
    </row>
    <row r="490" spans="1:8">
      <c r="B490" s="803" t="s">
        <v>38</v>
      </c>
      <c r="C490" s="803" t="s">
        <v>39</v>
      </c>
      <c r="D490" s="798" t="s">
        <v>40</v>
      </c>
      <c r="E490" s="260" t="s">
        <v>196</v>
      </c>
      <c r="F490" s="260" t="s">
        <v>196</v>
      </c>
      <c r="G490" s="260" t="s">
        <v>1668</v>
      </c>
    </row>
    <row r="491" spans="1:8">
      <c r="B491" s="804"/>
      <c r="C491" s="804"/>
      <c r="D491" s="799"/>
      <c r="E491" s="260" t="s">
        <v>1122</v>
      </c>
      <c r="F491" s="260" t="s">
        <v>42</v>
      </c>
      <c r="G491" s="260" t="s">
        <v>43</v>
      </c>
    </row>
    <row r="492" spans="1:8">
      <c r="B492" s="277" t="s">
        <v>1666</v>
      </c>
      <c r="C492" s="277" t="s">
        <v>1640</v>
      </c>
      <c r="D492" s="807" t="s">
        <v>1665</v>
      </c>
      <c r="E492" s="213">
        <f>F492-3</f>
        <v>43255</v>
      </c>
      <c r="F492" s="213">
        <v>43258</v>
      </c>
      <c r="G492" s="213">
        <f>F492+10</f>
        <v>43268</v>
      </c>
    </row>
    <row r="493" spans="1:8">
      <c r="B493" s="277" t="s">
        <v>1664</v>
      </c>
      <c r="C493" s="277" t="s">
        <v>1663</v>
      </c>
      <c r="D493" s="800"/>
      <c r="E493" s="213">
        <f t="shared" ref="E493:F495" si="60">E492+7</f>
        <v>43262</v>
      </c>
      <c r="F493" s="213">
        <f t="shared" si="60"/>
        <v>43265</v>
      </c>
      <c r="G493" s="213">
        <f>F493+10</f>
        <v>43275</v>
      </c>
    </row>
    <row r="494" spans="1:8">
      <c r="B494" s="277" t="s">
        <v>1662</v>
      </c>
      <c r="C494" s="277" t="s">
        <v>1640</v>
      </c>
      <c r="D494" s="800"/>
      <c r="E494" s="213">
        <f t="shared" si="60"/>
        <v>43269</v>
      </c>
      <c r="F494" s="213">
        <f t="shared" si="60"/>
        <v>43272</v>
      </c>
      <c r="G494" s="213">
        <f>F494+10</f>
        <v>43282</v>
      </c>
    </row>
    <row r="495" spans="1:8">
      <c r="B495" s="277" t="s">
        <v>1661</v>
      </c>
      <c r="C495" s="277" t="s">
        <v>1655</v>
      </c>
      <c r="D495" s="801"/>
      <c r="E495" s="213">
        <f t="shared" si="60"/>
        <v>43276</v>
      </c>
      <c r="F495" s="213">
        <f t="shared" si="60"/>
        <v>43279</v>
      </c>
      <c r="G495" s="213">
        <f>F495+10</f>
        <v>43289</v>
      </c>
    </row>
    <row r="496" spans="1:8">
      <c r="B496" s="211"/>
      <c r="C496" s="211"/>
    </row>
    <row r="497" spans="1:7">
      <c r="B497" s="803" t="s">
        <v>38</v>
      </c>
      <c r="C497" s="803" t="s">
        <v>39</v>
      </c>
      <c r="D497" s="798" t="s">
        <v>40</v>
      </c>
      <c r="E497" s="260" t="s">
        <v>196</v>
      </c>
      <c r="F497" s="260" t="s">
        <v>196</v>
      </c>
      <c r="G497" s="260" t="s">
        <v>1668</v>
      </c>
    </row>
    <row r="498" spans="1:7">
      <c r="B498" s="804"/>
      <c r="C498" s="804"/>
      <c r="D498" s="799"/>
      <c r="E498" s="260" t="s">
        <v>1122</v>
      </c>
      <c r="F498" s="260" t="s">
        <v>42</v>
      </c>
      <c r="G498" s="260" t="s">
        <v>43</v>
      </c>
    </row>
    <row r="499" spans="1:7">
      <c r="B499" s="277" t="s">
        <v>1660</v>
      </c>
      <c r="C499" s="277" t="s">
        <v>1640</v>
      </c>
      <c r="D499" s="807" t="s">
        <v>1659</v>
      </c>
      <c r="E499" s="213">
        <f>F499-3</f>
        <v>43250</v>
      </c>
      <c r="F499" s="213">
        <v>43253</v>
      </c>
      <c r="G499" s="213">
        <f>F499+7</f>
        <v>43260</v>
      </c>
    </row>
    <row r="500" spans="1:7">
      <c r="B500" s="277" t="s">
        <v>1658</v>
      </c>
      <c r="C500" s="277" t="s">
        <v>1640</v>
      </c>
      <c r="D500" s="800"/>
      <c r="E500" s="213">
        <f t="shared" ref="E500:F502" si="61">E499+7</f>
        <v>43257</v>
      </c>
      <c r="F500" s="213">
        <f t="shared" si="61"/>
        <v>43260</v>
      </c>
      <c r="G500" s="213">
        <f>F500+7</f>
        <v>43267</v>
      </c>
    </row>
    <row r="501" spans="1:7">
      <c r="B501" s="277" t="s">
        <v>1657</v>
      </c>
      <c r="C501" s="277" t="s">
        <v>1640</v>
      </c>
      <c r="D501" s="800"/>
      <c r="E501" s="213">
        <f t="shared" si="61"/>
        <v>43264</v>
      </c>
      <c r="F501" s="213">
        <f t="shared" si="61"/>
        <v>43267</v>
      </c>
      <c r="G501" s="213">
        <f>F501+7</f>
        <v>43274</v>
      </c>
    </row>
    <row r="502" spans="1:7">
      <c r="B502" s="277" t="s">
        <v>1656</v>
      </c>
      <c r="C502" s="277" t="s">
        <v>1655</v>
      </c>
      <c r="D502" s="801"/>
      <c r="E502" s="213">
        <f t="shared" si="61"/>
        <v>43271</v>
      </c>
      <c r="F502" s="213">
        <f t="shared" si="61"/>
        <v>43274</v>
      </c>
      <c r="G502" s="213">
        <f>F502+7</f>
        <v>43281</v>
      </c>
    </row>
    <row r="503" spans="1:7">
      <c r="B503" s="305"/>
      <c r="C503" s="303"/>
      <c r="D503" s="254"/>
      <c r="E503" s="224"/>
      <c r="F503" s="224"/>
      <c r="G503" s="224"/>
    </row>
    <row r="504" spans="1:7" ht="15">
      <c r="A504" s="268" t="s">
        <v>114</v>
      </c>
      <c r="B504" s="250"/>
      <c r="C504" s="250"/>
      <c r="D504" s="250"/>
      <c r="E504" s="250"/>
      <c r="F504" s="268"/>
      <c r="G504" s="268"/>
    </row>
    <row r="505" spans="1:7" ht="15">
      <c r="A505" s="268"/>
      <c r="B505" s="803" t="s">
        <v>38</v>
      </c>
      <c r="C505" s="803" t="s">
        <v>39</v>
      </c>
      <c r="D505" s="798" t="s">
        <v>40</v>
      </c>
      <c r="E505" s="260" t="s">
        <v>196</v>
      </c>
      <c r="F505" s="260" t="s">
        <v>196</v>
      </c>
      <c r="G505" s="260" t="s">
        <v>1667</v>
      </c>
    </row>
    <row r="506" spans="1:7" ht="16.5" customHeight="1">
      <c r="A506" s="268"/>
      <c r="B506" s="804"/>
      <c r="C506" s="804"/>
      <c r="D506" s="799"/>
      <c r="E506" s="260" t="s">
        <v>1122</v>
      </c>
      <c r="F506" s="260" t="s">
        <v>42</v>
      </c>
      <c r="G506" s="260" t="s">
        <v>43</v>
      </c>
    </row>
    <row r="507" spans="1:7" ht="16.5" customHeight="1">
      <c r="A507" s="268"/>
      <c r="B507" s="277" t="s">
        <v>1666</v>
      </c>
      <c r="C507" s="277" t="s">
        <v>1640</v>
      </c>
      <c r="D507" s="807" t="s">
        <v>1665</v>
      </c>
      <c r="E507" s="213">
        <f>F507-3</f>
        <v>43255</v>
      </c>
      <c r="F507" s="213">
        <v>43258</v>
      </c>
      <c r="G507" s="213">
        <f>F507+8</f>
        <v>43266</v>
      </c>
    </row>
    <row r="508" spans="1:7" ht="16.5" customHeight="1">
      <c r="A508" s="268"/>
      <c r="B508" s="277" t="s">
        <v>1664</v>
      </c>
      <c r="C508" s="277" t="s">
        <v>1663</v>
      </c>
      <c r="D508" s="800"/>
      <c r="E508" s="213">
        <f t="shared" ref="E508:F510" si="62">E507+7</f>
        <v>43262</v>
      </c>
      <c r="F508" s="213">
        <f t="shared" si="62"/>
        <v>43265</v>
      </c>
      <c r="G508" s="213">
        <f>F508+8</f>
        <v>43273</v>
      </c>
    </row>
    <row r="509" spans="1:7" ht="15">
      <c r="A509" s="268"/>
      <c r="B509" s="277" t="s">
        <v>1662</v>
      </c>
      <c r="C509" s="277" t="s">
        <v>1640</v>
      </c>
      <c r="D509" s="800"/>
      <c r="E509" s="213">
        <f t="shared" si="62"/>
        <v>43269</v>
      </c>
      <c r="F509" s="213">
        <f t="shared" si="62"/>
        <v>43272</v>
      </c>
      <c r="G509" s="213">
        <f>F509+8</f>
        <v>43280</v>
      </c>
    </row>
    <row r="510" spans="1:7" ht="15">
      <c r="A510" s="268"/>
      <c r="B510" s="277" t="s">
        <v>1661</v>
      </c>
      <c r="C510" s="277" t="s">
        <v>1655</v>
      </c>
      <c r="D510" s="801"/>
      <c r="E510" s="213">
        <f t="shared" si="62"/>
        <v>43276</v>
      </c>
      <c r="F510" s="213">
        <f t="shared" si="62"/>
        <v>43279</v>
      </c>
      <c r="G510" s="213">
        <f>F510+8</f>
        <v>43287</v>
      </c>
    </row>
    <row r="511" spans="1:7" ht="15">
      <c r="A511" s="268"/>
      <c r="B511" s="211"/>
      <c r="C511" s="211"/>
    </row>
    <row r="512" spans="1:7">
      <c r="B512" s="803" t="s">
        <v>38</v>
      </c>
      <c r="C512" s="803" t="s">
        <v>39</v>
      </c>
      <c r="D512" s="798" t="s">
        <v>40</v>
      </c>
      <c r="E512" s="260" t="s">
        <v>196</v>
      </c>
      <c r="F512" s="260" t="s">
        <v>196</v>
      </c>
      <c r="G512" s="260" t="s">
        <v>247</v>
      </c>
    </row>
    <row r="513" spans="1:7" ht="16.5" customHeight="1">
      <c r="B513" s="804"/>
      <c r="C513" s="804"/>
      <c r="D513" s="799"/>
      <c r="E513" s="260" t="s">
        <v>1122</v>
      </c>
      <c r="F513" s="260" t="s">
        <v>42</v>
      </c>
      <c r="G513" s="260" t="s">
        <v>43</v>
      </c>
    </row>
    <row r="514" spans="1:7" ht="16.5" customHeight="1">
      <c r="B514" s="277" t="s">
        <v>1660</v>
      </c>
      <c r="C514" s="277" t="s">
        <v>1640</v>
      </c>
      <c r="D514" s="807" t="s">
        <v>1659</v>
      </c>
      <c r="E514" s="213">
        <f>F514-3</f>
        <v>43250</v>
      </c>
      <c r="F514" s="213">
        <v>43253</v>
      </c>
      <c r="G514" s="213">
        <f>F514+8</f>
        <v>43261</v>
      </c>
    </row>
    <row r="515" spans="1:7" ht="16.5" customHeight="1">
      <c r="B515" s="277" t="s">
        <v>1658</v>
      </c>
      <c r="C515" s="277" t="s">
        <v>1640</v>
      </c>
      <c r="D515" s="800"/>
      <c r="E515" s="213">
        <f t="shared" ref="E515:F517" si="63">E514+7</f>
        <v>43257</v>
      </c>
      <c r="F515" s="213">
        <f t="shared" si="63"/>
        <v>43260</v>
      </c>
      <c r="G515" s="213">
        <f>F515+8</f>
        <v>43268</v>
      </c>
    </row>
    <row r="516" spans="1:7" ht="16.5" customHeight="1">
      <c r="B516" s="277" t="s">
        <v>1657</v>
      </c>
      <c r="C516" s="277" t="s">
        <v>1640</v>
      </c>
      <c r="D516" s="800"/>
      <c r="E516" s="213">
        <f t="shared" si="63"/>
        <v>43264</v>
      </c>
      <c r="F516" s="213">
        <f t="shared" si="63"/>
        <v>43267</v>
      </c>
      <c r="G516" s="213">
        <f>F516+8</f>
        <v>43275</v>
      </c>
    </row>
    <row r="517" spans="1:7">
      <c r="B517" s="277" t="s">
        <v>1656</v>
      </c>
      <c r="C517" s="277" t="s">
        <v>1655</v>
      </c>
      <c r="D517" s="801"/>
      <c r="E517" s="213">
        <f t="shared" si="63"/>
        <v>43271</v>
      </c>
      <c r="F517" s="213">
        <f t="shared" si="63"/>
        <v>43274</v>
      </c>
      <c r="G517" s="213">
        <f>F517+8</f>
        <v>43282</v>
      </c>
    </row>
    <row r="518" spans="1:7">
      <c r="B518" s="281"/>
      <c r="C518" s="281"/>
      <c r="D518" s="254"/>
      <c r="E518" s="224"/>
      <c r="F518" s="224"/>
      <c r="G518" s="224"/>
    </row>
    <row r="519" spans="1:7" ht="15">
      <c r="A519" s="268" t="s">
        <v>249</v>
      </c>
      <c r="D519" s="254"/>
      <c r="E519" s="224"/>
      <c r="F519" s="224"/>
      <c r="G519" s="224"/>
    </row>
    <row r="520" spans="1:7">
      <c r="B520" s="803" t="s">
        <v>38</v>
      </c>
      <c r="C520" s="803" t="s">
        <v>39</v>
      </c>
      <c r="D520" s="798" t="s">
        <v>40</v>
      </c>
      <c r="E520" s="260" t="s">
        <v>196</v>
      </c>
      <c r="F520" s="260" t="s">
        <v>196</v>
      </c>
      <c r="G520" s="260" t="s">
        <v>249</v>
      </c>
    </row>
    <row r="521" spans="1:7">
      <c r="B521" s="804"/>
      <c r="C521" s="804"/>
      <c r="D521" s="799"/>
      <c r="E521" s="260" t="s">
        <v>1122</v>
      </c>
      <c r="F521" s="260" t="s">
        <v>42</v>
      </c>
      <c r="G521" s="260" t="s">
        <v>43</v>
      </c>
    </row>
    <row r="522" spans="1:7">
      <c r="B522" s="277" t="s">
        <v>1660</v>
      </c>
      <c r="C522" s="277" t="s">
        <v>1640</v>
      </c>
      <c r="D522" s="807" t="s">
        <v>1659</v>
      </c>
      <c r="E522" s="213">
        <f>F522-3</f>
        <v>43250</v>
      </c>
      <c r="F522" s="213">
        <v>43253</v>
      </c>
      <c r="G522" s="213">
        <f>F522+9</f>
        <v>43262</v>
      </c>
    </row>
    <row r="523" spans="1:7">
      <c r="B523" s="277" t="s">
        <v>1658</v>
      </c>
      <c r="C523" s="277" t="s">
        <v>1640</v>
      </c>
      <c r="D523" s="800"/>
      <c r="E523" s="213">
        <f t="shared" ref="E523:F525" si="64">E522+7</f>
        <v>43257</v>
      </c>
      <c r="F523" s="213">
        <f t="shared" si="64"/>
        <v>43260</v>
      </c>
      <c r="G523" s="213">
        <f>F523+9</f>
        <v>43269</v>
      </c>
    </row>
    <row r="524" spans="1:7" ht="16.5" customHeight="1">
      <c r="B524" s="277" t="s">
        <v>1657</v>
      </c>
      <c r="C524" s="277" t="s">
        <v>1640</v>
      </c>
      <c r="D524" s="800"/>
      <c r="E524" s="213">
        <f t="shared" si="64"/>
        <v>43264</v>
      </c>
      <c r="F524" s="213">
        <f t="shared" si="64"/>
        <v>43267</v>
      </c>
      <c r="G524" s="213">
        <f>F524+9</f>
        <v>43276</v>
      </c>
    </row>
    <row r="525" spans="1:7">
      <c r="B525" s="277" t="s">
        <v>1656</v>
      </c>
      <c r="C525" s="277" t="s">
        <v>1655</v>
      </c>
      <c r="D525" s="801"/>
      <c r="E525" s="213">
        <f t="shared" si="64"/>
        <v>43271</v>
      </c>
      <c r="F525" s="213">
        <f t="shared" si="64"/>
        <v>43274</v>
      </c>
      <c r="G525" s="213">
        <f>F525+9</f>
        <v>43283</v>
      </c>
    </row>
    <row r="526" spans="1:7">
      <c r="B526" s="281"/>
      <c r="C526" s="281"/>
      <c r="D526" s="254"/>
      <c r="E526" s="224"/>
      <c r="F526" s="224"/>
      <c r="G526" s="236"/>
    </row>
    <row r="527" spans="1:7" ht="15">
      <c r="A527" s="268" t="s">
        <v>120</v>
      </c>
      <c r="B527" s="211"/>
    </row>
    <row r="528" spans="1:7">
      <c r="B528" s="788" t="s">
        <v>38</v>
      </c>
      <c r="C528" s="788" t="s">
        <v>39</v>
      </c>
      <c r="D528" s="790" t="s">
        <v>40</v>
      </c>
      <c r="E528" s="215" t="s">
        <v>196</v>
      </c>
      <c r="F528" s="215" t="s">
        <v>196</v>
      </c>
      <c r="G528" s="267" t="s">
        <v>1654</v>
      </c>
    </row>
    <row r="529" spans="1:7">
      <c r="B529" s="789"/>
      <c r="C529" s="789"/>
      <c r="D529" s="791"/>
      <c r="E529" s="215" t="s">
        <v>1122</v>
      </c>
      <c r="F529" s="215" t="s">
        <v>42</v>
      </c>
      <c r="G529" s="215" t="s">
        <v>43</v>
      </c>
    </row>
    <row r="530" spans="1:7">
      <c r="B530" s="277" t="s">
        <v>1653</v>
      </c>
      <c r="C530" s="277" t="s">
        <v>1652</v>
      </c>
      <c r="D530" s="807" t="s">
        <v>1651</v>
      </c>
      <c r="E530" s="213">
        <f>F530-5</f>
        <v>43252</v>
      </c>
      <c r="F530" s="213">
        <v>43257</v>
      </c>
      <c r="G530" s="213">
        <f>F530+11</f>
        <v>43268</v>
      </c>
    </row>
    <row r="531" spans="1:7">
      <c r="B531" s="278" t="s">
        <v>1650</v>
      </c>
      <c r="C531" s="277" t="s">
        <v>1649</v>
      </c>
      <c r="D531" s="800"/>
      <c r="E531" s="213">
        <f t="shared" ref="E531:F533" si="65">E530+7</f>
        <v>43259</v>
      </c>
      <c r="F531" s="213">
        <f t="shared" si="65"/>
        <v>43264</v>
      </c>
      <c r="G531" s="213">
        <f>F531+11</f>
        <v>43275</v>
      </c>
    </row>
    <row r="532" spans="1:7">
      <c r="B532" s="277" t="s">
        <v>1648</v>
      </c>
      <c r="C532" s="277" t="s">
        <v>1647</v>
      </c>
      <c r="D532" s="800"/>
      <c r="E532" s="213">
        <f t="shared" si="65"/>
        <v>43266</v>
      </c>
      <c r="F532" s="213">
        <f t="shared" si="65"/>
        <v>43271</v>
      </c>
      <c r="G532" s="213">
        <f>F532+11</f>
        <v>43282</v>
      </c>
    </row>
    <row r="533" spans="1:7">
      <c r="B533" s="278" t="s">
        <v>1646</v>
      </c>
      <c r="C533" s="277" t="s">
        <v>1645</v>
      </c>
      <c r="D533" s="801"/>
      <c r="E533" s="213">
        <f t="shared" si="65"/>
        <v>43273</v>
      </c>
      <c r="F533" s="213">
        <f t="shared" si="65"/>
        <v>43278</v>
      </c>
      <c r="G533" s="213">
        <f>F533+11</f>
        <v>43289</v>
      </c>
    </row>
    <row r="534" spans="1:7">
      <c r="B534" s="211"/>
      <c r="C534" s="211"/>
    </row>
    <row r="535" spans="1:7">
      <c r="B535" s="788" t="s">
        <v>38</v>
      </c>
      <c r="C535" s="788" t="s">
        <v>39</v>
      </c>
      <c r="D535" s="790" t="s">
        <v>40</v>
      </c>
      <c r="E535" s="215" t="s">
        <v>196</v>
      </c>
      <c r="F535" s="215" t="s">
        <v>196</v>
      </c>
      <c r="G535" s="267" t="s">
        <v>1644</v>
      </c>
    </row>
    <row r="536" spans="1:7">
      <c r="B536" s="789"/>
      <c r="C536" s="789"/>
      <c r="D536" s="791"/>
      <c r="E536" s="215" t="s">
        <v>1122</v>
      </c>
      <c r="F536" s="215" t="s">
        <v>42</v>
      </c>
      <c r="G536" s="215" t="s">
        <v>43</v>
      </c>
    </row>
    <row r="537" spans="1:7">
      <c r="B537" s="277" t="s">
        <v>1310</v>
      </c>
      <c r="C537" s="277"/>
      <c r="D537" s="807" t="s">
        <v>1643</v>
      </c>
      <c r="E537" s="213">
        <f>F537-4</f>
        <v>43250</v>
      </c>
      <c r="F537" s="213">
        <v>43254</v>
      </c>
      <c r="G537" s="213">
        <f>F537+8</f>
        <v>43262</v>
      </c>
    </row>
    <row r="538" spans="1:7">
      <c r="B538" s="278" t="s">
        <v>1642</v>
      </c>
      <c r="C538" s="277" t="s">
        <v>1638</v>
      </c>
      <c r="D538" s="800"/>
      <c r="E538" s="213">
        <f t="shared" ref="E538:F540" si="66">E537+7</f>
        <v>43257</v>
      </c>
      <c r="F538" s="213">
        <f t="shared" si="66"/>
        <v>43261</v>
      </c>
      <c r="G538" s="213">
        <f>F538+8</f>
        <v>43269</v>
      </c>
    </row>
    <row r="539" spans="1:7">
      <c r="B539" s="277" t="s">
        <v>1641</v>
      </c>
      <c r="C539" s="277" t="s">
        <v>1640</v>
      </c>
      <c r="D539" s="800"/>
      <c r="E539" s="213">
        <f t="shared" si="66"/>
        <v>43264</v>
      </c>
      <c r="F539" s="213">
        <f t="shared" si="66"/>
        <v>43268</v>
      </c>
      <c r="G539" s="213">
        <f>F539+8</f>
        <v>43276</v>
      </c>
    </row>
    <row r="540" spans="1:7">
      <c r="B540" s="278" t="s">
        <v>1639</v>
      </c>
      <c r="C540" s="277" t="s">
        <v>1638</v>
      </c>
      <c r="D540" s="801"/>
      <c r="E540" s="213">
        <f t="shared" si="66"/>
        <v>43271</v>
      </c>
      <c r="F540" s="213">
        <f t="shared" si="66"/>
        <v>43275</v>
      </c>
      <c r="G540" s="213">
        <f>F540+8</f>
        <v>43283</v>
      </c>
    </row>
    <row r="541" spans="1:7">
      <c r="B541" s="305"/>
      <c r="C541" s="303"/>
      <c r="D541" s="306"/>
      <c r="E541" s="306"/>
      <c r="F541" s="300"/>
      <c r="G541" s="295"/>
    </row>
    <row r="542" spans="1:7" ht="15">
      <c r="A542" s="268" t="s">
        <v>121</v>
      </c>
      <c r="B542" s="211"/>
      <c r="C542" s="211"/>
    </row>
    <row r="543" spans="1:7">
      <c r="B543" s="788" t="s">
        <v>38</v>
      </c>
      <c r="C543" s="788" t="s">
        <v>39</v>
      </c>
      <c r="D543" s="790" t="s">
        <v>40</v>
      </c>
      <c r="E543" s="215" t="s">
        <v>196</v>
      </c>
      <c r="F543" s="215" t="s">
        <v>196</v>
      </c>
      <c r="G543" s="267" t="s">
        <v>255</v>
      </c>
    </row>
    <row r="544" spans="1:7">
      <c r="B544" s="789"/>
      <c r="C544" s="789"/>
      <c r="D544" s="791"/>
      <c r="E544" s="215" t="s">
        <v>1122</v>
      </c>
      <c r="F544" s="215" t="s">
        <v>42</v>
      </c>
      <c r="G544" s="215" t="s">
        <v>43</v>
      </c>
    </row>
    <row r="545" spans="1:7">
      <c r="B545" s="277" t="s">
        <v>1310</v>
      </c>
      <c r="C545" s="277"/>
      <c r="D545" s="807" t="s">
        <v>1643</v>
      </c>
      <c r="E545" s="213">
        <f>F545-4</f>
        <v>43250</v>
      </c>
      <c r="F545" s="213">
        <v>43254</v>
      </c>
      <c r="G545" s="213">
        <f>F545+11</f>
        <v>43265</v>
      </c>
    </row>
    <row r="546" spans="1:7">
      <c r="B546" s="278" t="s">
        <v>1642</v>
      </c>
      <c r="C546" s="277" t="s">
        <v>1638</v>
      </c>
      <c r="D546" s="800"/>
      <c r="E546" s="213">
        <f t="shared" ref="E546:F548" si="67">E545+7</f>
        <v>43257</v>
      </c>
      <c r="F546" s="213">
        <f t="shared" si="67"/>
        <v>43261</v>
      </c>
      <c r="G546" s="213">
        <f>F546+11</f>
        <v>43272</v>
      </c>
    </row>
    <row r="547" spans="1:7">
      <c r="B547" s="277" t="s">
        <v>1641</v>
      </c>
      <c r="C547" s="277" t="s">
        <v>1640</v>
      </c>
      <c r="D547" s="800"/>
      <c r="E547" s="213">
        <f t="shared" si="67"/>
        <v>43264</v>
      </c>
      <c r="F547" s="213">
        <f t="shared" si="67"/>
        <v>43268</v>
      </c>
      <c r="G547" s="213">
        <f>F547+11</f>
        <v>43279</v>
      </c>
    </row>
    <row r="548" spans="1:7">
      <c r="B548" s="278" t="s">
        <v>1639</v>
      </c>
      <c r="C548" s="277" t="s">
        <v>1638</v>
      </c>
      <c r="D548" s="801"/>
      <c r="E548" s="213">
        <f t="shared" si="67"/>
        <v>43271</v>
      </c>
      <c r="F548" s="213">
        <f t="shared" si="67"/>
        <v>43275</v>
      </c>
      <c r="G548" s="213">
        <f>F548+11</f>
        <v>43286</v>
      </c>
    </row>
    <row r="549" spans="1:7">
      <c r="B549" s="305"/>
      <c r="C549" s="303"/>
      <c r="E549" s="224"/>
      <c r="F549" s="224"/>
    </row>
    <row r="550" spans="1:7" ht="15">
      <c r="A550" s="268" t="s">
        <v>1637</v>
      </c>
      <c r="B550" s="281"/>
      <c r="C550" s="281"/>
      <c r="D550" s="254"/>
      <c r="E550" s="224"/>
      <c r="F550" s="224"/>
      <c r="G550" s="236"/>
    </row>
    <row r="551" spans="1:7" ht="15">
      <c r="A551" s="268"/>
      <c r="B551" s="788" t="s">
        <v>38</v>
      </c>
      <c r="C551" s="788" t="s">
        <v>39</v>
      </c>
      <c r="D551" s="790" t="s">
        <v>40</v>
      </c>
      <c r="E551" s="215" t="s">
        <v>196</v>
      </c>
      <c r="F551" s="215" t="s">
        <v>196</v>
      </c>
      <c r="G551" s="267" t="s">
        <v>1636</v>
      </c>
    </row>
    <row r="552" spans="1:7" ht="15">
      <c r="A552" s="268"/>
      <c r="B552" s="789"/>
      <c r="C552" s="789"/>
      <c r="D552" s="791"/>
      <c r="E552" s="215" t="s">
        <v>1122</v>
      </c>
      <c r="F552" s="215" t="s">
        <v>42</v>
      </c>
      <c r="G552" s="215" t="s">
        <v>43</v>
      </c>
    </row>
    <row r="553" spans="1:7" ht="15">
      <c r="A553" s="268"/>
      <c r="B553" s="277" t="s">
        <v>1635</v>
      </c>
      <c r="C553" s="277" t="s">
        <v>1634</v>
      </c>
      <c r="D553" s="807" t="s">
        <v>1633</v>
      </c>
      <c r="E553" s="213">
        <f>F553-3</f>
        <v>43249</v>
      </c>
      <c r="F553" s="213">
        <v>43252</v>
      </c>
      <c r="G553" s="213">
        <f>F553+12</f>
        <v>43264</v>
      </c>
    </row>
    <row r="554" spans="1:7" ht="15">
      <c r="A554" s="268"/>
      <c r="B554" s="278" t="s">
        <v>1632</v>
      </c>
      <c r="C554" s="277" t="s">
        <v>1631</v>
      </c>
      <c r="D554" s="800"/>
      <c r="E554" s="213">
        <f t="shared" ref="E554:F556" si="68">E553+7</f>
        <v>43256</v>
      </c>
      <c r="F554" s="213">
        <f t="shared" si="68"/>
        <v>43259</v>
      </c>
      <c r="G554" s="213">
        <f>F554+12</f>
        <v>43271</v>
      </c>
    </row>
    <row r="555" spans="1:7" ht="15">
      <c r="A555" s="268"/>
      <c r="B555" s="277" t="s">
        <v>1630</v>
      </c>
      <c r="C555" s="277" t="s">
        <v>1629</v>
      </c>
      <c r="D555" s="800"/>
      <c r="E555" s="213">
        <f t="shared" si="68"/>
        <v>43263</v>
      </c>
      <c r="F555" s="213">
        <f t="shared" si="68"/>
        <v>43266</v>
      </c>
      <c r="G555" s="213">
        <f>F555+12</f>
        <v>43278</v>
      </c>
    </row>
    <row r="556" spans="1:7" ht="15">
      <c r="A556" s="268"/>
      <c r="B556" s="278" t="s">
        <v>1628</v>
      </c>
      <c r="C556" s="277" t="s">
        <v>1627</v>
      </c>
      <c r="D556" s="801"/>
      <c r="E556" s="213">
        <f t="shared" si="68"/>
        <v>43270</v>
      </c>
      <c r="F556" s="213">
        <f t="shared" si="68"/>
        <v>43273</v>
      </c>
      <c r="G556" s="213">
        <f>F556+12</f>
        <v>43285</v>
      </c>
    </row>
    <row r="557" spans="1:7" ht="15">
      <c r="A557" s="268"/>
      <c r="B557" s="304"/>
      <c r="C557" s="303"/>
      <c r="D557" s="254"/>
      <c r="E557" s="224"/>
      <c r="F557" s="224"/>
      <c r="G557" s="236"/>
    </row>
    <row r="558" spans="1:7" ht="15">
      <c r="A558" s="268" t="s">
        <v>257</v>
      </c>
      <c r="B558" s="250"/>
      <c r="C558" s="250"/>
    </row>
    <row r="559" spans="1:7">
      <c r="B559" s="803" t="s">
        <v>38</v>
      </c>
      <c r="C559" s="803" t="s">
        <v>39</v>
      </c>
      <c r="D559" s="798" t="s">
        <v>40</v>
      </c>
      <c r="E559" s="260" t="s">
        <v>196</v>
      </c>
      <c r="F559" s="260" t="s">
        <v>196</v>
      </c>
      <c r="G559" s="260" t="s">
        <v>1626</v>
      </c>
    </row>
    <row r="560" spans="1:7">
      <c r="B560" s="804"/>
      <c r="C560" s="804"/>
      <c r="D560" s="799"/>
      <c r="E560" s="260" t="s">
        <v>1122</v>
      </c>
      <c r="F560" s="260" t="s">
        <v>42</v>
      </c>
      <c r="G560" s="260" t="s">
        <v>43</v>
      </c>
    </row>
    <row r="561" spans="1:7">
      <c r="B561" s="256" t="s">
        <v>1607</v>
      </c>
      <c r="C561" s="256" t="s">
        <v>1572</v>
      </c>
      <c r="D561" s="795" t="s">
        <v>1606</v>
      </c>
      <c r="E561" s="213">
        <f>F561-3</f>
        <v>43249</v>
      </c>
      <c r="F561" s="213">
        <v>43252</v>
      </c>
      <c r="G561" s="213">
        <f>F561+9</f>
        <v>43261</v>
      </c>
    </row>
    <row r="562" spans="1:7">
      <c r="B562" s="278" t="s">
        <v>1605</v>
      </c>
      <c r="C562" s="277" t="s">
        <v>1572</v>
      </c>
      <c r="D562" s="795"/>
      <c r="E562" s="213">
        <f t="shared" ref="E562:F565" si="69">E561+7</f>
        <v>43256</v>
      </c>
      <c r="F562" s="213">
        <f t="shared" si="69"/>
        <v>43259</v>
      </c>
      <c r="G562" s="213">
        <f>F562+9</f>
        <v>43268</v>
      </c>
    </row>
    <row r="563" spans="1:7">
      <c r="B563" s="278" t="s">
        <v>1604</v>
      </c>
      <c r="C563" s="277" t="s">
        <v>1580</v>
      </c>
      <c r="D563" s="795"/>
      <c r="E563" s="213">
        <f t="shared" si="69"/>
        <v>43263</v>
      </c>
      <c r="F563" s="213">
        <f t="shared" si="69"/>
        <v>43266</v>
      </c>
      <c r="G563" s="213">
        <f>F563+9</f>
        <v>43275</v>
      </c>
    </row>
    <row r="564" spans="1:7">
      <c r="B564" s="278" t="s">
        <v>1603</v>
      </c>
      <c r="C564" s="277" t="s">
        <v>1572</v>
      </c>
      <c r="D564" s="795"/>
      <c r="E564" s="213">
        <f t="shared" si="69"/>
        <v>43270</v>
      </c>
      <c r="F564" s="213">
        <f t="shared" si="69"/>
        <v>43273</v>
      </c>
      <c r="G564" s="213">
        <f>F564+9</f>
        <v>43282</v>
      </c>
    </row>
    <row r="565" spans="1:7">
      <c r="B565" s="277" t="s">
        <v>1602</v>
      </c>
      <c r="C565" s="277" t="s">
        <v>1565</v>
      </c>
      <c r="D565" s="795"/>
      <c r="E565" s="213">
        <f t="shared" si="69"/>
        <v>43277</v>
      </c>
      <c r="F565" s="213">
        <f t="shared" si="69"/>
        <v>43280</v>
      </c>
      <c r="G565" s="213">
        <f>F565+9</f>
        <v>43289</v>
      </c>
    </row>
    <row r="566" spans="1:7">
      <c r="B566" s="299"/>
      <c r="C566" s="299"/>
      <c r="D566" s="254"/>
      <c r="E566" s="224"/>
      <c r="F566" s="224"/>
      <c r="G566" s="224"/>
    </row>
    <row r="567" spans="1:7" ht="15">
      <c r="A567" s="268" t="s">
        <v>124</v>
      </c>
      <c r="B567" s="250"/>
      <c r="C567" s="250"/>
      <c r="D567" s="268"/>
      <c r="E567" s="268"/>
      <c r="F567" s="268"/>
      <c r="G567" s="279"/>
    </row>
    <row r="568" spans="1:7">
      <c r="B568" s="788" t="s">
        <v>38</v>
      </c>
      <c r="C568" s="788" t="s">
        <v>39</v>
      </c>
      <c r="D568" s="790" t="s">
        <v>40</v>
      </c>
      <c r="E568" s="215" t="s">
        <v>196</v>
      </c>
      <c r="F568" s="215" t="s">
        <v>196</v>
      </c>
      <c r="G568" s="267" t="s">
        <v>1625</v>
      </c>
    </row>
    <row r="569" spans="1:7">
      <c r="B569" s="789"/>
      <c r="C569" s="789"/>
      <c r="D569" s="791"/>
      <c r="E569" s="215" t="s">
        <v>1122</v>
      </c>
      <c r="F569" s="215" t="s">
        <v>42</v>
      </c>
      <c r="G569" s="215" t="s">
        <v>43</v>
      </c>
    </row>
    <row r="570" spans="1:7">
      <c r="B570" s="277" t="s">
        <v>1612</v>
      </c>
      <c r="C570" s="277" t="s">
        <v>1565</v>
      </c>
      <c r="D570" s="807" t="s">
        <v>1611</v>
      </c>
      <c r="E570" s="213">
        <f>F570-5</f>
        <v>43252</v>
      </c>
      <c r="F570" s="213">
        <v>43257</v>
      </c>
      <c r="G570" s="213">
        <f>F570+9</f>
        <v>43266</v>
      </c>
    </row>
    <row r="571" spans="1:7">
      <c r="B571" s="278" t="s">
        <v>1610</v>
      </c>
      <c r="C571" s="277" t="s">
        <v>1572</v>
      </c>
      <c r="D571" s="800"/>
      <c r="E571" s="213">
        <f t="shared" ref="E571:F573" si="70">E570+7</f>
        <v>43259</v>
      </c>
      <c r="F571" s="213">
        <f t="shared" si="70"/>
        <v>43264</v>
      </c>
      <c r="G571" s="213">
        <f>F571+9</f>
        <v>43273</v>
      </c>
    </row>
    <row r="572" spans="1:7">
      <c r="B572" s="277" t="s">
        <v>1609</v>
      </c>
      <c r="C572" s="277" t="s">
        <v>1572</v>
      </c>
      <c r="D572" s="800"/>
      <c r="E572" s="213">
        <f t="shared" si="70"/>
        <v>43266</v>
      </c>
      <c r="F572" s="213">
        <f t="shared" si="70"/>
        <v>43271</v>
      </c>
      <c r="G572" s="213">
        <f>F572+9</f>
        <v>43280</v>
      </c>
    </row>
    <row r="573" spans="1:7">
      <c r="B573" s="278" t="s">
        <v>1608</v>
      </c>
      <c r="C573" s="277" t="s">
        <v>1565</v>
      </c>
      <c r="D573" s="801"/>
      <c r="E573" s="213">
        <f t="shared" si="70"/>
        <v>43273</v>
      </c>
      <c r="F573" s="213">
        <f t="shared" si="70"/>
        <v>43278</v>
      </c>
      <c r="G573" s="213">
        <f>F573+9</f>
        <v>43287</v>
      </c>
    </row>
    <row r="574" spans="1:7">
      <c r="B574" s="211"/>
      <c r="C574" s="211"/>
      <c r="F574" s="300"/>
    </row>
    <row r="575" spans="1:7">
      <c r="B575" s="788" t="s">
        <v>38</v>
      </c>
      <c r="C575" s="788" t="s">
        <v>39</v>
      </c>
      <c r="D575" s="790" t="s">
        <v>40</v>
      </c>
      <c r="E575" s="215" t="s">
        <v>196</v>
      </c>
      <c r="F575" s="215" t="s">
        <v>196</v>
      </c>
      <c r="G575" s="267" t="s">
        <v>1624</v>
      </c>
    </row>
    <row r="576" spans="1:7">
      <c r="B576" s="789"/>
      <c r="C576" s="789"/>
      <c r="D576" s="791"/>
      <c r="E576" s="215" t="s">
        <v>1122</v>
      </c>
      <c r="F576" s="215" t="s">
        <v>42</v>
      </c>
      <c r="G576" s="215" t="s">
        <v>43</v>
      </c>
    </row>
    <row r="577" spans="1:7">
      <c r="B577" s="256" t="s">
        <v>1607</v>
      </c>
      <c r="C577" s="256" t="s">
        <v>1572</v>
      </c>
      <c r="D577" s="795" t="s">
        <v>1606</v>
      </c>
      <c r="E577" s="213">
        <f>F577-3</f>
        <v>43249</v>
      </c>
      <c r="F577" s="213">
        <v>43252</v>
      </c>
      <c r="G577" s="213">
        <f>F577+10</f>
        <v>43262</v>
      </c>
    </row>
    <row r="578" spans="1:7">
      <c r="B578" s="278" t="s">
        <v>1605</v>
      </c>
      <c r="C578" s="277" t="s">
        <v>1572</v>
      </c>
      <c r="D578" s="795"/>
      <c r="E578" s="213">
        <f t="shared" ref="E578:F581" si="71">E577+7</f>
        <v>43256</v>
      </c>
      <c r="F578" s="213">
        <f t="shared" si="71"/>
        <v>43259</v>
      </c>
      <c r="G578" s="213">
        <f>F578+10</f>
        <v>43269</v>
      </c>
    </row>
    <row r="579" spans="1:7">
      <c r="B579" s="278" t="s">
        <v>1604</v>
      </c>
      <c r="C579" s="277" t="s">
        <v>1580</v>
      </c>
      <c r="D579" s="795"/>
      <c r="E579" s="213">
        <f t="shared" si="71"/>
        <v>43263</v>
      </c>
      <c r="F579" s="213">
        <f t="shared" si="71"/>
        <v>43266</v>
      </c>
      <c r="G579" s="213">
        <f>F579+10</f>
        <v>43276</v>
      </c>
    </row>
    <row r="580" spans="1:7">
      <c r="B580" s="278" t="s">
        <v>1603</v>
      </c>
      <c r="C580" s="277" t="s">
        <v>1572</v>
      </c>
      <c r="D580" s="795"/>
      <c r="E580" s="213">
        <f t="shared" si="71"/>
        <v>43270</v>
      </c>
      <c r="F580" s="213">
        <f t="shared" si="71"/>
        <v>43273</v>
      </c>
      <c r="G580" s="213">
        <f>F580+10</f>
        <v>43283</v>
      </c>
    </row>
    <row r="581" spans="1:7">
      <c r="B581" s="277" t="s">
        <v>1602</v>
      </c>
      <c r="C581" s="277" t="s">
        <v>1565</v>
      </c>
      <c r="D581" s="795"/>
      <c r="E581" s="213">
        <f t="shared" si="71"/>
        <v>43277</v>
      </c>
      <c r="F581" s="213">
        <f t="shared" si="71"/>
        <v>43280</v>
      </c>
      <c r="G581" s="213">
        <f>F581+10</f>
        <v>43290</v>
      </c>
    </row>
    <row r="582" spans="1:7">
      <c r="B582" s="211"/>
      <c r="C582" s="211"/>
    </row>
    <row r="583" spans="1:7">
      <c r="B583" s="788" t="s">
        <v>38</v>
      </c>
      <c r="C583" s="788" t="s">
        <v>39</v>
      </c>
      <c r="D583" s="790" t="s">
        <v>40</v>
      </c>
      <c r="E583" s="215" t="s">
        <v>196</v>
      </c>
      <c r="F583" s="215" t="s">
        <v>196</v>
      </c>
      <c r="G583" s="267" t="s">
        <v>1623</v>
      </c>
    </row>
    <row r="584" spans="1:7">
      <c r="B584" s="789"/>
      <c r="C584" s="789"/>
      <c r="D584" s="791"/>
      <c r="E584" s="215" t="s">
        <v>1122</v>
      </c>
      <c r="F584" s="215" t="s">
        <v>42</v>
      </c>
      <c r="G584" s="215" t="s">
        <v>43</v>
      </c>
    </row>
    <row r="585" spans="1:7">
      <c r="B585" s="277" t="s">
        <v>1615</v>
      </c>
      <c r="C585" s="277" t="s">
        <v>1621</v>
      </c>
      <c r="D585" s="807" t="s">
        <v>1620</v>
      </c>
      <c r="E585" s="213">
        <f>F585-4</f>
        <v>43250</v>
      </c>
      <c r="F585" s="213">
        <v>43254</v>
      </c>
      <c r="G585" s="213">
        <f>F585+7</f>
        <v>43261</v>
      </c>
    </row>
    <row r="586" spans="1:7">
      <c r="B586" s="278" t="s">
        <v>1619</v>
      </c>
      <c r="C586" s="277" t="s">
        <v>1618</v>
      </c>
      <c r="D586" s="800"/>
      <c r="E586" s="213">
        <f t="shared" ref="E586:F588" si="72">E585+7</f>
        <v>43257</v>
      </c>
      <c r="F586" s="213">
        <f t="shared" si="72"/>
        <v>43261</v>
      </c>
      <c r="G586" s="213">
        <f>F586+7</f>
        <v>43268</v>
      </c>
    </row>
    <row r="587" spans="1:7">
      <c r="B587" s="277" t="s">
        <v>1617</v>
      </c>
      <c r="C587" s="277" t="s">
        <v>1616</v>
      </c>
      <c r="D587" s="800"/>
      <c r="E587" s="213">
        <f t="shared" si="72"/>
        <v>43264</v>
      </c>
      <c r="F587" s="213">
        <f t="shared" si="72"/>
        <v>43268</v>
      </c>
      <c r="G587" s="213">
        <f>F587+7</f>
        <v>43275</v>
      </c>
    </row>
    <row r="588" spans="1:7">
      <c r="B588" s="278" t="s">
        <v>1615</v>
      </c>
      <c r="C588" s="277" t="s">
        <v>1614</v>
      </c>
      <c r="D588" s="801"/>
      <c r="E588" s="213">
        <f t="shared" si="72"/>
        <v>43271</v>
      </c>
      <c r="F588" s="213">
        <f t="shared" si="72"/>
        <v>43275</v>
      </c>
      <c r="G588" s="213">
        <f>F588+7</f>
        <v>43282</v>
      </c>
    </row>
    <row r="589" spans="1:7" ht="15.75">
      <c r="B589" s="302"/>
      <c r="C589" s="301"/>
      <c r="D589" s="254"/>
      <c r="E589" s="224"/>
      <c r="F589" s="224"/>
      <c r="G589" s="300"/>
    </row>
    <row r="590" spans="1:7" ht="15">
      <c r="A590" s="268" t="s">
        <v>259</v>
      </c>
      <c r="D590" s="268"/>
      <c r="E590" s="268"/>
    </row>
    <row r="591" spans="1:7">
      <c r="B591" s="788" t="s">
        <v>38</v>
      </c>
      <c r="C591" s="788" t="s">
        <v>39</v>
      </c>
      <c r="D591" s="790" t="s">
        <v>40</v>
      </c>
      <c r="E591" s="215" t="s">
        <v>196</v>
      </c>
      <c r="F591" s="215" t="s">
        <v>196</v>
      </c>
      <c r="G591" s="260" t="s">
        <v>1622</v>
      </c>
    </row>
    <row r="592" spans="1:7">
      <c r="B592" s="789"/>
      <c r="C592" s="789"/>
      <c r="D592" s="791"/>
      <c r="E592" s="215" t="s">
        <v>1122</v>
      </c>
      <c r="F592" s="215" t="s">
        <v>42</v>
      </c>
      <c r="G592" s="260" t="s">
        <v>43</v>
      </c>
    </row>
    <row r="593" spans="1:16">
      <c r="B593" s="277" t="s">
        <v>1615</v>
      </c>
      <c r="C593" s="277" t="s">
        <v>1621</v>
      </c>
      <c r="D593" s="807" t="s">
        <v>1620</v>
      </c>
      <c r="E593" s="213">
        <f>F593-4</f>
        <v>43250</v>
      </c>
      <c r="F593" s="213">
        <v>43254</v>
      </c>
      <c r="G593" s="213">
        <f>F593+6</f>
        <v>43260</v>
      </c>
    </row>
    <row r="594" spans="1:16">
      <c r="B594" s="278" t="s">
        <v>1619</v>
      </c>
      <c r="C594" s="277" t="s">
        <v>1618</v>
      </c>
      <c r="D594" s="800"/>
      <c r="E594" s="213">
        <f t="shared" ref="E594:F596" si="73">E593+7</f>
        <v>43257</v>
      </c>
      <c r="F594" s="213">
        <f t="shared" si="73"/>
        <v>43261</v>
      </c>
      <c r="G594" s="213">
        <f>F594+6</f>
        <v>43267</v>
      </c>
    </row>
    <row r="595" spans="1:16">
      <c r="B595" s="277" t="s">
        <v>1617</v>
      </c>
      <c r="C595" s="277" t="s">
        <v>1616</v>
      </c>
      <c r="D595" s="800"/>
      <c r="E595" s="213">
        <f t="shared" si="73"/>
        <v>43264</v>
      </c>
      <c r="F595" s="213">
        <f t="shared" si="73"/>
        <v>43268</v>
      </c>
      <c r="G595" s="213">
        <f>F595+6</f>
        <v>43274</v>
      </c>
    </row>
    <row r="596" spans="1:16">
      <c r="B596" s="278" t="s">
        <v>1615</v>
      </c>
      <c r="C596" s="277" t="s">
        <v>1614</v>
      </c>
      <c r="D596" s="801"/>
      <c r="E596" s="213">
        <f t="shared" si="73"/>
        <v>43271</v>
      </c>
      <c r="F596" s="213">
        <f t="shared" si="73"/>
        <v>43275</v>
      </c>
      <c r="G596" s="213">
        <f>F596+6</f>
        <v>43281</v>
      </c>
    </row>
    <row r="597" spans="1:16" s="259" customFormat="1">
      <c r="A597" s="211"/>
      <c r="B597" s="281"/>
      <c r="C597" s="281"/>
      <c r="D597" s="254"/>
      <c r="E597" s="224"/>
      <c r="F597" s="224"/>
      <c r="G597" s="211"/>
      <c r="H597" s="211"/>
    </row>
    <row r="598" spans="1:16" s="259" customFormat="1" ht="15">
      <c r="A598" s="268" t="s">
        <v>117</v>
      </c>
      <c r="B598" s="212"/>
      <c r="C598" s="212"/>
      <c r="D598" s="211"/>
      <c r="E598" s="211"/>
      <c r="F598" s="211"/>
      <c r="G598" s="211"/>
      <c r="H598" s="211"/>
      <c r="I598" s="211"/>
      <c r="J598" s="211"/>
      <c r="K598" s="211"/>
      <c r="L598" s="211"/>
      <c r="M598" s="211"/>
      <c r="N598" s="211"/>
      <c r="O598" s="211"/>
      <c r="P598" s="211"/>
    </row>
    <row r="599" spans="1:16" s="259" customFormat="1" ht="15">
      <c r="A599" s="268"/>
      <c r="B599" s="803" t="s">
        <v>38</v>
      </c>
      <c r="C599" s="803" t="s">
        <v>39</v>
      </c>
      <c r="D599" s="798" t="s">
        <v>40</v>
      </c>
      <c r="E599" s="260" t="s">
        <v>196</v>
      </c>
      <c r="F599" s="260" t="s">
        <v>196</v>
      </c>
      <c r="G599" s="260" t="s">
        <v>1613</v>
      </c>
      <c r="H599" s="211"/>
      <c r="I599" s="211"/>
      <c r="J599" s="211"/>
      <c r="K599" s="211"/>
      <c r="L599" s="211"/>
      <c r="M599" s="211"/>
      <c r="N599" s="211"/>
      <c r="O599" s="211"/>
      <c r="P599" s="211"/>
    </row>
    <row r="600" spans="1:16" s="259" customFormat="1" ht="15">
      <c r="A600" s="268"/>
      <c r="B600" s="804"/>
      <c r="C600" s="804"/>
      <c r="D600" s="799"/>
      <c r="E600" s="260" t="s">
        <v>1122</v>
      </c>
      <c r="F600" s="260" t="s">
        <v>42</v>
      </c>
      <c r="G600" s="260" t="s">
        <v>43</v>
      </c>
      <c r="H600" s="211"/>
      <c r="I600" s="211"/>
      <c r="J600" s="211"/>
      <c r="K600" s="211"/>
      <c r="L600" s="211"/>
      <c r="M600" s="211"/>
      <c r="N600" s="211"/>
      <c r="O600" s="211"/>
      <c r="P600" s="211"/>
    </row>
    <row r="601" spans="1:16" s="259" customFormat="1" ht="16.5" customHeight="1">
      <c r="A601" s="268"/>
      <c r="B601" s="277" t="s">
        <v>1612</v>
      </c>
      <c r="C601" s="277" t="s">
        <v>1565</v>
      </c>
      <c r="D601" s="807" t="s">
        <v>1611</v>
      </c>
      <c r="E601" s="213">
        <f>F601-5</f>
        <v>43252</v>
      </c>
      <c r="F601" s="213">
        <v>43257</v>
      </c>
      <c r="G601" s="213">
        <f>F601+6</f>
        <v>43263</v>
      </c>
      <c r="H601" s="211"/>
      <c r="I601" s="211"/>
      <c r="J601" s="211"/>
      <c r="K601" s="211"/>
      <c r="L601" s="211"/>
      <c r="M601" s="211"/>
      <c r="N601" s="211"/>
      <c r="O601" s="211"/>
      <c r="P601" s="211"/>
    </row>
    <row r="602" spans="1:16" s="259" customFormat="1" ht="15">
      <c r="A602" s="268"/>
      <c r="B602" s="278" t="s">
        <v>1610</v>
      </c>
      <c r="C602" s="277" t="s">
        <v>1572</v>
      </c>
      <c r="D602" s="800"/>
      <c r="E602" s="213">
        <f t="shared" ref="E602:F604" si="74">E601+7</f>
        <v>43259</v>
      </c>
      <c r="F602" s="213">
        <f t="shared" si="74"/>
        <v>43264</v>
      </c>
      <c r="G602" s="213">
        <f>F602+6</f>
        <v>43270</v>
      </c>
      <c r="H602" s="211"/>
      <c r="I602" s="211"/>
      <c r="J602" s="211"/>
      <c r="K602" s="211"/>
      <c r="L602" s="211"/>
      <c r="M602" s="211"/>
      <c r="N602" s="211"/>
      <c r="O602" s="211"/>
      <c r="P602" s="211"/>
    </row>
    <row r="603" spans="1:16" s="259" customFormat="1" ht="16.5" customHeight="1">
      <c r="A603" s="268"/>
      <c r="B603" s="277" t="s">
        <v>1609</v>
      </c>
      <c r="C603" s="277" t="s">
        <v>1572</v>
      </c>
      <c r="D603" s="800"/>
      <c r="E603" s="213">
        <f t="shared" si="74"/>
        <v>43266</v>
      </c>
      <c r="F603" s="213">
        <f t="shared" si="74"/>
        <v>43271</v>
      </c>
      <c r="G603" s="213">
        <f>F603+6</f>
        <v>43277</v>
      </c>
      <c r="H603" s="211"/>
      <c r="I603" s="211"/>
      <c r="J603" s="211"/>
      <c r="K603" s="211"/>
      <c r="L603" s="211"/>
      <c r="M603" s="211"/>
      <c r="N603" s="211"/>
      <c r="O603" s="211"/>
      <c r="P603" s="211"/>
    </row>
    <row r="604" spans="1:16" s="259" customFormat="1" ht="15">
      <c r="A604" s="268"/>
      <c r="B604" s="278" t="s">
        <v>1608</v>
      </c>
      <c r="C604" s="277" t="s">
        <v>1565</v>
      </c>
      <c r="D604" s="801"/>
      <c r="E604" s="213">
        <f t="shared" si="74"/>
        <v>43273</v>
      </c>
      <c r="F604" s="213">
        <f t="shared" si="74"/>
        <v>43278</v>
      </c>
      <c r="G604" s="213">
        <f>F604+6</f>
        <v>43284</v>
      </c>
      <c r="H604" s="211"/>
      <c r="I604" s="211"/>
      <c r="J604" s="211"/>
      <c r="K604" s="211"/>
      <c r="L604" s="211"/>
      <c r="M604" s="211"/>
      <c r="N604" s="211"/>
      <c r="O604" s="211"/>
      <c r="P604" s="211"/>
    </row>
    <row r="605" spans="1:16" s="259" customFormat="1" ht="15">
      <c r="A605" s="211"/>
      <c r="B605" s="211"/>
      <c r="C605" s="211"/>
      <c r="D605" s="211"/>
      <c r="E605" s="211"/>
      <c r="F605" s="211"/>
      <c r="G605" s="268"/>
      <c r="H605" s="211"/>
      <c r="I605" s="211"/>
      <c r="J605" s="211"/>
      <c r="K605" s="211"/>
      <c r="L605" s="211"/>
      <c r="M605" s="211"/>
      <c r="N605" s="211"/>
      <c r="O605" s="211"/>
      <c r="P605" s="211"/>
    </row>
    <row r="606" spans="1:16">
      <c r="B606" s="788" t="s">
        <v>38</v>
      </c>
      <c r="C606" s="788" t="s">
        <v>39</v>
      </c>
      <c r="D606" s="790" t="s">
        <v>40</v>
      </c>
      <c r="E606" s="215" t="s">
        <v>196</v>
      </c>
      <c r="F606" s="215" t="s">
        <v>196</v>
      </c>
      <c r="G606" s="260" t="s">
        <v>250</v>
      </c>
    </row>
    <row r="607" spans="1:16" ht="16.5" customHeight="1">
      <c r="B607" s="789"/>
      <c r="C607" s="789"/>
      <c r="D607" s="791"/>
      <c r="E607" s="215" t="s">
        <v>1122</v>
      </c>
      <c r="F607" s="215" t="s">
        <v>42</v>
      </c>
      <c r="G607" s="260" t="s">
        <v>43</v>
      </c>
    </row>
    <row r="608" spans="1:16" ht="16.5" customHeight="1">
      <c r="B608" s="256" t="s">
        <v>1607</v>
      </c>
      <c r="C608" s="256" t="s">
        <v>1572</v>
      </c>
      <c r="D608" s="795" t="s">
        <v>1606</v>
      </c>
      <c r="E608" s="213">
        <f>F608-3</f>
        <v>43249</v>
      </c>
      <c r="F608" s="213">
        <v>43252</v>
      </c>
      <c r="G608" s="213">
        <f>F608+6</f>
        <v>43258</v>
      </c>
    </row>
    <row r="609" spans="1:8">
      <c r="B609" s="278" t="s">
        <v>1605</v>
      </c>
      <c r="C609" s="277" t="s">
        <v>1572</v>
      </c>
      <c r="D609" s="795"/>
      <c r="E609" s="213">
        <f t="shared" ref="E609:F612" si="75">E608+7</f>
        <v>43256</v>
      </c>
      <c r="F609" s="213">
        <f t="shared" si="75"/>
        <v>43259</v>
      </c>
      <c r="G609" s="213">
        <f>F609+6</f>
        <v>43265</v>
      </c>
    </row>
    <row r="610" spans="1:8" ht="16.5" customHeight="1">
      <c r="B610" s="278" t="s">
        <v>1604</v>
      </c>
      <c r="C610" s="277" t="s">
        <v>1580</v>
      </c>
      <c r="D610" s="795"/>
      <c r="E610" s="213">
        <f t="shared" si="75"/>
        <v>43263</v>
      </c>
      <c r="F610" s="213">
        <f t="shared" si="75"/>
        <v>43266</v>
      </c>
      <c r="G610" s="213">
        <f>F610+6</f>
        <v>43272</v>
      </c>
    </row>
    <row r="611" spans="1:8">
      <c r="B611" s="278" t="s">
        <v>1603</v>
      </c>
      <c r="C611" s="277" t="s">
        <v>1572</v>
      </c>
      <c r="D611" s="795"/>
      <c r="E611" s="213">
        <f t="shared" si="75"/>
        <v>43270</v>
      </c>
      <c r="F611" s="213">
        <f t="shared" si="75"/>
        <v>43273</v>
      </c>
      <c r="G611" s="213">
        <f>F611+6</f>
        <v>43279</v>
      </c>
    </row>
    <row r="612" spans="1:8">
      <c r="B612" s="277" t="s">
        <v>1602</v>
      </c>
      <c r="C612" s="277" t="s">
        <v>1565</v>
      </c>
      <c r="D612" s="795"/>
      <c r="E612" s="213">
        <f t="shared" si="75"/>
        <v>43277</v>
      </c>
      <c r="F612" s="213">
        <f t="shared" si="75"/>
        <v>43280</v>
      </c>
      <c r="G612" s="213">
        <f>F612+6</f>
        <v>43286</v>
      </c>
    </row>
    <row r="613" spans="1:8">
      <c r="B613" s="211"/>
      <c r="C613" s="211"/>
    </row>
    <row r="614" spans="1:8">
      <c r="B614" s="788" t="s">
        <v>38</v>
      </c>
      <c r="C614" s="788" t="s">
        <v>39</v>
      </c>
      <c r="D614" s="790" t="s">
        <v>40</v>
      </c>
      <c r="E614" s="215" t="s">
        <v>196</v>
      </c>
      <c r="F614" s="215" t="s">
        <v>196</v>
      </c>
      <c r="G614" s="260" t="s">
        <v>1601</v>
      </c>
    </row>
    <row r="615" spans="1:8">
      <c r="B615" s="789"/>
      <c r="C615" s="789"/>
      <c r="D615" s="791"/>
      <c r="E615" s="215" t="s">
        <v>1122</v>
      </c>
      <c r="F615" s="215" t="s">
        <v>42</v>
      </c>
      <c r="G615" s="260" t="s">
        <v>43</v>
      </c>
    </row>
    <row r="616" spans="1:8" ht="16.5" customHeight="1">
      <c r="B616" s="277" t="s">
        <v>1600</v>
      </c>
      <c r="C616" s="277" t="s">
        <v>1572</v>
      </c>
      <c r="D616" s="807" t="s">
        <v>1599</v>
      </c>
      <c r="E616" s="213">
        <f>F616-3</f>
        <v>43251</v>
      </c>
      <c r="F616" s="213">
        <v>43254</v>
      </c>
      <c r="G616" s="213">
        <f>F616+6</f>
        <v>43260</v>
      </c>
    </row>
    <row r="617" spans="1:8">
      <c r="B617" s="277" t="s">
        <v>1598</v>
      </c>
      <c r="C617" s="277" t="s">
        <v>1572</v>
      </c>
      <c r="D617" s="800"/>
      <c r="E617" s="213">
        <f t="shared" ref="E617:F619" si="76">E616+7</f>
        <v>43258</v>
      </c>
      <c r="F617" s="213">
        <f t="shared" si="76"/>
        <v>43261</v>
      </c>
      <c r="G617" s="213">
        <f>F617+6</f>
        <v>43267</v>
      </c>
    </row>
    <row r="618" spans="1:8">
      <c r="B618" s="277" t="s">
        <v>1597</v>
      </c>
      <c r="C618" s="277" t="s">
        <v>1565</v>
      </c>
      <c r="D618" s="800"/>
      <c r="E618" s="213">
        <f t="shared" si="76"/>
        <v>43265</v>
      </c>
      <c r="F618" s="213">
        <f t="shared" si="76"/>
        <v>43268</v>
      </c>
      <c r="G618" s="213">
        <f>F618+6</f>
        <v>43274</v>
      </c>
    </row>
    <row r="619" spans="1:8">
      <c r="B619" s="277" t="s">
        <v>1596</v>
      </c>
      <c r="C619" s="277" t="s">
        <v>1572</v>
      </c>
      <c r="D619" s="801"/>
      <c r="E619" s="213">
        <f t="shared" si="76"/>
        <v>43272</v>
      </c>
      <c r="F619" s="213">
        <f t="shared" si="76"/>
        <v>43275</v>
      </c>
      <c r="G619" s="213">
        <f>F619+6</f>
        <v>43281</v>
      </c>
    </row>
    <row r="620" spans="1:8">
      <c r="B620" s="299"/>
      <c r="C620" s="299"/>
      <c r="D620" s="254"/>
      <c r="E620" s="224"/>
      <c r="F620" s="224"/>
      <c r="G620" s="224"/>
    </row>
    <row r="621" spans="1:8" ht="15">
      <c r="A621" s="268" t="s">
        <v>253</v>
      </c>
    </row>
    <row r="622" spans="1:8" s="259" customFormat="1">
      <c r="A622" s="211"/>
      <c r="B622" s="788" t="s">
        <v>38</v>
      </c>
      <c r="C622" s="788" t="s">
        <v>39</v>
      </c>
      <c r="D622" s="790" t="s">
        <v>40</v>
      </c>
      <c r="E622" s="215" t="s">
        <v>196</v>
      </c>
      <c r="F622" s="215" t="s">
        <v>196</v>
      </c>
      <c r="G622" s="260" t="s">
        <v>1582</v>
      </c>
      <c r="H622" s="211"/>
    </row>
    <row r="623" spans="1:8">
      <c r="B623" s="789"/>
      <c r="C623" s="789"/>
      <c r="D623" s="791"/>
      <c r="E623" s="215" t="s">
        <v>1122</v>
      </c>
      <c r="F623" s="215" t="s">
        <v>42</v>
      </c>
      <c r="G623" s="260" t="s">
        <v>43</v>
      </c>
    </row>
    <row r="624" spans="1:8">
      <c r="B624" s="277" t="s">
        <v>1592</v>
      </c>
      <c r="C624" s="277" t="s">
        <v>1587</v>
      </c>
      <c r="D624" s="807" t="s">
        <v>1595</v>
      </c>
      <c r="E624" s="213">
        <f>F624-3</f>
        <v>43255</v>
      </c>
      <c r="F624" s="213">
        <v>43258</v>
      </c>
      <c r="G624" s="213">
        <f>F624+5</f>
        <v>43263</v>
      </c>
    </row>
    <row r="625" spans="1:8">
      <c r="B625" s="277" t="s">
        <v>1594</v>
      </c>
      <c r="C625" s="277" t="s">
        <v>1587</v>
      </c>
      <c r="D625" s="800"/>
      <c r="E625" s="213">
        <f t="shared" ref="E625:F627" si="77">E624+7</f>
        <v>43262</v>
      </c>
      <c r="F625" s="213">
        <f t="shared" si="77"/>
        <v>43265</v>
      </c>
      <c r="G625" s="213">
        <f>F625+5</f>
        <v>43270</v>
      </c>
    </row>
    <row r="626" spans="1:8">
      <c r="B626" s="277" t="s">
        <v>1593</v>
      </c>
      <c r="C626" s="277" t="s">
        <v>1587</v>
      </c>
      <c r="D626" s="800"/>
      <c r="E626" s="213">
        <f t="shared" si="77"/>
        <v>43269</v>
      </c>
      <c r="F626" s="213">
        <f t="shared" si="77"/>
        <v>43272</v>
      </c>
      <c r="G626" s="213">
        <f>F626+5</f>
        <v>43277</v>
      </c>
    </row>
    <row r="627" spans="1:8">
      <c r="B627" s="277" t="s">
        <v>1592</v>
      </c>
      <c r="C627" s="277" t="s">
        <v>1583</v>
      </c>
      <c r="D627" s="801"/>
      <c r="E627" s="213">
        <f t="shared" si="77"/>
        <v>43276</v>
      </c>
      <c r="F627" s="213">
        <f t="shared" si="77"/>
        <v>43279</v>
      </c>
      <c r="G627" s="213">
        <f>F627+5</f>
        <v>43284</v>
      </c>
    </row>
    <row r="628" spans="1:8">
      <c r="B628" s="211"/>
      <c r="C628" s="211"/>
    </row>
    <row r="629" spans="1:8">
      <c r="B629" s="788" t="s">
        <v>38</v>
      </c>
      <c r="C629" s="788" t="s">
        <v>39</v>
      </c>
      <c r="D629" s="790" t="s">
        <v>40</v>
      </c>
      <c r="E629" s="215" t="s">
        <v>196</v>
      </c>
      <c r="F629" s="215" t="s">
        <v>196</v>
      </c>
      <c r="G629" s="260" t="s">
        <v>1582</v>
      </c>
    </row>
    <row r="630" spans="1:8">
      <c r="B630" s="789"/>
      <c r="C630" s="789"/>
      <c r="D630" s="791"/>
      <c r="E630" s="215" t="s">
        <v>1122</v>
      </c>
      <c r="F630" s="215" t="s">
        <v>42</v>
      </c>
      <c r="G630" s="260" t="s">
        <v>43</v>
      </c>
    </row>
    <row r="631" spans="1:8" s="259" customFormat="1">
      <c r="A631" s="211"/>
      <c r="B631" s="256" t="s">
        <v>1591</v>
      </c>
      <c r="C631" s="256" t="s">
        <v>1590</v>
      </c>
      <c r="D631" s="795" t="s">
        <v>1589</v>
      </c>
      <c r="E631" s="213">
        <f>F631-3</f>
        <v>43250</v>
      </c>
      <c r="F631" s="213">
        <v>43253</v>
      </c>
      <c r="G631" s="213">
        <f>F631+4</f>
        <v>43257</v>
      </c>
      <c r="H631" s="211"/>
    </row>
    <row r="632" spans="1:8">
      <c r="B632" s="278" t="s">
        <v>1584</v>
      </c>
      <c r="C632" s="277" t="s">
        <v>1587</v>
      </c>
      <c r="D632" s="795"/>
      <c r="E632" s="213">
        <f t="shared" ref="E632:F635" si="78">E631+7</f>
        <v>43257</v>
      </c>
      <c r="F632" s="213">
        <f t="shared" si="78"/>
        <v>43260</v>
      </c>
      <c r="G632" s="213">
        <f>F632+4</f>
        <v>43264</v>
      </c>
    </row>
    <row r="633" spans="1:8">
      <c r="B633" s="278" t="s">
        <v>1588</v>
      </c>
      <c r="C633" s="277" t="s">
        <v>1587</v>
      </c>
      <c r="D633" s="795"/>
      <c r="E633" s="213">
        <f t="shared" si="78"/>
        <v>43264</v>
      </c>
      <c r="F633" s="213">
        <f t="shared" si="78"/>
        <v>43267</v>
      </c>
      <c r="G633" s="213">
        <f>F633+4</f>
        <v>43271</v>
      </c>
    </row>
    <row r="634" spans="1:8">
      <c r="B634" s="278" t="s">
        <v>1586</v>
      </c>
      <c r="C634" s="277" t="s">
        <v>1585</v>
      </c>
      <c r="D634" s="795"/>
      <c r="E634" s="213">
        <f t="shared" si="78"/>
        <v>43271</v>
      </c>
      <c r="F634" s="213">
        <f t="shared" si="78"/>
        <v>43274</v>
      </c>
      <c r="G634" s="213">
        <f>F634+4</f>
        <v>43278</v>
      </c>
    </row>
    <row r="635" spans="1:8">
      <c r="B635" s="277" t="s">
        <v>1584</v>
      </c>
      <c r="C635" s="277" t="s">
        <v>1583</v>
      </c>
      <c r="D635" s="795"/>
      <c r="E635" s="213">
        <f t="shared" si="78"/>
        <v>43278</v>
      </c>
      <c r="F635" s="213">
        <f t="shared" si="78"/>
        <v>43281</v>
      </c>
      <c r="G635" s="213">
        <f>F635+4</f>
        <v>43285</v>
      </c>
    </row>
    <row r="636" spans="1:8">
      <c r="B636" s="211"/>
      <c r="C636" s="211"/>
      <c r="E636" s="224"/>
      <c r="F636" s="224"/>
      <c r="G636" s="224"/>
    </row>
    <row r="637" spans="1:8">
      <c r="B637" s="788" t="s">
        <v>38</v>
      </c>
      <c r="C637" s="788" t="s">
        <v>39</v>
      </c>
      <c r="D637" s="790" t="s">
        <v>40</v>
      </c>
      <c r="E637" s="215" t="s">
        <v>196</v>
      </c>
      <c r="F637" s="215" t="s">
        <v>196</v>
      </c>
      <c r="G637" s="260" t="s">
        <v>1582</v>
      </c>
    </row>
    <row r="638" spans="1:8">
      <c r="B638" s="789"/>
      <c r="C638" s="789"/>
      <c r="D638" s="791"/>
      <c r="E638" s="215" t="s">
        <v>1122</v>
      </c>
      <c r="F638" s="215" t="s">
        <v>42</v>
      </c>
      <c r="G638" s="260" t="s">
        <v>43</v>
      </c>
    </row>
    <row r="639" spans="1:8">
      <c r="B639" s="277" t="s">
        <v>1577</v>
      </c>
      <c r="C639" s="277" t="s">
        <v>1580</v>
      </c>
      <c r="D639" s="807" t="s">
        <v>1579</v>
      </c>
      <c r="E639" s="213">
        <f>F639-5</f>
        <v>43251</v>
      </c>
      <c r="F639" s="213">
        <v>43256</v>
      </c>
      <c r="G639" s="213">
        <f>F639+6</f>
        <v>43262</v>
      </c>
    </row>
    <row r="640" spans="1:8">
      <c r="B640" s="277" t="s">
        <v>1575</v>
      </c>
      <c r="C640" s="277" t="s">
        <v>1578</v>
      </c>
      <c r="D640" s="800"/>
      <c r="E640" s="213">
        <f t="shared" ref="E640:F642" si="79">E639+7</f>
        <v>43258</v>
      </c>
      <c r="F640" s="213">
        <f t="shared" si="79"/>
        <v>43263</v>
      </c>
      <c r="G640" s="213">
        <f>F640+6</f>
        <v>43269</v>
      </c>
    </row>
    <row r="641" spans="1:7">
      <c r="B641" s="277" t="s">
        <v>1577</v>
      </c>
      <c r="C641" s="277" t="s">
        <v>1576</v>
      </c>
      <c r="D641" s="800"/>
      <c r="E641" s="213">
        <f t="shared" si="79"/>
        <v>43265</v>
      </c>
      <c r="F641" s="213">
        <f t="shared" si="79"/>
        <v>43270</v>
      </c>
      <c r="G641" s="213">
        <f>F641+6</f>
        <v>43276</v>
      </c>
    </row>
    <row r="642" spans="1:7">
      <c r="B642" s="277" t="s">
        <v>1575</v>
      </c>
      <c r="C642" s="277" t="s">
        <v>1574</v>
      </c>
      <c r="D642" s="801"/>
      <c r="E642" s="213">
        <f t="shared" si="79"/>
        <v>43272</v>
      </c>
      <c r="F642" s="213">
        <f t="shared" si="79"/>
        <v>43277</v>
      </c>
      <c r="G642" s="213">
        <f>F642+6</f>
        <v>43283</v>
      </c>
    </row>
    <row r="643" spans="1:7">
      <c r="B643" s="299"/>
      <c r="C643" s="299"/>
      <c r="D643" s="254"/>
      <c r="E643" s="224"/>
      <c r="F643" s="224"/>
      <c r="G643" s="224"/>
    </row>
    <row r="644" spans="1:7" ht="15">
      <c r="A644" s="268" t="s">
        <v>1581</v>
      </c>
      <c r="B644" s="226"/>
      <c r="C644" s="233"/>
      <c r="D644" s="254"/>
      <c r="E644" s="224"/>
      <c r="F644" s="224"/>
      <c r="G644" s="224"/>
    </row>
    <row r="645" spans="1:7">
      <c r="B645" s="803" t="s">
        <v>38</v>
      </c>
      <c r="C645" s="803" t="s">
        <v>39</v>
      </c>
      <c r="D645" s="798" t="s">
        <v>40</v>
      </c>
      <c r="E645" s="260" t="s">
        <v>196</v>
      </c>
      <c r="F645" s="260" t="s">
        <v>196</v>
      </c>
      <c r="G645" s="260" t="s">
        <v>1581</v>
      </c>
    </row>
    <row r="646" spans="1:7">
      <c r="B646" s="804"/>
      <c r="C646" s="804"/>
      <c r="D646" s="799"/>
      <c r="E646" s="260" t="s">
        <v>1122</v>
      </c>
      <c r="F646" s="260" t="s">
        <v>42</v>
      </c>
      <c r="G646" s="260" t="s">
        <v>43</v>
      </c>
    </row>
    <row r="647" spans="1:7">
      <c r="B647" s="277" t="s">
        <v>1577</v>
      </c>
      <c r="C647" s="277" t="s">
        <v>1580</v>
      </c>
      <c r="D647" s="807" t="s">
        <v>1579</v>
      </c>
      <c r="E647" s="213">
        <f>F647-5</f>
        <v>43251</v>
      </c>
      <c r="F647" s="213">
        <v>43256</v>
      </c>
      <c r="G647" s="213">
        <f>F647+11</f>
        <v>43267</v>
      </c>
    </row>
    <row r="648" spans="1:7">
      <c r="B648" s="277" t="s">
        <v>1575</v>
      </c>
      <c r="C648" s="277" t="s">
        <v>1578</v>
      </c>
      <c r="D648" s="800"/>
      <c r="E648" s="213">
        <f t="shared" ref="E648:F650" si="80">E647+7</f>
        <v>43258</v>
      </c>
      <c r="F648" s="213">
        <f t="shared" si="80"/>
        <v>43263</v>
      </c>
      <c r="G648" s="213">
        <f>F648+11</f>
        <v>43274</v>
      </c>
    </row>
    <row r="649" spans="1:7">
      <c r="B649" s="277" t="s">
        <v>1577</v>
      </c>
      <c r="C649" s="277" t="s">
        <v>1576</v>
      </c>
      <c r="D649" s="800"/>
      <c r="E649" s="213">
        <f t="shared" si="80"/>
        <v>43265</v>
      </c>
      <c r="F649" s="213">
        <f t="shared" si="80"/>
        <v>43270</v>
      </c>
      <c r="G649" s="213">
        <f>F649+11</f>
        <v>43281</v>
      </c>
    </row>
    <row r="650" spans="1:7">
      <c r="B650" s="277" t="s">
        <v>1575</v>
      </c>
      <c r="C650" s="277" t="s">
        <v>1574</v>
      </c>
      <c r="D650" s="801"/>
      <c r="E650" s="213">
        <f t="shared" si="80"/>
        <v>43272</v>
      </c>
      <c r="F650" s="213">
        <f t="shared" si="80"/>
        <v>43277</v>
      </c>
      <c r="G650" s="213">
        <f>F650+11</f>
        <v>43288</v>
      </c>
    </row>
    <row r="651" spans="1:7">
      <c r="B651" s="281"/>
      <c r="C651" s="281"/>
      <c r="D651" s="254"/>
      <c r="E651" s="224"/>
      <c r="F651" s="224"/>
    </row>
    <row r="652" spans="1:7" ht="15">
      <c r="A652" s="268" t="s">
        <v>258</v>
      </c>
    </row>
    <row r="653" spans="1:7">
      <c r="B653" s="788" t="s">
        <v>38</v>
      </c>
      <c r="C653" s="788" t="s">
        <v>39</v>
      </c>
      <c r="D653" s="790" t="s">
        <v>40</v>
      </c>
      <c r="E653" s="215" t="s">
        <v>196</v>
      </c>
      <c r="F653" s="215" t="s">
        <v>196</v>
      </c>
      <c r="G653" s="260" t="s">
        <v>1573</v>
      </c>
    </row>
    <row r="654" spans="1:7">
      <c r="B654" s="789"/>
      <c r="C654" s="789"/>
      <c r="D654" s="791"/>
      <c r="E654" s="215" t="s">
        <v>1122</v>
      </c>
      <c r="F654" s="215" t="s">
        <v>42</v>
      </c>
      <c r="G654" s="260" t="s">
        <v>43</v>
      </c>
    </row>
    <row r="655" spans="1:7">
      <c r="B655" s="256" t="s">
        <v>1566</v>
      </c>
      <c r="C655" s="256" t="s">
        <v>1572</v>
      </c>
      <c r="D655" s="795" t="s">
        <v>1571</v>
      </c>
      <c r="E655" s="213">
        <f>F655-3</f>
        <v>43250</v>
      </c>
      <c r="F655" s="213">
        <v>43253</v>
      </c>
      <c r="G655" s="213">
        <f>F655+5</f>
        <v>43258</v>
      </c>
    </row>
    <row r="656" spans="1:7">
      <c r="B656" s="278" t="s">
        <v>1568</v>
      </c>
      <c r="C656" s="277" t="s">
        <v>1570</v>
      </c>
      <c r="D656" s="795"/>
      <c r="E656" s="213">
        <f t="shared" ref="E656:F659" si="81">E655+7</f>
        <v>43257</v>
      </c>
      <c r="F656" s="213">
        <f t="shared" si="81"/>
        <v>43260</v>
      </c>
      <c r="G656" s="213">
        <f>F656+5</f>
        <v>43265</v>
      </c>
    </row>
    <row r="657" spans="1:7">
      <c r="B657" s="278" t="s">
        <v>1566</v>
      </c>
      <c r="C657" s="277" t="s">
        <v>1569</v>
      </c>
      <c r="D657" s="795"/>
      <c r="E657" s="213">
        <f t="shared" si="81"/>
        <v>43264</v>
      </c>
      <c r="F657" s="213">
        <f t="shared" si="81"/>
        <v>43267</v>
      </c>
      <c r="G657" s="213">
        <f>F657+5</f>
        <v>43272</v>
      </c>
    </row>
    <row r="658" spans="1:7">
      <c r="B658" s="278" t="s">
        <v>1568</v>
      </c>
      <c r="C658" s="277" t="s">
        <v>1567</v>
      </c>
      <c r="D658" s="795"/>
      <c r="E658" s="213">
        <f t="shared" si="81"/>
        <v>43271</v>
      </c>
      <c r="F658" s="213">
        <f t="shared" si="81"/>
        <v>43274</v>
      </c>
      <c r="G658" s="213">
        <f>F658+5</f>
        <v>43279</v>
      </c>
    </row>
    <row r="659" spans="1:7">
      <c r="B659" s="277" t="s">
        <v>1566</v>
      </c>
      <c r="C659" s="277" t="s">
        <v>1565</v>
      </c>
      <c r="D659" s="795"/>
      <c r="E659" s="213">
        <f t="shared" si="81"/>
        <v>43278</v>
      </c>
      <c r="F659" s="213">
        <f t="shared" si="81"/>
        <v>43281</v>
      </c>
      <c r="G659" s="213">
        <f>F659+5</f>
        <v>43286</v>
      </c>
    </row>
    <row r="660" spans="1:7">
      <c r="B660" s="299"/>
      <c r="C660" s="299"/>
      <c r="D660" s="254"/>
      <c r="E660" s="224"/>
      <c r="F660" s="224"/>
      <c r="G660" s="224"/>
    </row>
    <row r="661" spans="1:7" ht="15">
      <c r="A661" s="268" t="s">
        <v>1564</v>
      </c>
      <c r="B661" s="281"/>
      <c r="C661" s="281"/>
      <c r="D661" s="254"/>
      <c r="E661" s="224"/>
      <c r="F661" s="224"/>
      <c r="G661" s="236"/>
    </row>
    <row r="662" spans="1:7">
      <c r="B662" s="803" t="s">
        <v>1487</v>
      </c>
      <c r="C662" s="803" t="s">
        <v>1526</v>
      </c>
      <c r="D662" s="798" t="s">
        <v>1470</v>
      </c>
      <c r="E662" s="260" t="s">
        <v>1524</v>
      </c>
      <c r="F662" s="260" t="s">
        <v>1524</v>
      </c>
      <c r="G662" s="260" t="s">
        <v>1564</v>
      </c>
    </row>
    <row r="663" spans="1:7">
      <c r="B663" s="804"/>
      <c r="C663" s="804"/>
      <c r="D663" s="799"/>
      <c r="E663" s="260" t="s">
        <v>1522</v>
      </c>
      <c r="F663" s="260" t="s">
        <v>1520</v>
      </c>
      <c r="G663" s="260" t="s">
        <v>1519</v>
      </c>
    </row>
    <row r="664" spans="1:7">
      <c r="B664" s="277" t="s">
        <v>1563</v>
      </c>
      <c r="C664" s="277" t="s">
        <v>1424</v>
      </c>
      <c r="D664" s="807" t="s">
        <v>1562</v>
      </c>
      <c r="E664" s="213">
        <f>F664-4</f>
        <v>43251</v>
      </c>
      <c r="F664" s="213">
        <v>43255</v>
      </c>
      <c r="G664" s="213">
        <f>F664+12</f>
        <v>43267</v>
      </c>
    </row>
    <row r="665" spans="1:7" ht="16.5" customHeight="1">
      <c r="B665" s="278" t="s">
        <v>1561</v>
      </c>
      <c r="C665" s="277" t="s">
        <v>1424</v>
      </c>
      <c r="D665" s="800"/>
      <c r="E665" s="213">
        <f t="shared" ref="E665:F667" si="82">E664+7</f>
        <v>43258</v>
      </c>
      <c r="F665" s="213">
        <f t="shared" si="82"/>
        <v>43262</v>
      </c>
      <c r="G665" s="213">
        <f>F665+12</f>
        <v>43274</v>
      </c>
    </row>
    <row r="666" spans="1:7">
      <c r="B666" s="277" t="s">
        <v>1560</v>
      </c>
      <c r="C666" s="277" t="s">
        <v>1437</v>
      </c>
      <c r="D666" s="800"/>
      <c r="E666" s="213">
        <f t="shared" si="82"/>
        <v>43265</v>
      </c>
      <c r="F666" s="213">
        <f t="shared" si="82"/>
        <v>43269</v>
      </c>
      <c r="G666" s="213">
        <f>F666+12</f>
        <v>43281</v>
      </c>
    </row>
    <row r="667" spans="1:7">
      <c r="B667" s="278" t="s">
        <v>1559</v>
      </c>
      <c r="C667" s="277" t="s">
        <v>1433</v>
      </c>
      <c r="D667" s="801"/>
      <c r="E667" s="213">
        <f t="shared" si="82"/>
        <v>43272</v>
      </c>
      <c r="F667" s="213">
        <f t="shared" si="82"/>
        <v>43276</v>
      </c>
      <c r="G667" s="213">
        <f>F667+12</f>
        <v>43288</v>
      </c>
    </row>
    <row r="668" spans="1:7">
      <c r="B668" s="286"/>
      <c r="C668" s="298"/>
      <c r="D668" s="254"/>
      <c r="E668" s="224"/>
      <c r="F668" s="224"/>
      <c r="G668" s="236"/>
    </row>
    <row r="669" spans="1:7" ht="15">
      <c r="A669" s="268" t="s">
        <v>1558</v>
      </c>
      <c r="B669" s="281"/>
      <c r="C669" s="281"/>
      <c r="D669" s="254"/>
      <c r="E669" s="224"/>
      <c r="F669" s="224"/>
      <c r="G669" s="236"/>
    </row>
    <row r="670" spans="1:7">
      <c r="B670" s="803" t="s">
        <v>1487</v>
      </c>
      <c r="C670" s="803" t="s">
        <v>1526</v>
      </c>
      <c r="D670" s="798" t="s">
        <v>1470</v>
      </c>
      <c r="E670" s="260" t="s">
        <v>1524</v>
      </c>
      <c r="F670" s="260" t="s">
        <v>1524</v>
      </c>
      <c r="G670" s="260" t="s">
        <v>1557</v>
      </c>
    </row>
    <row r="671" spans="1:7">
      <c r="B671" s="804"/>
      <c r="C671" s="804"/>
      <c r="D671" s="799"/>
      <c r="E671" s="260" t="s">
        <v>1522</v>
      </c>
      <c r="F671" s="260" t="s">
        <v>1520</v>
      </c>
      <c r="G671" s="260" t="s">
        <v>1519</v>
      </c>
    </row>
    <row r="672" spans="1:7">
      <c r="B672" s="277"/>
      <c r="C672" s="277"/>
      <c r="D672" s="807" t="s">
        <v>1556</v>
      </c>
      <c r="E672" s="213">
        <f>F672-3</f>
        <v>43252</v>
      </c>
      <c r="F672" s="213">
        <v>43255</v>
      </c>
      <c r="G672" s="213">
        <f>F672+11</f>
        <v>43266</v>
      </c>
    </row>
    <row r="673" spans="1:8">
      <c r="B673" s="278" t="s">
        <v>1555</v>
      </c>
      <c r="C673" s="277" t="s">
        <v>1554</v>
      </c>
      <c r="D673" s="800"/>
      <c r="E673" s="213">
        <f t="shared" ref="E673:F675" si="83">E672+7</f>
        <v>43259</v>
      </c>
      <c r="F673" s="213">
        <f t="shared" si="83"/>
        <v>43262</v>
      </c>
      <c r="G673" s="213">
        <f>F673+11</f>
        <v>43273</v>
      </c>
    </row>
    <row r="674" spans="1:8">
      <c r="B674" s="277" t="s">
        <v>1553</v>
      </c>
      <c r="C674" s="277" t="s">
        <v>1552</v>
      </c>
      <c r="D674" s="800"/>
      <c r="E674" s="213">
        <f t="shared" si="83"/>
        <v>43266</v>
      </c>
      <c r="F674" s="213">
        <f t="shared" si="83"/>
        <v>43269</v>
      </c>
      <c r="G674" s="213">
        <f>F674+11</f>
        <v>43280</v>
      </c>
    </row>
    <row r="675" spans="1:8">
      <c r="B675" s="278" t="s">
        <v>1551</v>
      </c>
      <c r="C675" s="277" t="s">
        <v>1550</v>
      </c>
      <c r="D675" s="801"/>
      <c r="E675" s="213">
        <f t="shared" si="83"/>
        <v>43273</v>
      </c>
      <c r="F675" s="213">
        <f t="shared" si="83"/>
        <v>43276</v>
      </c>
      <c r="G675" s="213">
        <f>F675+11</f>
        <v>43287</v>
      </c>
    </row>
    <row r="676" spans="1:8" ht="15.75">
      <c r="B676" s="211"/>
      <c r="C676" s="297"/>
      <c r="D676" s="254"/>
      <c r="E676" s="224"/>
      <c r="F676" s="224"/>
      <c r="G676" s="224"/>
    </row>
    <row r="677" spans="1:8" ht="15">
      <c r="A677" s="272" t="s">
        <v>236</v>
      </c>
      <c r="B677" s="273"/>
      <c r="C677" s="273"/>
      <c r="D677" s="272"/>
      <c r="E677" s="272"/>
      <c r="F677" s="272"/>
      <c r="G677" s="272"/>
      <c r="H677" s="251"/>
    </row>
    <row r="678" spans="1:8" ht="15">
      <c r="A678" s="268" t="s">
        <v>1549</v>
      </c>
    </row>
    <row r="679" spans="1:8">
      <c r="B679" s="803" t="s">
        <v>1487</v>
      </c>
      <c r="C679" s="803" t="s">
        <v>1526</v>
      </c>
      <c r="D679" s="798" t="s">
        <v>1470</v>
      </c>
      <c r="E679" s="260" t="s">
        <v>1524</v>
      </c>
      <c r="F679" s="260" t="s">
        <v>1524</v>
      </c>
      <c r="G679" s="260" t="s">
        <v>1548</v>
      </c>
    </row>
    <row r="680" spans="1:8">
      <c r="B680" s="804"/>
      <c r="C680" s="804"/>
      <c r="D680" s="799"/>
      <c r="E680" s="260" t="s">
        <v>1522</v>
      </c>
      <c r="F680" s="260" t="s">
        <v>1520</v>
      </c>
      <c r="G680" s="260" t="s">
        <v>1519</v>
      </c>
    </row>
    <row r="681" spans="1:8">
      <c r="B681" s="277" t="s">
        <v>1310</v>
      </c>
      <c r="C681" s="277"/>
      <c r="D681" s="807" t="s">
        <v>1546</v>
      </c>
      <c r="E681" s="213">
        <f>F681-5</f>
        <v>43252</v>
      </c>
      <c r="F681" s="213">
        <v>43257</v>
      </c>
      <c r="G681" s="213">
        <f>F681+27</f>
        <v>43284</v>
      </c>
    </row>
    <row r="682" spans="1:8">
      <c r="B682" s="278" t="s">
        <v>1545</v>
      </c>
      <c r="C682" s="277" t="s">
        <v>1544</v>
      </c>
      <c r="D682" s="800"/>
      <c r="E682" s="213">
        <f t="shared" ref="E682:F684" si="84">E681+7</f>
        <v>43259</v>
      </c>
      <c r="F682" s="213">
        <f t="shared" si="84"/>
        <v>43264</v>
      </c>
      <c r="G682" s="213">
        <f>F682+27</f>
        <v>43291</v>
      </c>
    </row>
    <row r="683" spans="1:8">
      <c r="B683" s="277" t="s">
        <v>1543</v>
      </c>
      <c r="C683" s="277" t="s">
        <v>1542</v>
      </c>
      <c r="D683" s="800"/>
      <c r="E683" s="213">
        <f t="shared" si="84"/>
        <v>43266</v>
      </c>
      <c r="F683" s="213">
        <f t="shared" si="84"/>
        <v>43271</v>
      </c>
      <c r="G683" s="213">
        <f>F683+27</f>
        <v>43298</v>
      </c>
    </row>
    <row r="684" spans="1:8">
      <c r="B684" s="278" t="s">
        <v>1541</v>
      </c>
      <c r="C684" s="277" t="s">
        <v>1540</v>
      </c>
      <c r="D684" s="801"/>
      <c r="E684" s="213">
        <f t="shared" si="84"/>
        <v>43273</v>
      </c>
      <c r="F684" s="213">
        <f t="shared" si="84"/>
        <v>43278</v>
      </c>
      <c r="G684" s="213">
        <f>F684+27</f>
        <v>43305</v>
      </c>
    </row>
    <row r="685" spans="1:8">
      <c r="B685" s="211"/>
      <c r="C685" s="211"/>
    </row>
    <row r="686" spans="1:8" ht="15">
      <c r="A686" s="268" t="s">
        <v>1547</v>
      </c>
      <c r="B686" s="211"/>
      <c r="C686" s="211"/>
    </row>
    <row r="687" spans="1:8">
      <c r="B687" s="803" t="s">
        <v>1487</v>
      </c>
      <c r="C687" s="803" t="s">
        <v>1526</v>
      </c>
      <c r="D687" s="798" t="s">
        <v>1470</v>
      </c>
      <c r="E687" s="260" t="s">
        <v>1524</v>
      </c>
      <c r="F687" s="260" t="s">
        <v>1524</v>
      </c>
      <c r="G687" s="260" t="s">
        <v>1547</v>
      </c>
    </row>
    <row r="688" spans="1:8">
      <c r="B688" s="804"/>
      <c r="C688" s="804"/>
      <c r="D688" s="799"/>
      <c r="E688" s="260" t="s">
        <v>1522</v>
      </c>
      <c r="F688" s="260" t="s">
        <v>1520</v>
      </c>
      <c r="G688" s="260" t="s">
        <v>1519</v>
      </c>
    </row>
    <row r="689" spans="1:8">
      <c r="B689" s="277" t="s">
        <v>1310</v>
      </c>
      <c r="C689" s="277"/>
      <c r="D689" s="807" t="s">
        <v>1546</v>
      </c>
      <c r="E689" s="213">
        <f>F689-5</f>
        <v>43252</v>
      </c>
      <c r="F689" s="213">
        <v>43257</v>
      </c>
      <c r="G689" s="213">
        <f>F689+22</f>
        <v>43279</v>
      </c>
    </row>
    <row r="690" spans="1:8">
      <c r="B690" s="278" t="s">
        <v>1545</v>
      </c>
      <c r="C690" s="277" t="s">
        <v>1544</v>
      </c>
      <c r="D690" s="800"/>
      <c r="E690" s="213">
        <f t="shared" ref="E690:F692" si="85">E689+7</f>
        <v>43259</v>
      </c>
      <c r="F690" s="213">
        <f t="shared" si="85"/>
        <v>43264</v>
      </c>
      <c r="G690" s="213">
        <f>F690+22</f>
        <v>43286</v>
      </c>
    </row>
    <row r="691" spans="1:8">
      <c r="B691" s="277" t="s">
        <v>1543</v>
      </c>
      <c r="C691" s="277" t="s">
        <v>1542</v>
      </c>
      <c r="D691" s="800"/>
      <c r="E691" s="213">
        <f t="shared" si="85"/>
        <v>43266</v>
      </c>
      <c r="F691" s="213">
        <f t="shared" si="85"/>
        <v>43271</v>
      </c>
      <c r="G691" s="213">
        <f>F691+22</f>
        <v>43293</v>
      </c>
    </row>
    <row r="692" spans="1:8">
      <c r="B692" s="278" t="s">
        <v>1541</v>
      </c>
      <c r="C692" s="277" t="s">
        <v>1540</v>
      </c>
      <c r="D692" s="801"/>
      <c r="E692" s="213">
        <f t="shared" si="85"/>
        <v>43273</v>
      </c>
      <c r="F692" s="213">
        <f t="shared" si="85"/>
        <v>43278</v>
      </c>
      <c r="G692" s="213">
        <f>F692+22</f>
        <v>43300</v>
      </c>
    </row>
    <row r="693" spans="1:8" ht="15">
      <c r="B693" s="250"/>
      <c r="C693" s="250"/>
    </row>
    <row r="694" spans="1:8" ht="15">
      <c r="A694" s="268" t="s">
        <v>1539</v>
      </c>
      <c r="B694" s="250"/>
      <c r="C694" s="250"/>
      <c r="E694" s="250"/>
      <c r="F694" s="268"/>
      <c r="G694" s="268"/>
      <c r="H694" s="279"/>
    </row>
    <row r="695" spans="1:8">
      <c r="B695" s="803" t="s">
        <v>1487</v>
      </c>
      <c r="C695" s="803" t="s">
        <v>1526</v>
      </c>
      <c r="D695" s="798" t="s">
        <v>1470</v>
      </c>
      <c r="E695" s="260" t="s">
        <v>1524</v>
      </c>
      <c r="F695" s="260" t="s">
        <v>1524</v>
      </c>
      <c r="G695" s="260" t="s">
        <v>1539</v>
      </c>
    </row>
    <row r="696" spans="1:8">
      <c r="B696" s="804"/>
      <c r="C696" s="804"/>
      <c r="D696" s="799"/>
      <c r="E696" s="260" t="s">
        <v>1522</v>
      </c>
      <c r="F696" s="260" t="s">
        <v>1520</v>
      </c>
      <c r="G696" s="260" t="s">
        <v>1519</v>
      </c>
    </row>
    <row r="697" spans="1:8">
      <c r="B697" s="277" t="s">
        <v>1538</v>
      </c>
      <c r="C697" s="277" t="s">
        <v>1537</v>
      </c>
      <c r="D697" s="807" t="s">
        <v>1536</v>
      </c>
      <c r="E697" s="213">
        <f>F697-3</f>
        <v>43255</v>
      </c>
      <c r="F697" s="213">
        <v>43258</v>
      </c>
      <c r="G697" s="213">
        <f>F697+25</f>
        <v>43283</v>
      </c>
    </row>
    <row r="698" spans="1:8">
      <c r="B698" s="278" t="s">
        <v>1535</v>
      </c>
      <c r="C698" s="277" t="s">
        <v>1534</v>
      </c>
      <c r="D698" s="800"/>
      <c r="E698" s="213">
        <f t="shared" ref="E698:F700" si="86">E697+7</f>
        <v>43262</v>
      </c>
      <c r="F698" s="213">
        <f t="shared" si="86"/>
        <v>43265</v>
      </c>
      <c r="G698" s="213">
        <f>F698+25</f>
        <v>43290</v>
      </c>
    </row>
    <row r="699" spans="1:8">
      <c r="A699" s="296"/>
      <c r="B699" s="277" t="s">
        <v>1533</v>
      </c>
      <c r="C699" s="277" t="s">
        <v>1532</v>
      </c>
      <c r="D699" s="800"/>
      <c r="E699" s="213">
        <f t="shared" si="86"/>
        <v>43269</v>
      </c>
      <c r="F699" s="213">
        <f t="shared" si="86"/>
        <v>43272</v>
      </c>
      <c r="G699" s="213">
        <f>F699+25</f>
        <v>43297</v>
      </c>
    </row>
    <row r="700" spans="1:8">
      <c r="B700" s="278" t="s">
        <v>1531</v>
      </c>
      <c r="C700" s="277" t="s">
        <v>1530</v>
      </c>
      <c r="D700" s="801"/>
      <c r="E700" s="213">
        <f t="shared" si="86"/>
        <v>43276</v>
      </c>
      <c r="F700" s="213">
        <f t="shared" si="86"/>
        <v>43279</v>
      </c>
      <c r="G700" s="213">
        <f>F700+25</f>
        <v>43304</v>
      </c>
    </row>
    <row r="701" spans="1:8">
      <c r="B701" s="211"/>
      <c r="C701" s="211"/>
      <c r="F701" s="224"/>
      <c r="G701" s="224"/>
    </row>
    <row r="702" spans="1:8" ht="15">
      <c r="A702" s="268" t="s">
        <v>1529</v>
      </c>
      <c r="B702" s="211"/>
      <c r="C702" s="211"/>
      <c r="F702" s="295"/>
      <c r="G702" s="295"/>
    </row>
    <row r="703" spans="1:8">
      <c r="B703" s="803" t="s">
        <v>1487</v>
      </c>
      <c r="C703" s="803" t="s">
        <v>1526</v>
      </c>
      <c r="D703" s="798" t="s">
        <v>1470</v>
      </c>
      <c r="E703" s="260" t="s">
        <v>1524</v>
      </c>
      <c r="F703" s="260" t="s">
        <v>1524</v>
      </c>
      <c r="G703" s="260" t="s">
        <v>1528</v>
      </c>
    </row>
    <row r="704" spans="1:8">
      <c r="B704" s="804"/>
      <c r="C704" s="804"/>
      <c r="D704" s="799"/>
      <c r="E704" s="260" t="s">
        <v>1522</v>
      </c>
      <c r="F704" s="260" t="s">
        <v>1520</v>
      </c>
      <c r="G704" s="260" t="s">
        <v>1519</v>
      </c>
    </row>
    <row r="705" spans="1:7">
      <c r="B705" s="277" t="s">
        <v>1518</v>
      </c>
      <c r="C705" s="277" t="s">
        <v>1517</v>
      </c>
      <c r="D705" s="807" t="s">
        <v>1516</v>
      </c>
      <c r="E705" s="213">
        <f>F705-5</f>
        <v>43251</v>
      </c>
      <c r="F705" s="213">
        <v>43256</v>
      </c>
      <c r="G705" s="213">
        <f>F705+34</f>
        <v>43290</v>
      </c>
    </row>
    <row r="706" spans="1:7">
      <c r="B706" s="278" t="s">
        <v>1515</v>
      </c>
      <c r="C706" s="277" t="s">
        <v>1514</v>
      </c>
      <c r="D706" s="800"/>
      <c r="E706" s="213">
        <f t="shared" ref="E706:F708" si="87">E705+7</f>
        <v>43258</v>
      </c>
      <c r="F706" s="213">
        <f t="shared" si="87"/>
        <v>43263</v>
      </c>
      <c r="G706" s="213">
        <f>F706+34</f>
        <v>43297</v>
      </c>
    </row>
    <row r="707" spans="1:7">
      <c r="B707" s="277" t="s">
        <v>1513</v>
      </c>
      <c r="C707" s="277" t="s">
        <v>1512</v>
      </c>
      <c r="D707" s="800"/>
      <c r="E707" s="213">
        <f t="shared" si="87"/>
        <v>43265</v>
      </c>
      <c r="F707" s="213">
        <f t="shared" si="87"/>
        <v>43270</v>
      </c>
      <c r="G707" s="213">
        <f>F707+34</f>
        <v>43304</v>
      </c>
    </row>
    <row r="708" spans="1:7">
      <c r="B708" s="278" t="s">
        <v>1510</v>
      </c>
      <c r="C708" s="277" t="s">
        <v>1509</v>
      </c>
      <c r="D708" s="801"/>
      <c r="E708" s="213">
        <f t="shared" si="87"/>
        <v>43272</v>
      </c>
      <c r="F708" s="213">
        <f t="shared" si="87"/>
        <v>43277</v>
      </c>
      <c r="G708" s="213">
        <f>F708+34</f>
        <v>43311</v>
      </c>
    </row>
    <row r="709" spans="1:7">
      <c r="B709" s="211"/>
      <c r="C709" s="211"/>
      <c r="F709" s="224"/>
    </row>
    <row r="710" spans="1:7" ht="15">
      <c r="A710" s="268" t="s">
        <v>1527</v>
      </c>
      <c r="B710" s="211"/>
      <c r="C710" s="211"/>
      <c r="F710" s="295"/>
    </row>
    <row r="711" spans="1:7">
      <c r="B711" s="803" t="s">
        <v>1487</v>
      </c>
      <c r="C711" s="803" t="s">
        <v>1526</v>
      </c>
      <c r="D711" s="798" t="s">
        <v>1470</v>
      </c>
      <c r="E711" s="260" t="s">
        <v>1524</v>
      </c>
      <c r="F711" s="260" t="s">
        <v>1524</v>
      </c>
      <c r="G711" s="260" t="s">
        <v>1523</v>
      </c>
    </row>
    <row r="712" spans="1:7">
      <c r="B712" s="804"/>
      <c r="C712" s="804"/>
      <c r="D712" s="799"/>
      <c r="E712" s="260" t="s">
        <v>1522</v>
      </c>
      <c r="F712" s="260" t="s">
        <v>1520</v>
      </c>
      <c r="G712" s="260" t="s">
        <v>1519</v>
      </c>
    </row>
    <row r="713" spans="1:7">
      <c r="B713" s="277" t="s">
        <v>1518</v>
      </c>
      <c r="C713" s="277" t="s">
        <v>1517</v>
      </c>
      <c r="D713" s="807" t="s">
        <v>1516</v>
      </c>
      <c r="E713" s="213">
        <f>F713-5</f>
        <v>43251</v>
      </c>
      <c r="F713" s="213">
        <v>43256</v>
      </c>
      <c r="G713" s="213">
        <f>F713+41</f>
        <v>43297</v>
      </c>
    </row>
    <row r="714" spans="1:7">
      <c r="B714" s="278" t="s">
        <v>1515</v>
      </c>
      <c r="C714" s="277" t="s">
        <v>1514</v>
      </c>
      <c r="D714" s="800"/>
      <c r="E714" s="213">
        <f t="shared" ref="E714:F716" si="88">E713+7</f>
        <v>43258</v>
      </c>
      <c r="F714" s="213">
        <f t="shared" si="88"/>
        <v>43263</v>
      </c>
      <c r="G714" s="213">
        <f>F714+41</f>
        <v>43304</v>
      </c>
    </row>
    <row r="715" spans="1:7">
      <c r="B715" s="277" t="s">
        <v>1513</v>
      </c>
      <c r="C715" s="277" t="s">
        <v>1512</v>
      </c>
      <c r="D715" s="800"/>
      <c r="E715" s="213">
        <f t="shared" si="88"/>
        <v>43265</v>
      </c>
      <c r="F715" s="213">
        <f t="shared" si="88"/>
        <v>43270</v>
      </c>
      <c r="G715" s="213">
        <f>F715+41</f>
        <v>43311</v>
      </c>
    </row>
    <row r="716" spans="1:7">
      <c r="B716" s="278" t="s">
        <v>1510</v>
      </c>
      <c r="C716" s="277" t="s">
        <v>1509</v>
      </c>
      <c r="D716" s="801"/>
      <c r="E716" s="213">
        <f t="shared" si="88"/>
        <v>43272</v>
      </c>
      <c r="F716" s="213">
        <f t="shared" si="88"/>
        <v>43277</v>
      </c>
      <c r="G716" s="213">
        <f>F716+41</f>
        <v>43318</v>
      </c>
    </row>
    <row r="717" spans="1:7">
      <c r="B717" s="211"/>
      <c r="C717" s="211"/>
      <c r="D717" s="254"/>
      <c r="E717" s="224"/>
      <c r="F717" s="224"/>
    </row>
    <row r="718" spans="1:7" ht="15">
      <c r="A718" s="268" t="s">
        <v>1508</v>
      </c>
      <c r="B718" s="211"/>
      <c r="C718" s="211"/>
    </row>
    <row r="719" spans="1:7">
      <c r="B719" s="803" t="s">
        <v>1487</v>
      </c>
      <c r="C719" s="803" t="s">
        <v>39</v>
      </c>
      <c r="D719" s="798" t="s">
        <v>1470</v>
      </c>
      <c r="E719" s="260" t="s">
        <v>196</v>
      </c>
      <c r="F719" s="260" t="s">
        <v>196</v>
      </c>
      <c r="G719" s="260" t="s">
        <v>1507</v>
      </c>
    </row>
    <row r="720" spans="1:7">
      <c r="B720" s="804"/>
      <c r="C720" s="804"/>
      <c r="D720" s="799"/>
      <c r="E720" s="260" t="s">
        <v>1122</v>
      </c>
      <c r="F720" s="260" t="s">
        <v>42</v>
      </c>
      <c r="G720" s="260" t="s">
        <v>43</v>
      </c>
    </row>
    <row r="721" spans="1:10">
      <c r="B721" s="277" t="s">
        <v>1506</v>
      </c>
      <c r="C721" s="277" t="s">
        <v>1501</v>
      </c>
      <c r="D721" s="807" t="s">
        <v>1505</v>
      </c>
      <c r="E721" s="213">
        <f>F721-6</f>
        <v>43251</v>
      </c>
      <c r="F721" s="213">
        <v>43257</v>
      </c>
      <c r="G721" s="213">
        <f>F721+18</f>
        <v>43275</v>
      </c>
    </row>
    <row r="722" spans="1:10">
      <c r="B722" s="277" t="s">
        <v>1504</v>
      </c>
      <c r="C722" s="277" t="s">
        <v>1501</v>
      </c>
      <c r="D722" s="800"/>
      <c r="E722" s="213">
        <f t="shared" ref="E722:F724" si="89">E721+7</f>
        <v>43258</v>
      </c>
      <c r="F722" s="213">
        <f t="shared" si="89"/>
        <v>43264</v>
      </c>
      <c r="G722" s="213">
        <f>F722+18</f>
        <v>43282</v>
      </c>
    </row>
    <row r="723" spans="1:10">
      <c r="B723" s="277" t="s">
        <v>1503</v>
      </c>
      <c r="C723" s="277" t="s">
        <v>1501</v>
      </c>
      <c r="D723" s="800"/>
      <c r="E723" s="213">
        <f t="shared" si="89"/>
        <v>43265</v>
      </c>
      <c r="F723" s="213">
        <f t="shared" si="89"/>
        <v>43271</v>
      </c>
      <c r="G723" s="213">
        <f>F723+18</f>
        <v>43289</v>
      </c>
    </row>
    <row r="724" spans="1:10">
      <c r="B724" s="277" t="s">
        <v>1502</v>
      </c>
      <c r="C724" s="277" t="s">
        <v>1501</v>
      </c>
      <c r="D724" s="801"/>
      <c r="E724" s="213">
        <f t="shared" si="89"/>
        <v>43272</v>
      </c>
      <c r="F724" s="213">
        <f t="shared" si="89"/>
        <v>43278</v>
      </c>
      <c r="G724" s="213">
        <f>F724+18</f>
        <v>43296</v>
      </c>
    </row>
    <row r="725" spans="1:10">
      <c r="B725" s="294"/>
      <c r="C725" s="294"/>
      <c r="E725" s="224"/>
      <c r="F725" s="224"/>
      <c r="G725" s="224"/>
    </row>
    <row r="726" spans="1:10" s="293" customFormat="1" ht="15">
      <c r="A726" s="272" t="s">
        <v>265</v>
      </c>
      <c r="B726" s="273"/>
      <c r="C726" s="273"/>
      <c r="D726" s="272"/>
      <c r="E726" s="272"/>
      <c r="F726" s="272"/>
      <c r="G726" s="272"/>
      <c r="H726" s="251"/>
      <c r="I726" s="259"/>
      <c r="J726" s="259"/>
    </row>
    <row r="727" spans="1:10" s="220" customFormat="1" ht="15">
      <c r="A727" s="227" t="s">
        <v>274</v>
      </c>
      <c r="B727" s="271"/>
      <c r="C727" s="271"/>
      <c r="D727" s="250"/>
      <c r="E727" s="250"/>
      <c r="F727" s="270"/>
      <c r="G727" s="270"/>
      <c r="H727" s="219"/>
      <c r="I727" s="211"/>
      <c r="J727" s="211"/>
    </row>
    <row r="728" spans="1:10" s="220" customFormat="1">
      <c r="A728" s="216"/>
      <c r="B728" s="803" t="s">
        <v>1487</v>
      </c>
      <c r="C728" s="803" t="s">
        <v>39</v>
      </c>
      <c r="D728" s="798" t="s">
        <v>1470</v>
      </c>
      <c r="E728" s="260" t="s">
        <v>196</v>
      </c>
      <c r="F728" s="260" t="s">
        <v>196</v>
      </c>
      <c r="G728" s="260" t="s">
        <v>1500</v>
      </c>
      <c r="H728" s="211"/>
      <c r="I728" s="211"/>
      <c r="J728" s="211"/>
    </row>
    <row r="729" spans="1:10" s="220" customFormat="1">
      <c r="A729" s="216"/>
      <c r="B729" s="804"/>
      <c r="C729" s="804"/>
      <c r="D729" s="799"/>
      <c r="E729" s="260" t="s">
        <v>1122</v>
      </c>
      <c r="F729" s="260" t="s">
        <v>42</v>
      </c>
      <c r="G729" s="260" t="s">
        <v>43</v>
      </c>
      <c r="H729" s="211"/>
      <c r="I729" s="211"/>
      <c r="J729" s="211"/>
    </row>
    <row r="730" spans="1:10" s="220" customFormat="1">
      <c r="A730" s="216"/>
      <c r="B730" s="277" t="s">
        <v>1451</v>
      </c>
      <c r="C730" s="277" t="s">
        <v>1450</v>
      </c>
      <c r="D730" s="807" t="s">
        <v>1449</v>
      </c>
      <c r="E730" s="213">
        <f>F730-4</f>
        <v>43248</v>
      </c>
      <c r="F730" s="213">
        <v>43252</v>
      </c>
      <c r="G730" s="213">
        <f>F730+18</f>
        <v>43270</v>
      </c>
      <c r="H730" s="211"/>
      <c r="I730" s="211"/>
      <c r="J730" s="211"/>
    </row>
    <row r="731" spans="1:10" s="220" customFormat="1">
      <c r="A731" s="216"/>
      <c r="B731" s="277" t="s">
        <v>1448</v>
      </c>
      <c r="C731" s="277" t="s">
        <v>1447</v>
      </c>
      <c r="D731" s="800"/>
      <c r="E731" s="213">
        <f t="shared" ref="E731:F734" si="90">E730+7</f>
        <v>43255</v>
      </c>
      <c r="F731" s="213">
        <f t="shared" si="90"/>
        <v>43259</v>
      </c>
      <c r="G731" s="213">
        <f>F731+18</f>
        <v>43277</v>
      </c>
      <c r="H731" s="211"/>
      <c r="I731" s="211"/>
      <c r="J731" s="211"/>
    </row>
    <row r="732" spans="1:10" s="220" customFormat="1">
      <c r="A732" s="216"/>
      <c r="B732" s="277" t="s">
        <v>1446</v>
      </c>
      <c r="C732" s="277" t="s">
        <v>1445</v>
      </c>
      <c r="D732" s="800"/>
      <c r="E732" s="213">
        <f t="shared" si="90"/>
        <v>43262</v>
      </c>
      <c r="F732" s="213">
        <f t="shared" si="90"/>
        <v>43266</v>
      </c>
      <c r="G732" s="213">
        <f>F732+18</f>
        <v>43284</v>
      </c>
      <c r="H732" s="211"/>
      <c r="I732" s="211"/>
      <c r="J732" s="211"/>
    </row>
    <row r="733" spans="1:10" s="220" customFormat="1">
      <c r="A733" s="216"/>
      <c r="B733" s="277" t="s">
        <v>1444</v>
      </c>
      <c r="C733" s="277" t="s">
        <v>1443</v>
      </c>
      <c r="D733" s="800"/>
      <c r="E733" s="213">
        <f t="shared" si="90"/>
        <v>43269</v>
      </c>
      <c r="F733" s="213">
        <f t="shared" si="90"/>
        <v>43273</v>
      </c>
      <c r="G733" s="213">
        <f>F733+18</f>
        <v>43291</v>
      </c>
      <c r="H733" s="211"/>
      <c r="I733" s="211"/>
      <c r="J733" s="211"/>
    </row>
    <row r="734" spans="1:10" s="220" customFormat="1">
      <c r="A734" s="216"/>
      <c r="B734" s="277" t="s">
        <v>1442</v>
      </c>
      <c r="C734" s="277" t="s">
        <v>1441</v>
      </c>
      <c r="D734" s="801"/>
      <c r="E734" s="213">
        <f t="shared" si="90"/>
        <v>43276</v>
      </c>
      <c r="F734" s="213">
        <f t="shared" si="90"/>
        <v>43280</v>
      </c>
      <c r="G734" s="213">
        <f>F734+18</f>
        <v>43298</v>
      </c>
      <c r="H734" s="211"/>
      <c r="I734" s="211"/>
      <c r="J734" s="211"/>
    </row>
    <row r="735" spans="1:10" s="220" customFormat="1">
      <c r="A735" s="216"/>
      <c r="B735" s="224"/>
      <c r="C735" s="224"/>
      <c r="D735" s="216"/>
      <c r="E735" s="224"/>
      <c r="F735" s="224"/>
      <c r="G735" s="224"/>
      <c r="H735" s="211"/>
      <c r="I735" s="211"/>
      <c r="J735" s="211"/>
    </row>
    <row r="736" spans="1:10" s="220" customFormat="1">
      <c r="A736" s="216"/>
      <c r="B736" s="788" t="s">
        <v>1487</v>
      </c>
      <c r="C736" s="788" t="s">
        <v>39</v>
      </c>
      <c r="D736" s="790" t="s">
        <v>1470</v>
      </c>
      <c r="E736" s="215" t="s">
        <v>196</v>
      </c>
      <c r="F736" s="215" t="s">
        <v>196</v>
      </c>
      <c r="G736" s="215" t="s">
        <v>1500</v>
      </c>
      <c r="H736" s="211"/>
      <c r="I736" s="211"/>
      <c r="J736" s="211"/>
    </row>
    <row r="737" spans="1:16" s="220" customFormat="1">
      <c r="A737" s="216"/>
      <c r="B737" s="789"/>
      <c r="C737" s="789"/>
      <c r="D737" s="791"/>
      <c r="E737" s="215" t="s">
        <v>1122</v>
      </c>
      <c r="F737" s="215" t="s">
        <v>42</v>
      </c>
      <c r="G737" s="215" t="s">
        <v>43</v>
      </c>
      <c r="H737" s="211"/>
      <c r="I737" s="211"/>
      <c r="J737" s="211"/>
    </row>
    <row r="738" spans="1:16" s="220" customFormat="1">
      <c r="A738" s="216"/>
      <c r="B738" s="277" t="s">
        <v>1469</v>
      </c>
      <c r="C738" s="277" t="s">
        <v>1468</v>
      </c>
      <c r="D738" s="807" t="s">
        <v>1467</v>
      </c>
      <c r="E738" s="213">
        <f>F738-4</f>
        <v>43250</v>
      </c>
      <c r="F738" s="213">
        <v>43254</v>
      </c>
      <c r="G738" s="213">
        <f>F738+17</f>
        <v>43271</v>
      </c>
      <c r="H738" s="211" t="s">
        <v>1499</v>
      </c>
      <c r="I738" s="211"/>
      <c r="J738" s="211"/>
    </row>
    <row r="739" spans="1:16" s="220" customFormat="1">
      <c r="A739" s="216"/>
      <c r="B739" s="277" t="s">
        <v>1466</v>
      </c>
      <c r="C739" s="277" t="s">
        <v>1465</v>
      </c>
      <c r="D739" s="800"/>
      <c r="E739" s="213">
        <f t="shared" ref="E739:G741" si="91">E738+7</f>
        <v>43257</v>
      </c>
      <c r="F739" s="213">
        <f t="shared" si="91"/>
        <v>43261</v>
      </c>
      <c r="G739" s="213">
        <f t="shared" si="91"/>
        <v>43278</v>
      </c>
      <c r="H739" s="211" t="s">
        <v>1499</v>
      </c>
      <c r="I739" s="211"/>
      <c r="J739" s="211"/>
    </row>
    <row r="740" spans="1:16" s="220" customFormat="1">
      <c r="A740" s="216"/>
      <c r="B740" s="277" t="s">
        <v>1464</v>
      </c>
      <c r="C740" s="277" t="s">
        <v>1463</v>
      </c>
      <c r="D740" s="800"/>
      <c r="E740" s="213">
        <f t="shared" si="91"/>
        <v>43264</v>
      </c>
      <c r="F740" s="213">
        <f t="shared" si="91"/>
        <v>43268</v>
      </c>
      <c r="G740" s="213">
        <f t="shared" si="91"/>
        <v>43285</v>
      </c>
      <c r="H740" s="211" t="s">
        <v>1499</v>
      </c>
      <c r="I740" s="211"/>
      <c r="J740" s="211"/>
    </row>
    <row r="741" spans="1:16" s="220" customFormat="1">
      <c r="A741" s="216"/>
      <c r="B741" s="277" t="s">
        <v>1462</v>
      </c>
      <c r="C741" s="277" t="s">
        <v>1445</v>
      </c>
      <c r="D741" s="801"/>
      <c r="E741" s="213">
        <f t="shared" si="91"/>
        <v>43271</v>
      </c>
      <c r="F741" s="213">
        <f t="shared" si="91"/>
        <v>43275</v>
      </c>
      <c r="G741" s="213">
        <f t="shared" si="91"/>
        <v>43292</v>
      </c>
      <c r="H741" s="211" t="s">
        <v>1499</v>
      </c>
      <c r="I741" s="211"/>
      <c r="J741" s="211"/>
    </row>
    <row r="742" spans="1:16" s="220" customFormat="1">
      <c r="A742" s="216"/>
      <c r="B742" s="281"/>
      <c r="C742" s="281"/>
      <c r="D742" s="254"/>
      <c r="E742" s="224"/>
      <c r="F742" s="224"/>
      <c r="G742" s="224"/>
      <c r="H742" s="211"/>
      <c r="I742" s="211"/>
      <c r="J742" s="211"/>
    </row>
    <row r="743" spans="1:16" s="220" customFormat="1" ht="15">
      <c r="A743" s="292" t="s">
        <v>267</v>
      </c>
      <c r="B743" s="217"/>
      <c r="C743" s="217"/>
      <c r="D743" s="216"/>
      <c r="E743" s="216"/>
      <c r="F743" s="216"/>
      <c r="G743" s="216"/>
      <c r="H743" s="216"/>
      <c r="I743" s="211"/>
      <c r="J743" s="211"/>
    </row>
    <row r="744" spans="1:16" s="220" customFormat="1">
      <c r="A744" s="216"/>
      <c r="B744" s="788" t="s">
        <v>1487</v>
      </c>
      <c r="C744" s="788" t="s">
        <v>39</v>
      </c>
      <c r="D744" s="790" t="s">
        <v>1470</v>
      </c>
      <c r="E744" s="215" t="s">
        <v>196</v>
      </c>
      <c r="F744" s="215" t="s">
        <v>196</v>
      </c>
      <c r="G744" s="215" t="s">
        <v>1498</v>
      </c>
      <c r="H744" s="215" t="s">
        <v>267</v>
      </c>
      <c r="I744" s="211"/>
      <c r="J744" s="211"/>
    </row>
    <row r="745" spans="1:16" s="220" customFormat="1">
      <c r="A745" s="216"/>
      <c r="B745" s="789"/>
      <c r="C745" s="789"/>
      <c r="D745" s="791"/>
      <c r="E745" s="215" t="s">
        <v>1122</v>
      </c>
      <c r="F745" s="215" t="s">
        <v>42</v>
      </c>
      <c r="G745" s="215" t="s">
        <v>43</v>
      </c>
      <c r="H745" s="215" t="s">
        <v>43</v>
      </c>
      <c r="I745" s="211"/>
      <c r="J745" s="211"/>
      <c r="K745" s="211"/>
      <c r="L745" s="211"/>
      <c r="M745" s="211"/>
      <c r="N745" s="211"/>
      <c r="O745" s="211"/>
      <c r="P745" s="211"/>
    </row>
    <row r="746" spans="1:16" s="220" customFormat="1" ht="16.5" customHeight="1">
      <c r="A746" s="216"/>
      <c r="B746" s="277" t="s">
        <v>1496</v>
      </c>
      <c r="C746" s="277" t="s">
        <v>1495</v>
      </c>
      <c r="D746" s="807" t="s">
        <v>1494</v>
      </c>
      <c r="E746" s="213">
        <f>F746-5</f>
        <v>43251</v>
      </c>
      <c r="F746" s="213">
        <v>43256</v>
      </c>
      <c r="G746" s="213">
        <f>F746+23</f>
        <v>43279</v>
      </c>
      <c r="H746" s="252" t="s">
        <v>1497</v>
      </c>
      <c r="I746" s="211"/>
      <c r="J746" s="211"/>
      <c r="K746" s="211"/>
      <c r="L746" s="211"/>
      <c r="M746" s="211"/>
      <c r="N746" s="211"/>
      <c r="O746" s="211"/>
      <c r="P746" s="211"/>
    </row>
    <row r="747" spans="1:16" s="220" customFormat="1">
      <c r="A747" s="216"/>
      <c r="B747" s="277" t="s">
        <v>1493</v>
      </c>
      <c r="C747" s="277" t="s">
        <v>1492</v>
      </c>
      <c r="D747" s="800"/>
      <c r="E747" s="213">
        <f t="shared" ref="E747:F749" si="92">E746+7</f>
        <v>43258</v>
      </c>
      <c r="F747" s="213">
        <f t="shared" si="92"/>
        <v>43263</v>
      </c>
      <c r="G747" s="213">
        <f>F747+23</f>
        <v>43286</v>
      </c>
      <c r="H747" s="252" t="s">
        <v>1497</v>
      </c>
      <c r="I747" s="211"/>
      <c r="J747" s="211"/>
      <c r="K747" s="211"/>
      <c r="L747" s="211"/>
      <c r="M747" s="211"/>
      <c r="N747" s="211"/>
      <c r="O747" s="211"/>
      <c r="P747" s="211"/>
    </row>
    <row r="748" spans="1:16" s="220" customFormat="1">
      <c r="A748" s="216"/>
      <c r="B748" s="277" t="s">
        <v>1491</v>
      </c>
      <c r="C748" s="277" t="s">
        <v>1490</v>
      </c>
      <c r="D748" s="800"/>
      <c r="E748" s="213">
        <f t="shared" si="92"/>
        <v>43265</v>
      </c>
      <c r="F748" s="213">
        <f t="shared" si="92"/>
        <v>43270</v>
      </c>
      <c r="G748" s="213">
        <f>F748+23</f>
        <v>43293</v>
      </c>
      <c r="H748" s="252" t="s">
        <v>1497</v>
      </c>
      <c r="I748" s="211"/>
      <c r="J748" s="211"/>
      <c r="K748" s="211"/>
      <c r="L748" s="211"/>
      <c r="M748" s="211"/>
      <c r="N748" s="211"/>
      <c r="O748" s="211"/>
      <c r="P748" s="211"/>
    </row>
    <row r="749" spans="1:16" s="220" customFormat="1">
      <c r="A749" s="216"/>
      <c r="B749" s="277" t="s">
        <v>1489</v>
      </c>
      <c r="C749" s="277" t="s">
        <v>1488</v>
      </c>
      <c r="D749" s="801"/>
      <c r="E749" s="213">
        <f t="shared" si="92"/>
        <v>43272</v>
      </c>
      <c r="F749" s="213">
        <f t="shared" si="92"/>
        <v>43277</v>
      </c>
      <c r="G749" s="213">
        <f>F749+23</f>
        <v>43300</v>
      </c>
      <c r="H749" s="252" t="s">
        <v>1497</v>
      </c>
      <c r="I749" s="211"/>
      <c r="J749" s="211"/>
      <c r="K749" s="211"/>
      <c r="L749" s="211"/>
      <c r="M749" s="211"/>
      <c r="N749" s="211"/>
      <c r="O749" s="211"/>
      <c r="P749" s="211"/>
    </row>
    <row r="750" spans="1:16" s="220" customFormat="1">
      <c r="A750" s="216"/>
      <c r="B750" s="211"/>
      <c r="C750" s="211"/>
      <c r="D750" s="211"/>
      <c r="E750" s="224"/>
      <c r="F750" s="224"/>
      <c r="G750" s="224"/>
      <c r="H750" s="253"/>
      <c r="I750" s="211"/>
      <c r="J750" s="211"/>
      <c r="K750" s="211"/>
      <c r="L750" s="211"/>
      <c r="M750" s="211"/>
      <c r="N750" s="211"/>
      <c r="O750" s="211"/>
      <c r="P750" s="211"/>
    </row>
    <row r="751" spans="1:16" s="220" customFormat="1" ht="15">
      <c r="A751" s="227" t="s">
        <v>272</v>
      </c>
      <c r="B751" s="211"/>
      <c r="C751" s="211"/>
      <c r="D751" s="211"/>
      <c r="E751" s="216"/>
      <c r="F751" s="216"/>
      <c r="G751" s="216"/>
      <c r="H751" s="219"/>
      <c r="I751" s="211"/>
      <c r="J751" s="211"/>
    </row>
    <row r="752" spans="1:16" s="220" customFormat="1">
      <c r="A752" s="216"/>
      <c r="B752" s="788" t="s">
        <v>1487</v>
      </c>
      <c r="C752" s="788" t="s">
        <v>39</v>
      </c>
      <c r="D752" s="790" t="s">
        <v>1470</v>
      </c>
      <c r="E752" s="215" t="s">
        <v>196</v>
      </c>
      <c r="F752" s="215" t="s">
        <v>196</v>
      </c>
      <c r="G752" s="215" t="s">
        <v>1486</v>
      </c>
      <c r="H752" s="219"/>
      <c r="I752" s="211"/>
      <c r="J752" s="211"/>
    </row>
    <row r="753" spans="1:10" s="220" customFormat="1">
      <c r="A753" s="216"/>
      <c r="B753" s="789"/>
      <c r="C753" s="789"/>
      <c r="D753" s="791"/>
      <c r="E753" s="215" t="s">
        <v>1122</v>
      </c>
      <c r="F753" s="215" t="s">
        <v>42</v>
      </c>
      <c r="G753" s="215" t="s">
        <v>43</v>
      </c>
      <c r="H753" s="219"/>
      <c r="I753" s="211"/>
      <c r="J753" s="211"/>
    </row>
    <row r="754" spans="1:10" s="220" customFormat="1">
      <c r="A754" s="216"/>
      <c r="B754" s="277" t="s">
        <v>1496</v>
      </c>
      <c r="C754" s="277" t="s">
        <v>1495</v>
      </c>
      <c r="D754" s="807" t="s">
        <v>1494</v>
      </c>
      <c r="E754" s="213">
        <f>F754-5</f>
        <v>43251</v>
      </c>
      <c r="F754" s="213">
        <v>43256</v>
      </c>
      <c r="G754" s="213">
        <f>F754+15</f>
        <v>43271</v>
      </c>
      <c r="H754" s="219"/>
      <c r="I754" s="211"/>
      <c r="J754" s="211"/>
    </row>
    <row r="755" spans="1:10" s="220" customFormat="1">
      <c r="A755" s="216"/>
      <c r="B755" s="277" t="s">
        <v>1493</v>
      </c>
      <c r="C755" s="277" t="s">
        <v>1492</v>
      </c>
      <c r="D755" s="800"/>
      <c r="E755" s="213">
        <f t="shared" ref="E755:F757" si="93">E754+7</f>
        <v>43258</v>
      </c>
      <c r="F755" s="213">
        <f t="shared" si="93"/>
        <v>43263</v>
      </c>
      <c r="G755" s="213">
        <f>F755+15</f>
        <v>43278</v>
      </c>
      <c r="H755" s="219"/>
      <c r="I755" s="211"/>
      <c r="J755" s="211"/>
    </row>
    <row r="756" spans="1:10" s="220" customFormat="1">
      <c r="A756" s="216"/>
      <c r="B756" s="277" t="s">
        <v>1491</v>
      </c>
      <c r="C756" s="277" t="s">
        <v>1490</v>
      </c>
      <c r="D756" s="800"/>
      <c r="E756" s="213">
        <f t="shared" si="93"/>
        <v>43265</v>
      </c>
      <c r="F756" s="213">
        <f t="shared" si="93"/>
        <v>43270</v>
      </c>
      <c r="G756" s="213">
        <f>F756+15</f>
        <v>43285</v>
      </c>
      <c r="H756" s="219"/>
      <c r="I756" s="211"/>
      <c r="J756" s="211"/>
    </row>
    <row r="757" spans="1:10" s="220" customFormat="1">
      <c r="A757" s="216"/>
      <c r="B757" s="277" t="s">
        <v>1489</v>
      </c>
      <c r="C757" s="277" t="s">
        <v>1488</v>
      </c>
      <c r="D757" s="801"/>
      <c r="E757" s="213">
        <f t="shared" si="93"/>
        <v>43272</v>
      </c>
      <c r="F757" s="213">
        <f t="shared" si="93"/>
        <v>43277</v>
      </c>
      <c r="G757" s="213">
        <f>F757+15</f>
        <v>43292</v>
      </c>
      <c r="H757" s="219"/>
      <c r="I757" s="211"/>
      <c r="J757" s="211"/>
    </row>
    <row r="758" spans="1:10" s="220" customFormat="1">
      <c r="A758" s="216"/>
      <c r="B758" s="211"/>
      <c r="C758" s="211"/>
      <c r="D758" s="254"/>
      <c r="E758" s="224"/>
      <c r="F758" s="224"/>
      <c r="G758" s="224"/>
      <c r="H758" s="219"/>
      <c r="I758" s="211"/>
      <c r="J758" s="211"/>
    </row>
    <row r="759" spans="1:10" s="220" customFormat="1">
      <c r="A759" s="216"/>
      <c r="B759" s="788" t="s">
        <v>1487</v>
      </c>
      <c r="C759" s="788" t="s">
        <v>39</v>
      </c>
      <c r="D759" s="790" t="s">
        <v>1470</v>
      </c>
      <c r="E759" s="215" t="s">
        <v>196</v>
      </c>
      <c r="F759" s="215" t="s">
        <v>196</v>
      </c>
      <c r="G759" s="215" t="s">
        <v>1486</v>
      </c>
      <c r="H759" s="219"/>
      <c r="I759" s="211"/>
      <c r="J759" s="211"/>
    </row>
    <row r="760" spans="1:10" s="220" customFormat="1">
      <c r="A760" s="216"/>
      <c r="B760" s="789"/>
      <c r="C760" s="789"/>
      <c r="D760" s="791"/>
      <c r="E760" s="215" t="s">
        <v>1122</v>
      </c>
      <c r="F760" s="215" t="s">
        <v>42</v>
      </c>
      <c r="G760" s="215" t="s">
        <v>43</v>
      </c>
      <c r="H760" s="219"/>
      <c r="I760" s="211"/>
      <c r="J760" s="211"/>
    </row>
    <row r="761" spans="1:10" s="220" customFormat="1" ht="16.5" customHeight="1">
      <c r="A761" s="216"/>
      <c r="B761" s="277" t="s">
        <v>1485</v>
      </c>
      <c r="C761" s="277" t="s">
        <v>1484</v>
      </c>
      <c r="D761" s="807" t="s">
        <v>1483</v>
      </c>
      <c r="E761" s="213">
        <f>F761-5</f>
        <v>43252</v>
      </c>
      <c r="F761" s="213">
        <v>43257</v>
      </c>
      <c r="G761" s="213">
        <f>F761+11</f>
        <v>43268</v>
      </c>
      <c r="H761" s="219"/>
      <c r="I761" s="211"/>
      <c r="J761" s="211"/>
    </row>
    <row r="762" spans="1:10" s="220" customFormat="1">
      <c r="A762" s="216"/>
      <c r="B762" s="277" t="s">
        <v>1482</v>
      </c>
      <c r="C762" s="277" t="s">
        <v>1481</v>
      </c>
      <c r="D762" s="800"/>
      <c r="E762" s="213">
        <f t="shared" ref="E762:G764" si="94">E761+7</f>
        <v>43259</v>
      </c>
      <c r="F762" s="213">
        <f t="shared" si="94"/>
        <v>43264</v>
      </c>
      <c r="G762" s="213">
        <f t="shared" si="94"/>
        <v>43275</v>
      </c>
      <c r="H762" s="219"/>
      <c r="I762" s="211"/>
      <c r="J762" s="211"/>
    </row>
    <row r="763" spans="1:10" s="220" customFormat="1">
      <c r="A763" s="216"/>
      <c r="B763" s="277" t="s">
        <v>1480</v>
      </c>
      <c r="C763" s="277" t="s">
        <v>1479</v>
      </c>
      <c r="D763" s="800"/>
      <c r="E763" s="213">
        <f t="shared" si="94"/>
        <v>43266</v>
      </c>
      <c r="F763" s="213">
        <f t="shared" si="94"/>
        <v>43271</v>
      </c>
      <c r="G763" s="213">
        <f t="shared" si="94"/>
        <v>43282</v>
      </c>
      <c r="H763" s="219"/>
      <c r="I763" s="211"/>
      <c r="J763" s="211"/>
    </row>
    <row r="764" spans="1:10" s="220" customFormat="1">
      <c r="A764" s="216"/>
      <c r="B764" s="277" t="s">
        <v>1478</v>
      </c>
      <c r="C764" s="277" t="s">
        <v>1477</v>
      </c>
      <c r="D764" s="801"/>
      <c r="E764" s="213">
        <f t="shared" si="94"/>
        <v>43273</v>
      </c>
      <c r="F764" s="213">
        <f t="shared" si="94"/>
        <v>43278</v>
      </c>
      <c r="G764" s="213">
        <f t="shared" si="94"/>
        <v>43289</v>
      </c>
      <c r="H764" s="219"/>
      <c r="I764" s="211"/>
      <c r="J764" s="211"/>
    </row>
    <row r="765" spans="1:10" s="220" customFormat="1">
      <c r="A765" s="216"/>
      <c r="B765" s="281"/>
      <c r="C765" s="281"/>
      <c r="D765" s="254"/>
      <c r="E765" s="224"/>
      <c r="F765" s="224"/>
      <c r="G765" s="291"/>
      <c r="H765" s="219"/>
      <c r="I765" s="211"/>
      <c r="J765" s="211"/>
    </row>
    <row r="766" spans="1:10" s="220" customFormat="1" ht="15">
      <c r="A766" s="227" t="s">
        <v>1476</v>
      </c>
      <c r="B766" s="217"/>
      <c r="C766" s="217"/>
      <c r="D766" s="216"/>
      <c r="E766" s="216"/>
      <c r="F766" s="216"/>
      <c r="G766" s="216"/>
      <c r="H766" s="219"/>
      <c r="I766" s="211"/>
      <c r="J766" s="211"/>
    </row>
    <row r="767" spans="1:10" s="220" customFormat="1">
      <c r="A767" s="216"/>
      <c r="B767" s="788" t="s">
        <v>1409</v>
      </c>
      <c r="C767" s="788" t="s">
        <v>39</v>
      </c>
      <c r="D767" s="790" t="s">
        <v>1470</v>
      </c>
      <c r="E767" s="215" t="s">
        <v>196</v>
      </c>
      <c r="F767" s="215" t="s">
        <v>196</v>
      </c>
      <c r="G767" s="215" t="s">
        <v>1452</v>
      </c>
      <c r="H767" s="219"/>
      <c r="I767" s="211"/>
      <c r="J767" s="211"/>
    </row>
    <row r="768" spans="1:10" s="220" customFormat="1">
      <c r="A768" s="216"/>
      <c r="B768" s="789"/>
      <c r="C768" s="789"/>
      <c r="D768" s="791"/>
      <c r="E768" s="215" t="s">
        <v>1122</v>
      </c>
      <c r="F768" s="215" t="s">
        <v>42</v>
      </c>
      <c r="G768" s="215" t="s">
        <v>43</v>
      </c>
      <c r="H768" s="219"/>
      <c r="I768" s="211"/>
      <c r="J768" s="211"/>
    </row>
    <row r="769" spans="1:16" s="220" customFormat="1">
      <c r="A769" s="216"/>
      <c r="B769" s="277" t="s">
        <v>1326</v>
      </c>
      <c r="C769" s="277" t="s">
        <v>1474</v>
      </c>
      <c r="D769" s="807" t="s">
        <v>1473</v>
      </c>
      <c r="E769" s="213">
        <f>F769-3</f>
        <v>43255</v>
      </c>
      <c r="F769" s="213">
        <v>43258</v>
      </c>
      <c r="G769" s="213">
        <f>F769+18</f>
        <v>43276</v>
      </c>
      <c r="H769" s="219"/>
      <c r="I769" s="211"/>
      <c r="J769" s="211"/>
    </row>
    <row r="770" spans="1:16" s="220" customFormat="1">
      <c r="A770" s="216"/>
      <c r="B770" s="277" t="s">
        <v>1310</v>
      </c>
      <c r="C770" s="277"/>
      <c r="D770" s="800"/>
      <c r="E770" s="213">
        <f t="shared" ref="E770:G772" si="95">E769+7</f>
        <v>43262</v>
      </c>
      <c r="F770" s="213">
        <f t="shared" si="95"/>
        <v>43265</v>
      </c>
      <c r="G770" s="213">
        <f t="shared" si="95"/>
        <v>43283</v>
      </c>
      <c r="H770" s="219"/>
      <c r="I770" s="211"/>
      <c r="J770" s="211"/>
    </row>
    <row r="771" spans="1:16" s="220" customFormat="1">
      <c r="A771" s="216"/>
      <c r="B771" s="277" t="s">
        <v>1324</v>
      </c>
      <c r="C771" s="277" t="s">
        <v>1472</v>
      </c>
      <c r="D771" s="800"/>
      <c r="E771" s="213">
        <f t="shared" si="95"/>
        <v>43269</v>
      </c>
      <c r="F771" s="213">
        <f t="shared" si="95"/>
        <v>43272</v>
      </c>
      <c r="G771" s="213">
        <f t="shared" si="95"/>
        <v>43290</v>
      </c>
      <c r="H771" s="219"/>
      <c r="I771" s="211"/>
      <c r="J771" s="211"/>
    </row>
    <row r="772" spans="1:16" s="220" customFormat="1">
      <c r="A772" s="216"/>
      <c r="B772" s="278" t="s">
        <v>1322</v>
      </c>
      <c r="C772" s="277" t="s">
        <v>1471</v>
      </c>
      <c r="D772" s="801"/>
      <c r="E772" s="213">
        <f t="shared" si="95"/>
        <v>43276</v>
      </c>
      <c r="F772" s="213">
        <f t="shared" si="95"/>
        <v>43279</v>
      </c>
      <c r="G772" s="213">
        <f t="shared" si="95"/>
        <v>43297</v>
      </c>
      <c r="H772" s="219"/>
      <c r="I772" s="211"/>
      <c r="J772" s="211"/>
    </row>
    <row r="773" spans="1:16" s="220" customFormat="1" ht="15.75">
      <c r="A773" s="216"/>
      <c r="B773" s="290"/>
      <c r="C773" s="289"/>
      <c r="D773" s="254"/>
      <c r="E773" s="224"/>
      <c r="F773" s="224"/>
      <c r="G773" s="224"/>
      <c r="H773" s="219"/>
      <c r="I773" s="211"/>
      <c r="J773" s="211"/>
    </row>
    <row r="774" spans="1:16" s="220" customFormat="1">
      <c r="A774" s="216"/>
      <c r="B774" s="788" t="s">
        <v>1409</v>
      </c>
      <c r="C774" s="788" t="s">
        <v>39</v>
      </c>
      <c r="D774" s="790" t="s">
        <v>1470</v>
      </c>
      <c r="E774" s="215" t="s">
        <v>196</v>
      </c>
      <c r="F774" s="215" t="s">
        <v>196</v>
      </c>
      <c r="G774" s="215" t="s">
        <v>1452</v>
      </c>
      <c r="H774" s="219"/>
      <c r="I774" s="211"/>
      <c r="J774" s="211"/>
    </row>
    <row r="775" spans="1:16" s="220" customFormat="1">
      <c r="A775" s="216"/>
      <c r="B775" s="789"/>
      <c r="C775" s="789"/>
      <c r="D775" s="791"/>
      <c r="E775" s="215" t="s">
        <v>1122</v>
      </c>
      <c r="F775" s="215" t="s">
        <v>42</v>
      </c>
      <c r="G775" s="215" t="s">
        <v>43</v>
      </c>
      <c r="H775" s="219"/>
      <c r="I775" s="211"/>
      <c r="J775" s="211"/>
    </row>
    <row r="776" spans="1:16" s="220" customFormat="1">
      <c r="A776" s="216"/>
      <c r="B776" s="277" t="s">
        <v>1469</v>
      </c>
      <c r="C776" s="277" t="s">
        <v>1468</v>
      </c>
      <c r="D776" s="807" t="s">
        <v>1467</v>
      </c>
      <c r="E776" s="213">
        <f>F776-4</f>
        <v>43250</v>
      </c>
      <c r="F776" s="213">
        <v>43254</v>
      </c>
      <c r="G776" s="213">
        <f>F776+16</f>
        <v>43270</v>
      </c>
      <c r="H776" s="219"/>
      <c r="I776" s="211"/>
      <c r="J776" s="211"/>
    </row>
    <row r="777" spans="1:16" s="220" customFormat="1">
      <c r="A777" s="216"/>
      <c r="B777" s="277" t="s">
        <v>1466</v>
      </c>
      <c r="C777" s="277" t="s">
        <v>1465</v>
      </c>
      <c r="D777" s="800"/>
      <c r="E777" s="213">
        <f t="shared" ref="E777:G779" si="96">E776+7</f>
        <v>43257</v>
      </c>
      <c r="F777" s="213">
        <f t="shared" si="96"/>
        <v>43261</v>
      </c>
      <c r="G777" s="213">
        <f t="shared" si="96"/>
        <v>43277</v>
      </c>
      <c r="H777" s="219"/>
      <c r="I777" s="211"/>
      <c r="J777" s="211"/>
    </row>
    <row r="778" spans="1:16" s="220" customFormat="1">
      <c r="A778" s="216"/>
      <c r="B778" s="277" t="s">
        <v>1464</v>
      </c>
      <c r="C778" s="277" t="s">
        <v>1463</v>
      </c>
      <c r="D778" s="800"/>
      <c r="E778" s="213">
        <f t="shared" si="96"/>
        <v>43264</v>
      </c>
      <c r="F778" s="213">
        <f t="shared" si="96"/>
        <v>43268</v>
      </c>
      <c r="G778" s="213">
        <f t="shared" si="96"/>
        <v>43284</v>
      </c>
      <c r="H778" s="219"/>
      <c r="I778" s="211"/>
      <c r="J778" s="211"/>
    </row>
    <row r="779" spans="1:16" s="220" customFormat="1">
      <c r="A779" s="216"/>
      <c r="B779" s="277" t="s">
        <v>1462</v>
      </c>
      <c r="C779" s="277" t="s">
        <v>1445</v>
      </c>
      <c r="D779" s="801"/>
      <c r="E779" s="213">
        <f t="shared" si="96"/>
        <v>43271</v>
      </c>
      <c r="F779" s="213">
        <f t="shared" si="96"/>
        <v>43275</v>
      </c>
      <c r="G779" s="213">
        <f t="shared" si="96"/>
        <v>43291</v>
      </c>
      <c r="H779" s="219"/>
      <c r="I779" s="211"/>
      <c r="J779" s="211"/>
    </row>
    <row r="780" spans="1:16" s="220" customFormat="1">
      <c r="A780" s="216"/>
      <c r="B780" s="288"/>
      <c r="C780" s="219"/>
      <c r="D780" s="219"/>
      <c r="E780" s="219"/>
      <c r="F780" s="219"/>
      <c r="G780" s="224"/>
      <c r="H780" s="219"/>
      <c r="I780" s="211"/>
      <c r="J780" s="211"/>
    </row>
    <row r="781" spans="1:16" s="220" customFormat="1">
      <c r="A781" s="216"/>
      <c r="B781" s="788" t="s">
        <v>1409</v>
      </c>
      <c r="C781" s="788" t="s">
        <v>39</v>
      </c>
      <c r="D781" s="790" t="s">
        <v>40</v>
      </c>
      <c r="E781" s="215" t="s">
        <v>196</v>
      </c>
      <c r="F781" s="215" t="s">
        <v>196</v>
      </c>
      <c r="G781" s="215" t="s">
        <v>1452</v>
      </c>
      <c r="H781" s="219"/>
      <c r="I781" s="211"/>
      <c r="J781" s="211"/>
    </row>
    <row r="782" spans="1:16" s="220" customFormat="1">
      <c r="A782" s="216"/>
      <c r="B782" s="789"/>
      <c r="C782" s="789"/>
      <c r="D782" s="791"/>
      <c r="E782" s="215" t="s">
        <v>1122</v>
      </c>
      <c r="F782" s="215" t="s">
        <v>42</v>
      </c>
      <c r="G782" s="215" t="s">
        <v>43</v>
      </c>
      <c r="H782" s="211"/>
      <c r="I782" s="211"/>
      <c r="J782" s="211"/>
      <c r="K782" s="211"/>
      <c r="L782" s="211"/>
      <c r="M782" s="211"/>
      <c r="N782" s="211"/>
      <c r="O782" s="211"/>
      <c r="P782" s="211"/>
    </row>
    <row r="783" spans="1:16" s="220" customFormat="1">
      <c r="A783" s="216"/>
      <c r="B783" s="277" t="s">
        <v>1461</v>
      </c>
      <c r="C783" s="277" t="s">
        <v>1460</v>
      </c>
      <c r="D783" s="807" t="s">
        <v>1459</v>
      </c>
      <c r="E783" s="213">
        <f>F783-5</f>
        <v>43250</v>
      </c>
      <c r="F783" s="213">
        <v>43255</v>
      </c>
      <c r="G783" s="213">
        <f>F783+20</f>
        <v>43275</v>
      </c>
      <c r="H783" s="211"/>
      <c r="I783" s="211"/>
      <c r="J783" s="211"/>
      <c r="K783" s="211"/>
      <c r="L783" s="211"/>
      <c r="M783" s="211"/>
      <c r="N783" s="211"/>
      <c r="O783" s="211"/>
      <c r="P783" s="211"/>
    </row>
    <row r="784" spans="1:16" s="220" customFormat="1">
      <c r="A784" s="216"/>
      <c r="B784" s="278" t="s">
        <v>1458</v>
      </c>
      <c r="C784" s="277" t="s">
        <v>1457</v>
      </c>
      <c r="D784" s="800"/>
      <c r="E784" s="213">
        <f t="shared" ref="E784:F786" si="97">E783+7</f>
        <v>43257</v>
      </c>
      <c r="F784" s="213">
        <f t="shared" si="97"/>
        <v>43262</v>
      </c>
      <c r="G784" s="213">
        <f>F784+20</f>
        <v>43282</v>
      </c>
      <c r="H784" s="211"/>
      <c r="I784" s="211"/>
      <c r="J784" s="211"/>
      <c r="K784" s="211"/>
      <c r="L784" s="211"/>
      <c r="M784" s="211"/>
      <c r="N784" s="211"/>
      <c r="O784" s="211"/>
      <c r="P784" s="211"/>
    </row>
    <row r="785" spans="1:16" s="220" customFormat="1">
      <c r="A785" s="216"/>
      <c r="B785" s="277" t="s">
        <v>1456</v>
      </c>
      <c r="C785" s="277" t="s">
        <v>1455</v>
      </c>
      <c r="D785" s="800"/>
      <c r="E785" s="213">
        <f t="shared" si="97"/>
        <v>43264</v>
      </c>
      <c r="F785" s="213">
        <f t="shared" si="97"/>
        <v>43269</v>
      </c>
      <c r="G785" s="213">
        <f>F785+20</f>
        <v>43289</v>
      </c>
      <c r="H785" s="211"/>
      <c r="I785" s="211"/>
      <c r="J785" s="211"/>
      <c r="K785" s="211"/>
      <c r="L785" s="211"/>
      <c r="M785" s="211"/>
      <c r="N785" s="211"/>
      <c r="O785" s="211"/>
      <c r="P785" s="211"/>
    </row>
    <row r="786" spans="1:16" s="220" customFormat="1">
      <c r="A786" s="216"/>
      <c r="B786" s="278" t="s">
        <v>1454</v>
      </c>
      <c r="C786" s="277" t="s">
        <v>1453</v>
      </c>
      <c r="D786" s="801"/>
      <c r="E786" s="213">
        <f t="shared" si="97"/>
        <v>43271</v>
      </c>
      <c r="F786" s="213">
        <f t="shared" si="97"/>
        <v>43276</v>
      </c>
      <c r="G786" s="213">
        <f>F786+20</f>
        <v>43296</v>
      </c>
      <c r="H786" s="211"/>
      <c r="I786" s="211"/>
      <c r="J786" s="211"/>
      <c r="K786" s="211"/>
      <c r="L786" s="211"/>
      <c r="M786" s="211"/>
      <c r="N786" s="211"/>
      <c r="O786" s="211"/>
      <c r="P786" s="211"/>
    </row>
    <row r="787" spans="1:16" s="220" customFormat="1">
      <c r="A787" s="216"/>
      <c r="B787" s="211"/>
      <c r="C787" s="211"/>
      <c r="D787" s="211"/>
      <c r="E787" s="211"/>
      <c r="F787" s="211"/>
      <c r="G787" s="211"/>
      <c r="H787" s="211"/>
      <c r="I787" s="211"/>
      <c r="J787" s="211"/>
      <c r="K787" s="211"/>
      <c r="L787" s="211"/>
      <c r="M787" s="211"/>
      <c r="N787" s="211"/>
      <c r="O787" s="211"/>
      <c r="P787" s="211"/>
    </row>
    <row r="788" spans="1:16" s="220" customFormat="1">
      <c r="A788" s="216"/>
      <c r="B788" s="788" t="s">
        <v>1409</v>
      </c>
      <c r="C788" s="788" t="s">
        <v>39</v>
      </c>
      <c r="D788" s="790" t="s">
        <v>40</v>
      </c>
      <c r="E788" s="215" t="s">
        <v>196</v>
      </c>
      <c r="F788" s="215" t="s">
        <v>196</v>
      </c>
      <c r="G788" s="215" t="s">
        <v>1452</v>
      </c>
      <c r="H788" s="211"/>
      <c r="I788" s="211"/>
      <c r="J788" s="211"/>
      <c r="K788" s="211"/>
      <c r="L788" s="211"/>
      <c r="M788" s="211"/>
      <c r="N788" s="211"/>
      <c r="O788" s="211"/>
      <c r="P788" s="211"/>
    </row>
    <row r="789" spans="1:16" s="220" customFormat="1">
      <c r="A789" s="216"/>
      <c r="B789" s="789"/>
      <c r="C789" s="789"/>
      <c r="D789" s="791"/>
      <c r="E789" s="215" t="s">
        <v>1122</v>
      </c>
      <c r="F789" s="215" t="s">
        <v>42</v>
      </c>
      <c r="G789" s="215" t="s">
        <v>43</v>
      </c>
      <c r="H789" s="216"/>
      <c r="I789" s="211"/>
      <c r="J789" s="211"/>
    </row>
    <row r="790" spans="1:16" s="220" customFormat="1" ht="16.5" customHeight="1">
      <c r="A790" s="216"/>
      <c r="B790" s="277" t="s">
        <v>1417</v>
      </c>
      <c r="C790" s="277" t="s">
        <v>1401</v>
      </c>
      <c r="D790" s="807" t="s">
        <v>1416</v>
      </c>
      <c r="E790" s="213">
        <f>F790-4</f>
        <v>43251</v>
      </c>
      <c r="F790" s="213">
        <v>43255</v>
      </c>
      <c r="G790" s="213">
        <f>F790+17</f>
        <v>43272</v>
      </c>
      <c r="H790" s="216"/>
      <c r="I790" s="211"/>
      <c r="J790" s="211"/>
    </row>
    <row r="791" spans="1:16" s="220" customFormat="1">
      <c r="A791" s="216"/>
      <c r="B791" s="278" t="s">
        <v>1415</v>
      </c>
      <c r="C791" s="277" t="s">
        <v>1413</v>
      </c>
      <c r="D791" s="800"/>
      <c r="E791" s="213">
        <f t="shared" ref="E791:F793" si="98">E790+7</f>
        <v>43258</v>
      </c>
      <c r="F791" s="213">
        <f t="shared" si="98"/>
        <v>43262</v>
      </c>
      <c r="G791" s="213">
        <f>F791+17</f>
        <v>43279</v>
      </c>
      <c r="H791" s="216"/>
      <c r="I791" s="211"/>
      <c r="J791" s="211"/>
    </row>
    <row r="792" spans="1:16" s="220" customFormat="1">
      <c r="A792" s="216"/>
      <c r="B792" s="277" t="s">
        <v>1414</v>
      </c>
      <c r="C792" s="277" t="s">
        <v>1413</v>
      </c>
      <c r="D792" s="800"/>
      <c r="E792" s="213">
        <f t="shared" si="98"/>
        <v>43265</v>
      </c>
      <c r="F792" s="213">
        <f t="shared" si="98"/>
        <v>43269</v>
      </c>
      <c r="G792" s="213">
        <f>F792+17</f>
        <v>43286</v>
      </c>
      <c r="H792" s="216"/>
      <c r="I792" s="211"/>
      <c r="J792" s="211"/>
    </row>
    <row r="793" spans="1:16" s="220" customFormat="1">
      <c r="A793" s="216"/>
      <c r="B793" s="278" t="s">
        <v>1412</v>
      </c>
      <c r="C793" s="277" t="s">
        <v>1343</v>
      </c>
      <c r="D793" s="801"/>
      <c r="E793" s="213">
        <f t="shared" si="98"/>
        <v>43272</v>
      </c>
      <c r="F793" s="213">
        <f t="shared" si="98"/>
        <v>43276</v>
      </c>
      <c r="G793" s="213">
        <f>F793+17</f>
        <v>43293</v>
      </c>
      <c r="H793" s="216"/>
      <c r="I793" s="211"/>
      <c r="J793" s="211"/>
    </row>
    <row r="794" spans="1:16" s="220" customFormat="1">
      <c r="A794" s="216"/>
      <c r="B794" s="287"/>
      <c r="C794" s="287"/>
      <c r="D794" s="254"/>
      <c r="E794" s="224"/>
      <c r="F794" s="224"/>
      <c r="G794" s="224"/>
      <c r="H794" s="216"/>
      <c r="I794" s="211"/>
      <c r="J794" s="211"/>
    </row>
    <row r="795" spans="1:16" s="220" customFormat="1" ht="15">
      <c r="A795" s="227" t="s">
        <v>151</v>
      </c>
      <c r="B795" s="217"/>
      <c r="C795" s="217"/>
      <c r="D795" s="216"/>
      <c r="E795" s="216"/>
      <c r="F795" s="216"/>
      <c r="G795" s="216"/>
      <c r="H795" s="216"/>
      <c r="I795" s="211"/>
      <c r="J795" s="211"/>
    </row>
    <row r="796" spans="1:16" s="220" customFormat="1" ht="15">
      <c r="A796" s="227"/>
      <c r="B796" s="788" t="s">
        <v>38</v>
      </c>
      <c r="C796" s="788" t="s">
        <v>39</v>
      </c>
      <c r="D796" s="790" t="s">
        <v>40</v>
      </c>
      <c r="E796" s="215" t="s">
        <v>196</v>
      </c>
      <c r="F796" s="215" t="s">
        <v>196</v>
      </c>
      <c r="G796" s="215" t="s">
        <v>101</v>
      </c>
      <c r="H796" s="215" t="s">
        <v>151</v>
      </c>
      <c r="I796" s="211"/>
      <c r="J796" s="211"/>
    </row>
    <row r="797" spans="1:16" s="220" customFormat="1">
      <c r="A797" s="216"/>
      <c r="B797" s="789"/>
      <c r="C797" s="789"/>
      <c r="D797" s="791"/>
      <c r="E797" s="215" t="s">
        <v>1122</v>
      </c>
      <c r="F797" s="215" t="s">
        <v>42</v>
      </c>
      <c r="G797" s="215" t="s">
        <v>43</v>
      </c>
      <c r="H797" s="215" t="s">
        <v>43</v>
      </c>
      <c r="I797" s="211"/>
      <c r="J797" s="211"/>
    </row>
    <row r="798" spans="1:16" s="220" customFormat="1">
      <c r="A798" s="216"/>
      <c r="B798" s="277" t="s">
        <v>1451</v>
      </c>
      <c r="C798" s="277" t="s">
        <v>1450</v>
      </c>
      <c r="D798" s="807" t="s">
        <v>1449</v>
      </c>
      <c r="E798" s="213">
        <f>F798-4</f>
        <v>43248</v>
      </c>
      <c r="F798" s="213">
        <v>43252</v>
      </c>
      <c r="G798" s="213">
        <f>F798+10</f>
        <v>43262</v>
      </c>
      <c r="H798" s="252" t="s">
        <v>99</v>
      </c>
      <c r="I798" s="211"/>
      <c r="J798" s="211"/>
    </row>
    <row r="799" spans="1:16" s="220" customFormat="1">
      <c r="A799" s="216"/>
      <c r="B799" s="277" t="s">
        <v>1448</v>
      </c>
      <c r="C799" s="277" t="s">
        <v>1447</v>
      </c>
      <c r="D799" s="800"/>
      <c r="E799" s="213">
        <f t="shared" ref="E799:F802" si="99">E798+7</f>
        <v>43255</v>
      </c>
      <c r="F799" s="213">
        <f t="shared" si="99"/>
        <v>43259</v>
      </c>
      <c r="G799" s="213">
        <f>F799+10</f>
        <v>43269</v>
      </c>
      <c r="H799" s="252" t="s">
        <v>99</v>
      </c>
      <c r="I799" s="211"/>
      <c r="J799" s="211"/>
    </row>
    <row r="800" spans="1:16" s="220" customFormat="1">
      <c r="A800" s="216"/>
      <c r="B800" s="277" t="s">
        <v>1446</v>
      </c>
      <c r="C800" s="277" t="s">
        <v>1445</v>
      </c>
      <c r="D800" s="800"/>
      <c r="E800" s="213">
        <f t="shared" si="99"/>
        <v>43262</v>
      </c>
      <c r="F800" s="213">
        <f t="shared" si="99"/>
        <v>43266</v>
      </c>
      <c r="G800" s="213">
        <f>F800+10</f>
        <v>43276</v>
      </c>
      <c r="H800" s="252" t="s">
        <v>99</v>
      </c>
      <c r="I800" s="211"/>
      <c r="J800" s="211"/>
    </row>
    <row r="801" spans="1:10" s="220" customFormat="1">
      <c r="A801" s="216"/>
      <c r="B801" s="277" t="s">
        <v>1444</v>
      </c>
      <c r="C801" s="277" t="s">
        <v>1443</v>
      </c>
      <c r="D801" s="800"/>
      <c r="E801" s="213">
        <f t="shared" si="99"/>
        <v>43269</v>
      </c>
      <c r="F801" s="213">
        <f t="shared" si="99"/>
        <v>43273</v>
      </c>
      <c r="G801" s="213">
        <f>F801+10</f>
        <v>43283</v>
      </c>
      <c r="H801" s="252" t="s">
        <v>99</v>
      </c>
      <c r="I801" s="211"/>
      <c r="J801" s="211"/>
    </row>
    <row r="802" spans="1:10" s="220" customFormat="1">
      <c r="A802" s="216"/>
      <c r="B802" s="277" t="s">
        <v>1442</v>
      </c>
      <c r="C802" s="277" t="s">
        <v>1441</v>
      </c>
      <c r="D802" s="801"/>
      <c r="E802" s="213">
        <f t="shared" si="99"/>
        <v>43276</v>
      </c>
      <c r="F802" s="213">
        <f t="shared" si="99"/>
        <v>43280</v>
      </c>
      <c r="G802" s="213">
        <f>F802+10</f>
        <v>43290</v>
      </c>
      <c r="H802" s="252" t="s">
        <v>99</v>
      </c>
      <c r="I802" s="211"/>
      <c r="J802" s="211"/>
    </row>
    <row r="803" spans="1:10" s="220" customFormat="1">
      <c r="A803" s="211"/>
      <c r="B803" s="216"/>
      <c r="C803" s="216"/>
      <c r="D803" s="216"/>
      <c r="E803" s="216"/>
      <c r="F803" s="216"/>
      <c r="G803" s="216"/>
      <c r="H803" s="216"/>
      <c r="I803" s="211"/>
      <c r="J803" s="211"/>
    </row>
    <row r="804" spans="1:10" s="220" customFormat="1">
      <c r="A804" s="216"/>
      <c r="B804" s="788" t="s">
        <v>1409</v>
      </c>
      <c r="C804" s="788" t="s">
        <v>39</v>
      </c>
      <c r="D804" s="790" t="s">
        <v>40</v>
      </c>
      <c r="E804" s="215" t="s">
        <v>196</v>
      </c>
      <c r="F804" s="215" t="s">
        <v>196</v>
      </c>
      <c r="G804" s="215" t="s">
        <v>1418</v>
      </c>
      <c r="H804" s="215" t="s">
        <v>151</v>
      </c>
      <c r="I804" s="211"/>
      <c r="J804" s="211"/>
    </row>
    <row r="805" spans="1:10" s="220" customFormat="1">
      <c r="A805" s="216"/>
      <c r="B805" s="789"/>
      <c r="C805" s="789"/>
      <c r="D805" s="791"/>
      <c r="E805" s="215" t="s">
        <v>1122</v>
      </c>
      <c r="F805" s="215" t="s">
        <v>42</v>
      </c>
      <c r="G805" s="215" t="s">
        <v>43</v>
      </c>
      <c r="H805" s="215" t="s">
        <v>43</v>
      </c>
      <c r="I805" s="211"/>
      <c r="J805" s="211"/>
    </row>
    <row r="806" spans="1:10" s="220" customFormat="1">
      <c r="A806" s="216"/>
      <c r="B806" s="277" t="s">
        <v>1417</v>
      </c>
      <c r="C806" s="277" t="s">
        <v>1401</v>
      </c>
      <c r="D806" s="807" t="s">
        <v>1416</v>
      </c>
      <c r="E806" s="213">
        <f>F806-4</f>
        <v>43251</v>
      </c>
      <c r="F806" s="213">
        <v>43255</v>
      </c>
      <c r="G806" s="213">
        <f>F806+8</f>
        <v>43263</v>
      </c>
      <c r="H806" s="277" t="s">
        <v>1411</v>
      </c>
      <c r="I806" s="211"/>
      <c r="J806" s="211"/>
    </row>
    <row r="807" spans="1:10" s="220" customFormat="1">
      <c r="A807" s="216"/>
      <c r="B807" s="278" t="s">
        <v>1415</v>
      </c>
      <c r="C807" s="277" t="s">
        <v>1413</v>
      </c>
      <c r="D807" s="800"/>
      <c r="E807" s="213">
        <f t="shared" ref="E807:F809" si="100">E806+7</f>
        <v>43258</v>
      </c>
      <c r="F807" s="213">
        <f t="shared" si="100"/>
        <v>43262</v>
      </c>
      <c r="G807" s="213">
        <f>F807+8</f>
        <v>43270</v>
      </c>
      <c r="H807" s="278" t="s">
        <v>1411</v>
      </c>
      <c r="I807" s="211"/>
      <c r="J807" s="211"/>
    </row>
    <row r="808" spans="1:10" s="220" customFormat="1">
      <c r="A808" s="216"/>
      <c r="B808" s="277" t="s">
        <v>1414</v>
      </c>
      <c r="C808" s="277" t="s">
        <v>1413</v>
      </c>
      <c r="D808" s="800"/>
      <c r="E808" s="213">
        <f t="shared" si="100"/>
        <v>43265</v>
      </c>
      <c r="F808" s="213">
        <f t="shared" si="100"/>
        <v>43269</v>
      </c>
      <c r="G808" s="213">
        <f>F808+8</f>
        <v>43277</v>
      </c>
      <c r="H808" s="277" t="s">
        <v>1411</v>
      </c>
      <c r="I808" s="211"/>
      <c r="J808" s="211"/>
    </row>
    <row r="809" spans="1:10" s="220" customFormat="1">
      <c r="A809" s="216"/>
      <c r="B809" s="278" t="s">
        <v>1412</v>
      </c>
      <c r="C809" s="277" t="s">
        <v>1343</v>
      </c>
      <c r="D809" s="801"/>
      <c r="E809" s="213">
        <f t="shared" si="100"/>
        <v>43272</v>
      </c>
      <c r="F809" s="213">
        <f t="shared" si="100"/>
        <v>43276</v>
      </c>
      <c r="G809" s="213">
        <f>F809+8</f>
        <v>43284</v>
      </c>
      <c r="H809" s="278" t="s">
        <v>1411</v>
      </c>
      <c r="I809" s="211"/>
      <c r="J809" s="211"/>
    </row>
    <row r="810" spans="1:10" s="220" customFormat="1">
      <c r="A810" s="216"/>
      <c r="B810" s="253"/>
      <c r="C810" s="253"/>
      <c r="D810" s="216"/>
      <c r="E810" s="216"/>
      <c r="F810" s="216"/>
      <c r="G810" s="224"/>
      <c r="H810" s="253"/>
      <c r="I810" s="211"/>
      <c r="J810" s="211"/>
    </row>
    <row r="811" spans="1:10" s="220" customFormat="1">
      <c r="A811" s="216"/>
      <c r="B811" s="788" t="s">
        <v>1409</v>
      </c>
      <c r="C811" s="788" t="s">
        <v>39</v>
      </c>
      <c r="D811" s="790" t="s">
        <v>40</v>
      </c>
      <c r="E811" s="215" t="s">
        <v>196</v>
      </c>
      <c r="F811" s="215" t="s">
        <v>196</v>
      </c>
      <c r="G811" s="215" t="s">
        <v>1440</v>
      </c>
      <c r="H811" s="215" t="s">
        <v>151</v>
      </c>
      <c r="I811" s="211"/>
      <c r="J811" s="211"/>
    </row>
    <row r="812" spans="1:10" s="220" customFormat="1">
      <c r="A812" s="216"/>
      <c r="B812" s="789"/>
      <c r="C812" s="789"/>
      <c r="D812" s="791"/>
      <c r="E812" s="215" t="s">
        <v>1122</v>
      </c>
      <c r="F812" s="215" t="s">
        <v>42</v>
      </c>
      <c r="G812" s="215" t="s">
        <v>43</v>
      </c>
      <c r="H812" s="215" t="s">
        <v>43</v>
      </c>
      <c r="I812" s="211"/>
      <c r="J812" s="211"/>
    </row>
    <row r="813" spans="1:10" s="220" customFormat="1">
      <c r="A813" s="216"/>
      <c r="B813" s="277" t="s">
        <v>1310</v>
      </c>
      <c r="C813" s="277"/>
      <c r="D813" s="807" t="s">
        <v>1439</v>
      </c>
      <c r="E813" s="213">
        <f>F813-3</f>
        <v>43249</v>
      </c>
      <c r="F813" s="213">
        <v>43252</v>
      </c>
      <c r="G813" s="213">
        <f>F813+8</f>
        <v>43260</v>
      </c>
      <c r="H813" s="252" t="s">
        <v>1432</v>
      </c>
      <c r="I813" s="211"/>
      <c r="J813" s="211"/>
    </row>
    <row r="814" spans="1:10" s="220" customFormat="1">
      <c r="A814" s="216"/>
      <c r="B814" s="277" t="s">
        <v>1310</v>
      </c>
      <c r="C814" s="277"/>
      <c r="D814" s="800"/>
      <c r="E814" s="213">
        <f t="shared" ref="E814:G817" si="101">E813+7</f>
        <v>43256</v>
      </c>
      <c r="F814" s="213">
        <f t="shared" si="101"/>
        <v>43259</v>
      </c>
      <c r="G814" s="213">
        <f t="shared" si="101"/>
        <v>43267</v>
      </c>
      <c r="H814" s="252" t="s">
        <v>1432</v>
      </c>
      <c r="I814" s="211"/>
      <c r="J814" s="211"/>
    </row>
    <row r="815" spans="1:10" s="220" customFormat="1">
      <c r="A815" s="216"/>
      <c r="B815" s="277" t="s">
        <v>1438</v>
      </c>
      <c r="C815" s="277" t="s">
        <v>1437</v>
      </c>
      <c r="D815" s="800"/>
      <c r="E815" s="213">
        <f t="shared" si="101"/>
        <v>43263</v>
      </c>
      <c r="F815" s="213">
        <f t="shared" si="101"/>
        <v>43266</v>
      </c>
      <c r="G815" s="213">
        <f t="shared" si="101"/>
        <v>43274</v>
      </c>
      <c r="H815" s="252" t="s">
        <v>1432</v>
      </c>
      <c r="I815" s="211"/>
      <c r="J815" s="211"/>
    </row>
    <row r="816" spans="1:10" s="220" customFormat="1">
      <c r="A816" s="216"/>
      <c r="B816" s="277" t="s">
        <v>1436</v>
      </c>
      <c r="C816" s="277" t="s">
        <v>1435</v>
      </c>
      <c r="D816" s="800"/>
      <c r="E816" s="213">
        <f t="shared" si="101"/>
        <v>43270</v>
      </c>
      <c r="F816" s="213">
        <f t="shared" si="101"/>
        <v>43273</v>
      </c>
      <c r="G816" s="213">
        <f t="shared" si="101"/>
        <v>43281</v>
      </c>
      <c r="H816" s="252" t="s">
        <v>1432</v>
      </c>
      <c r="I816" s="211"/>
      <c r="J816" s="211"/>
    </row>
    <row r="817" spans="1:10" s="220" customFormat="1">
      <c r="A817" s="216"/>
      <c r="B817" s="277" t="s">
        <v>1434</v>
      </c>
      <c r="C817" s="277" t="s">
        <v>1433</v>
      </c>
      <c r="D817" s="801"/>
      <c r="E817" s="213">
        <f t="shared" si="101"/>
        <v>43277</v>
      </c>
      <c r="F817" s="213">
        <f t="shared" si="101"/>
        <v>43280</v>
      </c>
      <c r="G817" s="213">
        <f t="shared" si="101"/>
        <v>43288</v>
      </c>
      <c r="H817" s="252" t="s">
        <v>1432</v>
      </c>
      <c r="I817" s="211"/>
      <c r="J817" s="211"/>
    </row>
    <row r="818" spans="1:10" s="220" customFormat="1">
      <c r="A818" s="216"/>
      <c r="B818" s="224"/>
      <c r="C818" s="224"/>
      <c r="D818" s="254"/>
      <c r="E818" s="224"/>
      <c r="F818" s="224"/>
      <c r="G818" s="224"/>
      <c r="H818" s="216"/>
      <c r="I818" s="211"/>
      <c r="J818" s="211"/>
    </row>
    <row r="819" spans="1:10" s="220" customFormat="1">
      <c r="A819" s="216"/>
      <c r="B819" s="788" t="s">
        <v>1409</v>
      </c>
      <c r="C819" s="788" t="s">
        <v>39</v>
      </c>
      <c r="D819" s="790" t="s">
        <v>40</v>
      </c>
      <c r="E819" s="215" t="s">
        <v>196</v>
      </c>
      <c r="F819" s="215" t="s">
        <v>196</v>
      </c>
      <c r="G819" s="215" t="s">
        <v>1426</v>
      </c>
      <c r="H819" s="211"/>
      <c r="I819" s="211"/>
      <c r="J819" s="211"/>
    </row>
    <row r="820" spans="1:10" s="220" customFormat="1">
      <c r="A820" s="216"/>
      <c r="B820" s="789"/>
      <c r="C820" s="789"/>
      <c r="D820" s="791"/>
      <c r="E820" s="215" t="s">
        <v>1122</v>
      </c>
      <c r="F820" s="215" t="s">
        <v>42</v>
      </c>
      <c r="G820" s="215" t="s">
        <v>43</v>
      </c>
      <c r="H820" s="211"/>
      <c r="I820" s="211"/>
      <c r="J820" s="211"/>
    </row>
    <row r="821" spans="1:10" s="220" customFormat="1">
      <c r="A821" s="216"/>
      <c r="B821" s="277" t="s">
        <v>1431</v>
      </c>
      <c r="C821" s="277">
        <v>1813</v>
      </c>
      <c r="D821" s="807" t="s">
        <v>1430</v>
      </c>
      <c r="E821" s="213">
        <f>F821-3</f>
        <v>43251</v>
      </c>
      <c r="F821" s="213">
        <v>43254</v>
      </c>
      <c r="G821" s="213">
        <f>F821+13</f>
        <v>43267</v>
      </c>
      <c r="H821" s="211"/>
      <c r="I821" s="211"/>
      <c r="J821" s="211"/>
    </row>
    <row r="822" spans="1:10" s="220" customFormat="1">
      <c r="A822" s="216"/>
      <c r="B822" s="278" t="s">
        <v>1429</v>
      </c>
      <c r="C822" s="278">
        <v>1811</v>
      </c>
      <c r="D822" s="800"/>
      <c r="E822" s="213">
        <f t="shared" ref="E822:G824" si="102">E821+7</f>
        <v>43258</v>
      </c>
      <c r="F822" s="213">
        <f t="shared" si="102"/>
        <v>43261</v>
      </c>
      <c r="G822" s="213">
        <f t="shared" si="102"/>
        <v>43274</v>
      </c>
      <c r="H822" s="211"/>
      <c r="I822" s="211"/>
      <c r="J822" s="211"/>
    </row>
    <row r="823" spans="1:10" s="220" customFormat="1">
      <c r="A823" s="216"/>
      <c r="B823" s="277" t="s">
        <v>1428</v>
      </c>
      <c r="C823" s="277">
        <v>1813</v>
      </c>
      <c r="D823" s="800"/>
      <c r="E823" s="213">
        <f t="shared" si="102"/>
        <v>43265</v>
      </c>
      <c r="F823" s="213">
        <f t="shared" si="102"/>
        <v>43268</v>
      </c>
      <c r="G823" s="213">
        <f t="shared" si="102"/>
        <v>43281</v>
      </c>
      <c r="H823" s="211"/>
      <c r="I823" s="211"/>
      <c r="J823" s="211"/>
    </row>
    <row r="824" spans="1:10" s="220" customFormat="1">
      <c r="A824" s="216"/>
      <c r="B824" s="278" t="s">
        <v>1427</v>
      </c>
      <c r="C824" s="278">
        <v>1813</v>
      </c>
      <c r="D824" s="801"/>
      <c r="E824" s="213">
        <f t="shared" si="102"/>
        <v>43272</v>
      </c>
      <c r="F824" s="213">
        <f t="shared" si="102"/>
        <v>43275</v>
      </c>
      <c r="G824" s="213">
        <f t="shared" si="102"/>
        <v>43288</v>
      </c>
      <c r="H824" s="211"/>
      <c r="I824" s="211"/>
      <c r="J824" s="211"/>
    </row>
    <row r="825" spans="1:10" s="220" customFormat="1">
      <c r="A825" s="216"/>
      <c r="B825" s="211"/>
      <c r="C825" s="211"/>
      <c r="D825" s="216"/>
      <c r="E825" s="224"/>
      <c r="F825" s="224"/>
      <c r="G825" s="224"/>
      <c r="H825" s="211"/>
      <c r="I825" s="211"/>
      <c r="J825" s="211"/>
    </row>
    <row r="826" spans="1:10" s="220" customFormat="1">
      <c r="A826" s="216"/>
      <c r="B826" s="788" t="s">
        <v>1409</v>
      </c>
      <c r="C826" s="788" t="s">
        <v>39</v>
      </c>
      <c r="D826" s="790" t="s">
        <v>40</v>
      </c>
      <c r="E826" s="215" t="s">
        <v>196</v>
      </c>
      <c r="F826" s="215" t="s">
        <v>196</v>
      </c>
      <c r="G826" s="215" t="s">
        <v>1426</v>
      </c>
      <c r="H826" s="216"/>
      <c r="I826" s="211"/>
      <c r="J826" s="211"/>
    </row>
    <row r="827" spans="1:10" s="220" customFormat="1">
      <c r="A827" s="216"/>
      <c r="B827" s="789"/>
      <c r="C827" s="789"/>
      <c r="D827" s="791"/>
      <c r="E827" s="215" t="s">
        <v>1122</v>
      </c>
      <c r="F827" s="215" t="s">
        <v>42</v>
      </c>
      <c r="G827" s="215" t="s">
        <v>43</v>
      </c>
      <c r="H827" s="216"/>
      <c r="I827" s="211"/>
      <c r="J827" s="211"/>
    </row>
    <row r="828" spans="1:10" s="220" customFormat="1">
      <c r="A828" s="216"/>
      <c r="B828" s="277" t="s">
        <v>1425</v>
      </c>
      <c r="C828" s="277" t="s">
        <v>1424</v>
      </c>
      <c r="D828" s="807" t="s">
        <v>1423</v>
      </c>
      <c r="E828" s="213">
        <v>42853</v>
      </c>
      <c r="F828" s="213">
        <v>43257</v>
      </c>
      <c r="G828" s="213">
        <f>F828+13</f>
        <v>43270</v>
      </c>
      <c r="H828" s="216"/>
      <c r="I828" s="211"/>
      <c r="J828" s="211"/>
    </row>
    <row r="829" spans="1:10" s="220" customFormat="1">
      <c r="A829" s="216"/>
      <c r="B829" s="278" t="s">
        <v>1422</v>
      </c>
      <c r="C829" s="278" t="s">
        <v>1420</v>
      </c>
      <c r="D829" s="800"/>
      <c r="E829" s="213">
        <f t="shared" ref="E829:G831" si="103">E828+7</f>
        <v>42860</v>
      </c>
      <c r="F829" s="213">
        <f t="shared" si="103"/>
        <v>43264</v>
      </c>
      <c r="G829" s="213">
        <f t="shared" si="103"/>
        <v>43277</v>
      </c>
      <c r="H829" s="216"/>
      <c r="I829" s="211"/>
      <c r="J829" s="211"/>
    </row>
    <row r="830" spans="1:10" s="220" customFormat="1">
      <c r="A830" s="216"/>
      <c r="B830" s="277" t="s">
        <v>1421</v>
      </c>
      <c r="C830" s="277" t="s">
        <v>1420</v>
      </c>
      <c r="D830" s="800"/>
      <c r="E830" s="213">
        <f t="shared" si="103"/>
        <v>42867</v>
      </c>
      <c r="F830" s="213">
        <f t="shared" si="103"/>
        <v>43271</v>
      </c>
      <c r="G830" s="213">
        <f t="shared" si="103"/>
        <v>43284</v>
      </c>
      <c r="H830" s="216"/>
      <c r="I830" s="211"/>
      <c r="J830" s="211"/>
    </row>
    <row r="831" spans="1:10" s="220" customFormat="1">
      <c r="A831" s="216"/>
      <c r="B831" s="278" t="s">
        <v>1419</v>
      </c>
      <c r="C831" s="278">
        <v>1813</v>
      </c>
      <c r="D831" s="801"/>
      <c r="E831" s="213">
        <f t="shared" si="103"/>
        <v>42874</v>
      </c>
      <c r="F831" s="213">
        <f t="shared" si="103"/>
        <v>43278</v>
      </c>
      <c r="G831" s="213">
        <f t="shared" si="103"/>
        <v>43291</v>
      </c>
      <c r="H831" s="216"/>
      <c r="I831" s="211"/>
      <c r="J831" s="211"/>
    </row>
    <row r="832" spans="1:10" s="220" customFormat="1">
      <c r="A832" s="216"/>
      <c r="B832" s="286"/>
      <c r="C832" s="286"/>
      <c r="D832" s="254"/>
      <c r="E832" s="224"/>
      <c r="F832" s="224"/>
      <c r="G832" s="224"/>
      <c r="H832" s="216"/>
      <c r="I832" s="211"/>
      <c r="J832" s="211"/>
    </row>
    <row r="833" spans="1:16" s="220" customFormat="1" ht="15">
      <c r="A833" s="227" t="s">
        <v>145</v>
      </c>
      <c r="B833" s="250"/>
      <c r="C833" s="250"/>
      <c r="D833" s="250"/>
      <c r="E833" s="250"/>
      <c r="F833" s="227"/>
      <c r="G833" s="227"/>
      <c r="H833" s="248"/>
      <c r="I833" s="211"/>
      <c r="J833" s="211"/>
    </row>
    <row r="834" spans="1:16" s="220" customFormat="1">
      <c r="A834" s="216"/>
      <c r="B834" s="788" t="s">
        <v>1409</v>
      </c>
      <c r="C834" s="788" t="s">
        <v>39</v>
      </c>
      <c r="D834" s="790" t="s">
        <v>40</v>
      </c>
      <c r="E834" s="215" t="s">
        <v>196</v>
      </c>
      <c r="F834" s="215" t="s">
        <v>196</v>
      </c>
      <c r="G834" s="215" t="s">
        <v>1418</v>
      </c>
      <c r="H834" s="215" t="s">
        <v>266</v>
      </c>
      <c r="I834" s="211"/>
      <c r="J834" s="211"/>
    </row>
    <row r="835" spans="1:16" s="220" customFormat="1">
      <c r="A835" s="216"/>
      <c r="B835" s="789"/>
      <c r="C835" s="789"/>
      <c r="D835" s="791"/>
      <c r="E835" s="215" t="s">
        <v>1122</v>
      </c>
      <c r="F835" s="215" t="s">
        <v>42</v>
      </c>
      <c r="G835" s="215" t="s">
        <v>43</v>
      </c>
      <c r="H835" s="215" t="s">
        <v>43</v>
      </c>
      <c r="I835" s="211"/>
      <c r="J835" s="211"/>
    </row>
    <row r="836" spans="1:16" s="220" customFormat="1">
      <c r="A836" s="216"/>
      <c r="B836" s="277" t="s">
        <v>1417</v>
      </c>
      <c r="C836" s="277" t="s">
        <v>1401</v>
      </c>
      <c r="D836" s="807" t="s">
        <v>1416</v>
      </c>
      <c r="E836" s="213">
        <f>F836-4</f>
        <v>43251</v>
      </c>
      <c r="F836" s="213">
        <v>43255</v>
      </c>
      <c r="G836" s="213">
        <f>F836+17</f>
        <v>43272</v>
      </c>
      <c r="H836" s="215" t="s">
        <v>1411</v>
      </c>
      <c r="I836" s="211"/>
      <c r="J836" s="211"/>
    </row>
    <row r="837" spans="1:16" s="220" customFormat="1">
      <c r="A837" s="216"/>
      <c r="B837" s="278" t="s">
        <v>1415</v>
      </c>
      <c r="C837" s="277" t="s">
        <v>1413</v>
      </c>
      <c r="D837" s="800"/>
      <c r="E837" s="213">
        <f t="shared" ref="E837:F839" si="104">E836+7</f>
        <v>43258</v>
      </c>
      <c r="F837" s="213">
        <f t="shared" si="104"/>
        <v>43262</v>
      </c>
      <c r="G837" s="213">
        <f>F837+17</f>
        <v>43279</v>
      </c>
      <c r="H837" s="215" t="s">
        <v>1411</v>
      </c>
      <c r="I837" s="211"/>
      <c r="J837" s="211"/>
    </row>
    <row r="838" spans="1:16" s="220" customFormat="1">
      <c r="A838" s="216"/>
      <c r="B838" s="277" t="s">
        <v>1414</v>
      </c>
      <c r="C838" s="277" t="s">
        <v>1413</v>
      </c>
      <c r="D838" s="800"/>
      <c r="E838" s="213">
        <f t="shared" si="104"/>
        <v>43265</v>
      </c>
      <c r="F838" s="213">
        <f t="shared" si="104"/>
        <v>43269</v>
      </c>
      <c r="G838" s="213">
        <f>F838+17</f>
        <v>43286</v>
      </c>
      <c r="H838" s="215" t="s">
        <v>1411</v>
      </c>
      <c r="I838" s="211"/>
      <c r="J838" s="211"/>
    </row>
    <row r="839" spans="1:16" s="220" customFormat="1">
      <c r="A839" s="216"/>
      <c r="B839" s="278" t="s">
        <v>1412</v>
      </c>
      <c r="C839" s="277" t="s">
        <v>1343</v>
      </c>
      <c r="D839" s="801"/>
      <c r="E839" s="213">
        <f t="shared" si="104"/>
        <v>43272</v>
      </c>
      <c r="F839" s="213">
        <f t="shared" si="104"/>
        <v>43276</v>
      </c>
      <c r="G839" s="213">
        <f>F839+17</f>
        <v>43293</v>
      </c>
      <c r="H839" s="215" t="s">
        <v>1411</v>
      </c>
      <c r="I839" s="211"/>
      <c r="J839" s="211"/>
    </row>
    <row r="840" spans="1:16" s="220" customFormat="1" ht="15.75">
      <c r="A840" s="216"/>
      <c r="B840" s="216"/>
      <c r="C840" s="282"/>
      <c r="D840" s="216"/>
      <c r="E840" s="216"/>
      <c r="F840" s="216"/>
      <c r="G840" s="216"/>
      <c r="H840" s="216"/>
      <c r="I840" s="211"/>
      <c r="J840" s="211"/>
    </row>
    <row r="841" spans="1:16" s="220" customFormat="1" ht="15">
      <c r="A841" s="808" t="s">
        <v>1410</v>
      </c>
      <c r="B841" s="808"/>
      <c r="C841" s="250"/>
      <c r="D841" s="227"/>
      <c r="E841" s="227"/>
      <c r="F841" s="227"/>
      <c r="G841" s="248"/>
      <c r="H841" s="216"/>
      <c r="I841" s="211"/>
      <c r="J841" s="211"/>
      <c r="K841" s="211"/>
      <c r="L841" s="211"/>
      <c r="M841" s="211"/>
      <c r="N841" s="211"/>
      <c r="O841" s="211"/>
      <c r="P841" s="211"/>
    </row>
    <row r="842" spans="1:16" s="220" customFormat="1">
      <c r="A842" s="216"/>
      <c r="B842" s="788" t="s">
        <v>1409</v>
      </c>
      <c r="C842" s="788" t="s">
        <v>39</v>
      </c>
      <c r="D842" s="790" t="s">
        <v>40</v>
      </c>
      <c r="E842" s="215" t="s">
        <v>196</v>
      </c>
      <c r="F842" s="215" t="s">
        <v>196</v>
      </c>
      <c r="G842" s="215" t="s">
        <v>1408</v>
      </c>
      <c r="H842" s="216"/>
      <c r="I842" s="211"/>
      <c r="J842" s="211"/>
      <c r="K842" s="211"/>
      <c r="L842" s="211"/>
      <c r="M842" s="211"/>
      <c r="N842" s="211"/>
      <c r="O842" s="211"/>
      <c r="P842" s="211"/>
    </row>
    <row r="843" spans="1:16" s="220" customFormat="1">
      <c r="A843" s="216"/>
      <c r="B843" s="789"/>
      <c r="C843" s="789"/>
      <c r="D843" s="791"/>
      <c r="E843" s="215" t="s">
        <v>1122</v>
      </c>
      <c r="F843" s="215" t="s">
        <v>42</v>
      </c>
      <c r="G843" s="215" t="s">
        <v>43</v>
      </c>
      <c r="H843" s="216"/>
      <c r="I843" s="211"/>
      <c r="J843" s="211"/>
    </row>
    <row r="844" spans="1:16" s="220" customFormat="1">
      <c r="A844" s="216"/>
      <c r="B844" s="277" t="s">
        <v>1407</v>
      </c>
      <c r="C844" s="277" t="s">
        <v>1406</v>
      </c>
      <c r="D844" s="807" t="s">
        <v>1405</v>
      </c>
      <c r="E844" s="213">
        <f>F844-5</f>
        <v>43252</v>
      </c>
      <c r="F844" s="213">
        <v>43257</v>
      </c>
      <c r="G844" s="213">
        <f>F844+14</f>
        <v>43271</v>
      </c>
      <c r="H844" s="216"/>
      <c r="I844" s="211"/>
      <c r="J844" s="211"/>
    </row>
    <row r="845" spans="1:16" s="220" customFormat="1">
      <c r="A845" s="216"/>
      <c r="B845" s="277" t="s">
        <v>1404</v>
      </c>
      <c r="C845" s="277" t="s">
        <v>1403</v>
      </c>
      <c r="D845" s="800"/>
      <c r="E845" s="213">
        <f t="shared" ref="E845:G847" si="105">E844+7</f>
        <v>43259</v>
      </c>
      <c r="F845" s="213">
        <f t="shared" si="105"/>
        <v>43264</v>
      </c>
      <c r="G845" s="213">
        <f t="shared" si="105"/>
        <v>43278</v>
      </c>
      <c r="H845" s="216"/>
      <c r="I845" s="211"/>
      <c r="J845" s="211"/>
    </row>
    <row r="846" spans="1:16" s="220" customFormat="1">
      <c r="A846" s="216"/>
      <c r="B846" s="277" t="s">
        <v>1402</v>
      </c>
      <c r="C846" s="277" t="s">
        <v>1401</v>
      </c>
      <c r="D846" s="800"/>
      <c r="E846" s="213">
        <f t="shared" si="105"/>
        <v>43266</v>
      </c>
      <c r="F846" s="213">
        <f t="shared" si="105"/>
        <v>43271</v>
      </c>
      <c r="G846" s="213">
        <f t="shared" si="105"/>
        <v>43285</v>
      </c>
      <c r="H846" s="216"/>
      <c r="I846" s="211"/>
      <c r="J846" s="211"/>
    </row>
    <row r="847" spans="1:16" s="220" customFormat="1">
      <c r="A847" s="216"/>
      <c r="B847" s="277" t="s">
        <v>1400</v>
      </c>
      <c r="C847" s="277" t="s">
        <v>1399</v>
      </c>
      <c r="D847" s="801"/>
      <c r="E847" s="213">
        <f t="shared" si="105"/>
        <v>43273</v>
      </c>
      <c r="F847" s="213">
        <f t="shared" si="105"/>
        <v>43278</v>
      </c>
      <c r="G847" s="213">
        <f t="shared" si="105"/>
        <v>43292</v>
      </c>
      <c r="H847" s="216"/>
      <c r="I847" s="211"/>
      <c r="J847" s="211"/>
    </row>
    <row r="848" spans="1:16" s="220" customFormat="1">
      <c r="A848" s="219"/>
      <c r="B848" s="216"/>
      <c r="C848" s="216"/>
      <c r="D848" s="216"/>
      <c r="E848" s="224"/>
      <c r="F848" s="224"/>
      <c r="G848" s="224"/>
      <c r="H848" s="219"/>
      <c r="I848" s="211"/>
      <c r="J848" s="211"/>
    </row>
    <row r="849" spans="1:10" s="220" customFormat="1">
      <c r="A849" s="219"/>
      <c r="B849" s="788" t="s">
        <v>1398</v>
      </c>
      <c r="C849" s="788" t="s">
        <v>39</v>
      </c>
      <c r="D849" s="790" t="s">
        <v>40</v>
      </c>
      <c r="E849" s="215" t="s">
        <v>196</v>
      </c>
      <c r="F849" s="215" t="s">
        <v>196</v>
      </c>
      <c r="G849" s="215" t="s">
        <v>1397</v>
      </c>
      <c r="H849" s="219"/>
      <c r="I849" s="211"/>
      <c r="J849" s="211"/>
    </row>
    <row r="850" spans="1:10" s="220" customFormat="1">
      <c r="A850" s="219"/>
      <c r="B850" s="789"/>
      <c r="C850" s="789"/>
      <c r="D850" s="791"/>
      <c r="E850" s="215" t="s">
        <v>1122</v>
      </c>
      <c r="F850" s="215" t="s">
        <v>42</v>
      </c>
      <c r="G850" s="215" t="s">
        <v>43</v>
      </c>
      <c r="H850" s="219"/>
      <c r="I850" s="211"/>
      <c r="J850" s="211"/>
    </row>
    <row r="851" spans="1:10" s="220" customFormat="1">
      <c r="A851" s="219"/>
      <c r="B851" s="277" t="s">
        <v>1396</v>
      </c>
      <c r="C851" s="277" t="s">
        <v>1395</v>
      </c>
      <c r="D851" s="807" t="s">
        <v>1394</v>
      </c>
      <c r="E851" s="213">
        <f>F851-4</f>
        <v>43250</v>
      </c>
      <c r="F851" s="213">
        <v>43254</v>
      </c>
      <c r="G851" s="213">
        <f>F851+13</f>
        <v>43267</v>
      </c>
      <c r="H851" s="219"/>
      <c r="I851" s="211"/>
      <c r="J851" s="211"/>
    </row>
    <row r="852" spans="1:10" s="220" customFormat="1">
      <c r="A852" s="219"/>
      <c r="B852" s="277" t="s">
        <v>1393</v>
      </c>
      <c r="C852" s="277" t="s">
        <v>1390</v>
      </c>
      <c r="D852" s="800"/>
      <c r="E852" s="213">
        <f t="shared" ref="E852:G854" si="106">E851+7</f>
        <v>43257</v>
      </c>
      <c r="F852" s="213">
        <f t="shared" si="106"/>
        <v>43261</v>
      </c>
      <c r="G852" s="213">
        <f t="shared" si="106"/>
        <v>43274</v>
      </c>
      <c r="H852" s="219"/>
      <c r="I852" s="211"/>
      <c r="J852" s="211"/>
    </row>
    <row r="853" spans="1:10" s="220" customFormat="1">
      <c r="A853" s="219"/>
      <c r="B853" s="277" t="s">
        <v>1392</v>
      </c>
      <c r="C853" s="277" t="s">
        <v>1390</v>
      </c>
      <c r="D853" s="800"/>
      <c r="E853" s="213">
        <f t="shared" si="106"/>
        <v>43264</v>
      </c>
      <c r="F853" s="213">
        <f t="shared" si="106"/>
        <v>43268</v>
      </c>
      <c r="G853" s="213">
        <f t="shared" si="106"/>
        <v>43281</v>
      </c>
      <c r="H853" s="219"/>
      <c r="I853" s="211"/>
      <c r="J853" s="211"/>
    </row>
    <row r="854" spans="1:10" s="220" customFormat="1">
      <c r="A854" s="219"/>
      <c r="B854" s="277" t="s">
        <v>1391</v>
      </c>
      <c r="C854" s="277" t="s">
        <v>1390</v>
      </c>
      <c r="D854" s="801"/>
      <c r="E854" s="213">
        <f t="shared" si="106"/>
        <v>43271</v>
      </c>
      <c r="F854" s="213">
        <f t="shared" si="106"/>
        <v>43275</v>
      </c>
      <c r="G854" s="213">
        <f t="shared" si="106"/>
        <v>43288</v>
      </c>
      <c r="H854" s="219"/>
      <c r="I854" s="211"/>
      <c r="J854" s="211"/>
    </row>
    <row r="855" spans="1:10" s="220" customFormat="1">
      <c r="A855" s="219"/>
      <c r="B855" s="285"/>
      <c r="C855" s="284"/>
      <c r="D855" s="254"/>
      <c r="E855" s="224"/>
      <c r="F855" s="224"/>
      <c r="G855" s="224"/>
      <c r="H855" s="219"/>
      <c r="I855" s="211"/>
      <c r="J855" s="211"/>
    </row>
    <row r="856" spans="1:10" ht="15">
      <c r="A856" s="802" t="s">
        <v>237</v>
      </c>
      <c r="B856" s="802"/>
      <c r="C856" s="802"/>
      <c r="D856" s="802"/>
      <c r="E856" s="802"/>
      <c r="F856" s="802"/>
      <c r="G856" s="802"/>
      <c r="H856" s="251"/>
      <c r="I856" s="259"/>
      <c r="J856" s="259"/>
    </row>
    <row r="857" spans="1:10" ht="15">
      <c r="A857" s="268" t="s">
        <v>109</v>
      </c>
      <c r="B857" s="211"/>
      <c r="C857" s="211"/>
    </row>
    <row r="858" spans="1:10">
      <c r="B858" s="805" t="s">
        <v>38</v>
      </c>
      <c r="C858" s="805" t="s">
        <v>39</v>
      </c>
      <c r="D858" s="806" t="s">
        <v>40</v>
      </c>
      <c r="E858" s="260" t="s">
        <v>196</v>
      </c>
      <c r="F858" s="260" t="s">
        <v>196</v>
      </c>
      <c r="G858" s="283" t="s">
        <v>246</v>
      </c>
    </row>
    <row r="859" spans="1:10">
      <c r="B859" s="805"/>
      <c r="C859" s="805"/>
      <c r="D859" s="806"/>
      <c r="E859" s="260" t="s">
        <v>1122</v>
      </c>
      <c r="F859" s="260" t="s">
        <v>42</v>
      </c>
      <c r="G859" s="283" t="s">
        <v>43</v>
      </c>
    </row>
    <row r="860" spans="1:10">
      <c r="B860" s="277" t="s">
        <v>284</v>
      </c>
      <c r="C860" s="277" t="s">
        <v>1389</v>
      </c>
      <c r="D860" s="800" t="s">
        <v>1388</v>
      </c>
      <c r="E860" s="213">
        <v>43249</v>
      </c>
      <c r="F860" s="213">
        <v>43252</v>
      </c>
      <c r="G860" s="213">
        <f>F860+13</f>
        <v>43265</v>
      </c>
    </row>
    <row r="861" spans="1:10">
      <c r="B861" s="278" t="s">
        <v>1387</v>
      </c>
      <c r="C861" s="277" t="s">
        <v>1386</v>
      </c>
      <c r="D861" s="800"/>
      <c r="E861" s="213">
        <f t="shared" ref="E861:F864" si="107">E860+7</f>
        <v>43256</v>
      </c>
      <c r="F861" s="213">
        <f t="shared" si="107"/>
        <v>43259</v>
      </c>
      <c r="G861" s="213">
        <f>F861+13</f>
        <v>43272</v>
      </c>
    </row>
    <row r="862" spans="1:10">
      <c r="B862" s="278" t="s">
        <v>1385</v>
      </c>
      <c r="C862" s="277" t="s">
        <v>1384</v>
      </c>
      <c r="D862" s="800"/>
      <c r="E862" s="213">
        <f t="shared" si="107"/>
        <v>43263</v>
      </c>
      <c r="F862" s="213">
        <f t="shared" si="107"/>
        <v>43266</v>
      </c>
      <c r="G862" s="213">
        <f>F862+13</f>
        <v>43279</v>
      </c>
    </row>
    <row r="863" spans="1:10">
      <c r="B863" s="278" t="s">
        <v>1383</v>
      </c>
      <c r="C863" s="277" t="s">
        <v>1382</v>
      </c>
      <c r="D863" s="800"/>
      <c r="E863" s="213">
        <f t="shared" si="107"/>
        <v>43270</v>
      </c>
      <c r="F863" s="213">
        <f t="shared" si="107"/>
        <v>43273</v>
      </c>
      <c r="G863" s="213">
        <f>F863+13</f>
        <v>43286</v>
      </c>
    </row>
    <row r="864" spans="1:10">
      <c r="B864" s="278" t="s">
        <v>1381</v>
      </c>
      <c r="C864" s="277" t="s">
        <v>1380</v>
      </c>
      <c r="D864" s="801"/>
      <c r="E864" s="213">
        <f t="shared" si="107"/>
        <v>43277</v>
      </c>
      <c r="F864" s="213">
        <f t="shared" si="107"/>
        <v>43280</v>
      </c>
      <c r="G864" s="213">
        <f>F864+13</f>
        <v>43293</v>
      </c>
    </row>
    <row r="865" spans="1:7">
      <c r="B865" s="211"/>
      <c r="C865" s="211"/>
    </row>
    <row r="866" spans="1:7" ht="15">
      <c r="A866" s="268"/>
      <c r="B866" s="803" t="s">
        <v>38</v>
      </c>
      <c r="C866" s="803" t="s">
        <v>39</v>
      </c>
      <c r="D866" s="798" t="s">
        <v>40</v>
      </c>
      <c r="E866" s="260" t="s">
        <v>196</v>
      </c>
      <c r="F866" s="260" t="s">
        <v>196</v>
      </c>
      <c r="G866" s="283" t="s">
        <v>246</v>
      </c>
    </row>
    <row r="867" spans="1:7" ht="15">
      <c r="A867" s="268"/>
      <c r="B867" s="804"/>
      <c r="C867" s="804"/>
      <c r="D867" s="799"/>
      <c r="E867" s="260" t="s">
        <v>1122</v>
      </c>
      <c r="F867" s="260" t="s">
        <v>42</v>
      </c>
      <c r="G867" s="283" t="s">
        <v>43</v>
      </c>
    </row>
    <row r="868" spans="1:7" ht="15">
      <c r="A868" s="268"/>
      <c r="B868" s="277" t="s">
        <v>268</v>
      </c>
      <c r="C868" s="277" t="s">
        <v>1376</v>
      </c>
      <c r="D868" s="795" t="s">
        <v>1379</v>
      </c>
      <c r="E868" s="213">
        <v>43251</v>
      </c>
      <c r="F868" s="213">
        <v>43255</v>
      </c>
      <c r="G868" s="213">
        <f>F868+17</f>
        <v>43272</v>
      </c>
    </row>
    <row r="869" spans="1:7" ht="15">
      <c r="A869" s="268"/>
      <c r="B869" s="278" t="s">
        <v>294</v>
      </c>
      <c r="C869" s="277" t="s">
        <v>1378</v>
      </c>
      <c r="D869" s="795"/>
      <c r="E869" s="213">
        <f t="shared" ref="E869:F871" si="108">E868+7</f>
        <v>43258</v>
      </c>
      <c r="F869" s="213">
        <f t="shared" si="108"/>
        <v>43262</v>
      </c>
      <c r="G869" s="213">
        <f>F869+17</f>
        <v>43279</v>
      </c>
    </row>
    <row r="870" spans="1:7" ht="15">
      <c r="A870" s="268"/>
      <c r="B870" s="278" t="s">
        <v>1377</v>
      </c>
      <c r="C870" s="277" t="s">
        <v>1376</v>
      </c>
      <c r="D870" s="795"/>
      <c r="E870" s="213">
        <f t="shared" si="108"/>
        <v>43265</v>
      </c>
      <c r="F870" s="213">
        <f t="shared" si="108"/>
        <v>43269</v>
      </c>
      <c r="G870" s="213">
        <f>F870+17</f>
        <v>43286</v>
      </c>
    </row>
    <row r="871" spans="1:7" ht="15">
      <c r="A871" s="268"/>
      <c r="B871" s="278" t="s">
        <v>293</v>
      </c>
      <c r="C871" s="277" t="s">
        <v>1375</v>
      </c>
      <c r="D871" s="795"/>
      <c r="E871" s="213">
        <f t="shared" si="108"/>
        <v>43272</v>
      </c>
      <c r="F871" s="213">
        <f t="shared" si="108"/>
        <v>43276</v>
      </c>
      <c r="G871" s="213">
        <f>F871+17</f>
        <v>43293</v>
      </c>
    </row>
    <row r="872" spans="1:7" ht="15.75">
      <c r="B872" s="211"/>
      <c r="C872" s="282"/>
    </row>
    <row r="873" spans="1:7" ht="15">
      <c r="A873" s="268" t="s">
        <v>107</v>
      </c>
    </row>
    <row r="874" spans="1:7">
      <c r="B874" s="788" t="s">
        <v>38</v>
      </c>
      <c r="C874" s="788" t="s">
        <v>39</v>
      </c>
      <c r="D874" s="790" t="s">
        <v>40</v>
      </c>
      <c r="E874" s="215" t="s">
        <v>196</v>
      </c>
      <c r="F874" s="215" t="s">
        <v>196</v>
      </c>
      <c r="G874" s="267" t="s">
        <v>241</v>
      </c>
    </row>
    <row r="875" spans="1:7">
      <c r="B875" s="789"/>
      <c r="C875" s="789"/>
      <c r="D875" s="791"/>
      <c r="E875" s="215" t="s">
        <v>1122</v>
      </c>
      <c r="F875" s="215" t="s">
        <v>42</v>
      </c>
      <c r="G875" s="215" t="s">
        <v>43</v>
      </c>
    </row>
    <row r="876" spans="1:7">
      <c r="B876" s="277" t="s">
        <v>284</v>
      </c>
      <c r="C876" s="277" t="s">
        <v>1389</v>
      </c>
      <c r="D876" s="800" t="s">
        <v>1388</v>
      </c>
      <c r="E876" s="213">
        <v>43249</v>
      </c>
      <c r="F876" s="213">
        <v>43252</v>
      </c>
      <c r="G876" s="213">
        <f>F876+17</f>
        <v>43269</v>
      </c>
    </row>
    <row r="877" spans="1:7">
      <c r="B877" s="278" t="s">
        <v>1387</v>
      </c>
      <c r="C877" s="277" t="s">
        <v>1386</v>
      </c>
      <c r="D877" s="800"/>
      <c r="E877" s="213">
        <f t="shared" ref="E877:F880" si="109">E876+7</f>
        <v>43256</v>
      </c>
      <c r="F877" s="213">
        <f t="shared" si="109"/>
        <v>43259</v>
      </c>
      <c r="G877" s="213">
        <f>F877+17</f>
        <v>43276</v>
      </c>
    </row>
    <row r="878" spans="1:7">
      <c r="B878" s="278" t="s">
        <v>1385</v>
      </c>
      <c r="C878" s="277" t="s">
        <v>1384</v>
      </c>
      <c r="D878" s="800"/>
      <c r="E878" s="213">
        <f t="shared" si="109"/>
        <v>43263</v>
      </c>
      <c r="F878" s="213">
        <f t="shared" si="109"/>
        <v>43266</v>
      </c>
      <c r="G878" s="213">
        <f>F878+17</f>
        <v>43283</v>
      </c>
    </row>
    <row r="879" spans="1:7">
      <c r="B879" s="278" t="s">
        <v>1383</v>
      </c>
      <c r="C879" s="277" t="s">
        <v>1382</v>
      </c>
      <c r="D879" s="800"/>
      <c r="E879" s="213">
        <f t="shared" si="109"/>
        <v>43270</v>
      </c>
      <c r="F879" s="213">
        <f t="shared" si="109"/>
        <v>43273</v>
      </c>
      <c r="G879" s="213">
        <f>F879+17</f>
        <v>43290</v>
      </c>
    </row>
    <row r="880" spans="1:7">
      <c r="B880" s="278" t="s">
        <v>1381</v>
      </c>
      <c r="C880" s="277" t="s">
        <v>1380</v>
      </c>
      <c r="D880" s="801"/>
      <c r="E880" s="213">
        <f t="shared" si="109"/>
        <v>43277</v>
      </c>
      <c r="F880" s="213">
        <f t="shared" si="109"/>
        <v>43280</v>
      </c>
      <c r="G880" s="213">
        <f>F880+17</f>
        <v>43297</v>
      </c>
    </row>
    <row r="881" spans="1:7">
      <c r="B881" s="211"/>
      <c r="C881" s="211"/>
    </row>
    <row r="882" spans="1:7">
      <c r="B882" s="788" t="s">
        <v>38</v>
      </c>
      <c r="C882" s="788" t="s">
        <v>39</v>
      </c>
      <c r="D882" s="790" t="s">
        <v>40</v>
      </c>
      <c r="E882" s="215" t="s">
        <v>196</v>
      </c>
      <c r="F882" s="215" t="s">
        <v>196</v>
      </c>
      <c r="G882" s="267" t="s">
        <v>241</v>
      </c>
    </row>
    <row r="883" spans="1:7">
      <c r="B883" s="789"/>
      <c r="C883" s="789"/>
      <c r="D883" s="791"/>
      <c r="E883" s="215" t="s">
        <v>1122</v>
      </c>
      <c r="F883" s="215" t="s">
        <v>42</v>
      </c>
      <c r="G883" s="215" t="s">
        <v>43</v>
      </c>
    </row>
    <row r="884" spans="1:7">
      <c r="B884" s="277" t="s">
        <v>268</v>
      </c>
      <c r="C884" s="277" t="s">
        <v>1376</v>
      </c>
      <c r="D884" s="795" t="s">
        <v>1379</v>
      </c>
      <c r="E884" s="213">
        <v>43251</v>
      </c>
      <c r="F884" s="213">
        <v>43255</v>
      </c>
      <c r="G884" s="213">
        <f>F884+20</f>
        <v>43275</v>
      </c>
    </row>
    <row r="885" spans="1:7">
      <c r="B885" s="278" t="s">
        <v>294</v>
      </c>
      <c r="C885" s="277" t="s">
        <v>1378</v>
      </c>
      <c r="D885" s="795"/>
      <c r="E885" s="213">
        <f t="shared" ref="E885:F887" si="110">E884+7</f>
        <v>43258</v>
      </c>
      <c r="F885" s="213">
        <f t="shared" si="110"/>
        <v>43262</v>
      </c>
      <c r="G885" s="213">
        <f>F885+20</f>
        <v>43282</v>
      </c>
    </row>
    <row r="886" spans="1:7">
      <c r="B886" s="278" t="s">
        <v>1377</v>
      </c>
      <c r="C886" s="277" t="s">
        <v>1376</v>
      </c>
      <c r="D886" s="795"/>
      <c r="E886" s="213">
        <f t="shared" si="110"/>
        <v>43265</v>
      </c>
      <c r="F886" s="213">
        <f t="shared" si="110"/>
        <v>43269</v>
      </c>
      <c r="G886" s="213">
        <f>F886+20</f>
        <v>43289</v>
      </c>
    </row>
    <row r="887" spans="1:7">
      <c r="B887" s="278" t="s">
        <v>293</v>
      </c>
      <c r="C887" s="277" t="s">
        <v>1375</v>
      </c>
      <c r="D887" s="795"/>
      <c r="E887" s="213">
        <f t="shared" si="110"/>
        <v>43272</v>
      </c>
      <c r="F887" s="213">
        <f t="shared" si="110"/>
        <v>43276</v>
      </c>
      <c r="G887" s="213">
        <f>F887+20</f>
        <v>43296</v>
      </c>
    </row>
    <row r="888" spans="1:7">
      <c r="B888" s="281"/>
      <c r="C888" s="281"/>
      <c r="D888" s="254"/>
      <c r="E888" s="224"/>
      <c r="F888" s="224"/>
      <c r="G888" s="224"/>
    </row>
    <row r="889" spans="1:7" ht="15">
      <c r="A889" s="268" t="s">
        <v>105</v>
      </c>
      <c r="B889" s="250"/>
      <c r="C889" s="250"/>
      <c r="D889" s="268"/>
      <c r="E889" s="268"/>
      <c r="F889" s="268"/>
      <c r="G889" s="279"/>
    </row>
    <row r="890" spans="1:7">
      <c r="B890" s="788" t="s">
        <v>38</v>
      </c>
      <c r="C890" s="788" t="s">
        <v>39</v>
      </c>
      <c r="D890" s="790" t="s">
        <v>40</v>
      </c>
      <c r="E890" s="215" t="s">
        <v>196</v>
      </c>
      <c r="F890" s="215" t="s">
        <v>196</v>
      </c>
      <c r="G890" s="267" t="s">
        <v>238</v>
      </c>
    </row>
    <row r="891" spans="1:7">
      <c r="B891" s="789"/>
      <c r="C891" s="789"/>
      <c r="D891" s="791"/>
      <c r="E891" s="215" t="s">
        <v>1122</v>
      </c>
      <c r="F891" s="215" t="s">
        <v>42</v>
      </c>
      <c r="G891" s="215" t="s">
        <v>43</v>
      </c>
    </row>
    <row r="892" spans="1:7">
      <c r="B892" s="277" t="s">
        <v>1374</v>
      </c>
      <c r="C892" s="277" t="s">
        <v>1373</v>
      </c>
      <c r="D892" s="795" t="s">
        <v>1372</v>
      </c>
      <c r="E892" s="213">
        <v>43251</v>
      </c>
      <c r="F892" s="213">
        <v>43255</v>
      </c>
      <c r="G892" s="213">
        <f>F892+13</f>
        <v>43268</v>
      </c>
    </row>
    <row r="893" spans="1:7">
      <c r="B893" s="278" t="s">
        <v>1371</v>
      </c>
      <c r="C893" s="277" t="s">
        <v>1370</v>
      </c>
      <c r="D893" s="795"/>
      <c r="E893" s="213">
        <f t="shared" ref="E893:F895" si="111">E892+7</f>
        <v>43258</v>
      </c>
      <c r="F893" s="213">
        <f t="shared" si="111"/>
        <v>43262</v>
      </c>
      <c r="G893" s="213">
        <f>F893+13</f>
        <v>43275</v>
      </c>
    </row>
    <row r="894" spans="1:7">
      <c r="B894" s="278" t="s">
        <v>1369</v>
      </c>
      <c r="C894" s="277" t="s">
        <v>1368</v>
      </c>
      <c r="D894" s="795"/>
      <c r="E894" s="213">
        <f t="shared" si="111"/>
        <v>43265</v>
      </c>
      <c r="F894" s="213">
        <f t="shared" si="111"/>
        <v>43269</v>
      </c>
      <c r="G894" s="213">
        <f>F894+13</f>
        <v>43282</v>
      </c>
    </row>
    <row r="895" spans="1:7">
      <c r="B895" s="278" t="s">
        <v>1367</v>
      </c>
      <c r="C895" s="277" t="s">
        <v>1366</v>
      </c>
      <c r="D895" s="795"/>
      <c r="E895" s="213">
        <f t="shared" si="111"/>
        <v>43272</v>
      </c>
      <c r="F895" s="213">
        <f t="shared" si="111"/>
        <v>43276</v>
      </c>
      <c r="G895" s="213">
        <f>F895+13</f>
        <v>43289</v>
      </c>
    </row>
    <row r="896" spans="1:7">
      <c r="B896" s="280"/>
      <c r="C896" s="280"/>
      <c r="D896" s="254"/>
      <c r="E896" s="224"/>
      <c r="F896" s="224"/>
    </row>
    <row r="897" spans="1:10" ht="15">
      <c r="A897" s="268" t="s">
        <v>104</v>
      </c>
      <c r="B897" s="250"/>
      <c r="C897" s="250"/>
      <c r="D897" s="250"/>
      <c r="E897" s="250"/>
      <c r="F897" s="268"/>
      <c r="G897" s="268"/>
      <c r="H897" s="279"/>
      <c r="I897" s="259"/>
      <c r="J897" s="259"/>
    </row>
    <row r="898" spans="1:10">
      <c r="B898" s="803" t="s">
        <v>38</v>
      </c>
      <c r="C898" s="803" t="s">
        <v>39</v>
      </c>
      <c r="D898" s="798" t="s">
        <v>40</v>
      </c>
      <c r="E898" s="260" t="s">
        <v>196</v>
      </c>
      <c r="F898" s="260" t="s">
        <v>196</v>
      </c>
      <c r="G898" s="260" t="s">
        <v>104</v>
      </c>
    </row>
    <row r="899" spans="1:10">
      <c r="B899" s="804"/>
      <c r="C899" s="804"/>
      <c r="D899" s="799"/>
      <c r="E899" s="260" t="s">
        <v>1122</v>
      </c>
      <c r="F899" s="260" t="s">
        <v>42</v>
      </c>
      <c r="G899" s="260" t="s">
        <v>43</v>
      </c>
    </row>
    <row r="900" spans="1:10">
      <c r="B900" s="277" t="s">
        <v>1374</v>
      </c>
      <c r="C900" s="277" t="s">
        <v>1373</v>
      </c>
      <c r="D900" s="795" t="s">
        <v>1372</v>
      </c>
      <c r="E900" s="213">
        <v>43251</v>
      </c>
      <c r="F900" s="213">
        <v>43255</v>
      </c>
      <c r="G900" s="213">
        <f>F900+18</f>
        <v>43273</v>
      </c>
    </row>
    <row r="901" spans="1:10">
      <c r="B901" s="278" t="s">
        <v>1371</v>
      </c>
      <c r="C901" s="277" t="s">
        <v>1370</v>
      </c>
      <c r="D901" s="795"/>
      <c r="E901" s="213">
        <f t="shared" ref="E901:F903" si="112">E900+7</f>
        <v>43258</v>
      </c>
      <c r="F901" s="213">
        <f t="shared" si="112"/>
        <v>43262</v>
      </c>
      <c r="G901" s="213">
        <f>F901+18</f>
        <v>43280</v>
      </c>
    </row>
    <row r="902" spans="1:10">
      <c r="B902" s="278" t="s">
        <v>1369</v>
      </c>
      <c r="C902" s="277" t="s">
        <v>1368</v>
      </c>
      <c r="D902" s="795"/>
      <c r="E902" s="213">
        <f t="shared" si="112"/>
        <v>43265</v>
      </c>
      <c r="F902" s="213">
        <f t="shared" si="112"/>
        <v>43269</v>
      </c>
      <c r="G902" s="213">
        <f>F902+18</f>
        <v>43287</v>
      </c>
    </row>
    <row r="903" spans="1:10">
      <c r="B903" s="278" t="s">
        <v>1367</v>
      </c>
      <c r="C903" s="277" t="s">
        <v>1366</v>
      </c>
      <c r="D903" s="795"/>
      <c r="E903" s="213">
        <f t="shared" si="112"/>
        <v>43272</v>
      </c>
      <c r="F903" s="213">
        <f t="shared" si="112"/>
        <v>43276</v>
      </c>
      <c r="G903" s="213">
        <f>F903+18</f>
        <v>43294</v>
      </c>
    </row>
    <row r="904" spans="1:10">
      <c r="B904" s="211"/>
      <c r="C904" s="211"/>
    </row>
    <row r="905" spans="1:10" ht="15">
      <c r="A905" s="809" t="s">
        <v>1365</v>
      </c>
      <c r="B905" s="809"/>
      <c r="C905" s="264"/>
      <c r="D905" s="224"/>
      <c r="E905" s="254"/>
      <c r="F905" s="224"/>
      <c r="G905" s="224"/>
    </row>
    <row r="906" spans="1:10">
      <c r="B906" s="803" t="s">
        <v>38</v>
      </c>
      <c r="C906" s="803" t="s">
        <v>39</v>
      </c>
      <c r="D906" s="798" t="s">
        <v>40</v>
      </c>
      <c r="E906" s="260" t="s">
        <v>196</v>
      </c>
      <c r="F906" s="260" t="s">
        <v>196</v>
      </c>
      <c r="G906" s="260" t="s">
        <v>101</v>
      </c>
      <c r="H906" s="260" t="s">
        <v>1364</v>
      </c>
    </row>
    <row r="907" spans="1:10">
      <c r="B907" s="804"/>
      <c r="C907" s="804"/>
      <c r="D907" s="799"/>
      <c r="E907" s="260" t="s">
        <v>1122</v>
      </c>
      <c r="F907" s="260" t="s">
        <v>42</v>
      </c>
      <c r="G907" s="260" t="s">
        <v>43</v>
      </c>
      <c r="H907" s="260" t="s">
        <v>43</v>
      </c>
    </row>
    <row r="908" spans="1:10">
      <c r="B908" s="223" t="s">
        <v>1363</v>
      </c>
      <c r="C908" s="223" t="s">
        <v>3</v>
      </c>
      <c r="D908" s="800" t="s">
        <v>1362</v>
      </c>
      <c r="E908" s="213">
        <v>43255</v>
      </c>
      <c r="F908" s="213">
        <v>43258</v>
      </c>
      <c r="G908" s="213">
        <f>F908+11</f>
        <v>43269</v>
      </c>
      <c r="H908" s="276" t="s">
        <v>99</v>
      </c>
    </row>
    <row r="909" spans="1:10">
      <c r="B909" s="223" t="s">
        <v>470</v>
      </c>
      <c r="C909" s="223" t="s">
        <v>1361</v>
      </c>
      <c r="D909" s="800"/>
      <c r="E909" s="213">
        <f t="shared" ref="E909:G911" si="113">E908+7</f>
        <v>43262</v>
      </c>
      <c r="F909" s="213">
        <f t="shared" si="113"/>
        <v>43265</v>
      </c>
      <c r="G909" s="213">
        <f t="shared" si="113"/>
        <v>43276</v>
      </c>
      <c r="H909" s="276" t="s">
        <v>99</v>
      </c>
    </row>
    <row r="910" spans="1:10">
      <c r="B910" s="214" t="s">
        <v>1360</v>
      </c>
      <c r="C910" s="257" t="s">
        <v>96</v>
      </c>
      <c r="D910" s="800"/>
      <c r="E910" s="213">
        <f t="shared" si="113"/>
        <v>43269</v>
      </c>
      <c r="F910" s="213">
        <f t="shared" si="113"/>
        <v>43272</v>
      </c>
      <c r="G910" s="213">
        <f t="shared" si="113"/>
        <v>43283</v>
      </c>
      <c r="H910" s="276" t="s">
        <v>99</v>
      </c>
    </row>
    <row r="911" spans="1:10">
      <c r="B911" s="214" t="s">
        <v>1359</v>
      </c>
      <c r="C911" s="257" t="s">
        <v>3</v>
      </c>
      <c r="D911" s="801"/>
      <c r="E911" s="213">
        <f t="shared" si="113"/>
        <v>43276</v>
      </c>
      <c r="F911" s="213">
        <f t="shared" si="113"/>
        <v>43279</v>
      </c>
      <c r="G911" s="213">
        <f t="shared" si="113"/>
        <v>43290</v>
      </c>
      <c r="H911" s="276" t="s">
        <v>99</v>
      </c>
    </row>
    <row r="912" spans="1:10">
      <c r="B912" s="211"/>
      <c r="C912" s="211"/>
      <c r="E912" s="224"/>
      <c r="F912" s="275"/>
      <c r="G912" s="224"/>
      <c r="H912" s="274"/>
    </row>
    <row r="913" spans="1:10" ht="15">
      <c r="A913" s="272" t="s">
        <v>152</v>
      </c>
      <c r="B913" s="273"/>
      <c r="C913" s="273"/>
      <c r="D913" s="272"/>
      <c r="E913" s="272"/>
      <c r="F913" s="272"/>
      <c r="G913" s="272"/>
      <c r="H913" s="272"/>
      <c r="I913" s="247"/>
      <c r="J913" s="247"/>
    </row>
    <row r="914" spans="1:10" ht="15">
      <c r="A914" s="227" t="s">
        <v>153</v>
      </c>
      <c r="B914" s="250"/>
      <c r="C914" s="271"/>
      <c r="D914" s="250"/>
      <c r="E914" s="250"/>
      <c r="F914" s="227"/>
      <c r="G914" s="270"/>
      <c r="H914" s="248"/>
    </row>
    <row r="915" spans="1:10">
      <c r="A915" s="216"/>
      <c r="B915" s="788" t="s">
        <v>38</v>
      </c>
      <c r="C915" s="788" t="s">
        <v>39</v>
      </c>
      <c r="D915" s="790" t="s">
        <v>40</v>
      </c>
      <c r="E915" s="215" t="s">
        <v>196</v>
      </c>
      <c r="F915" s="215" t="s">
        <v>196</v>
      </c>
      <c r="G915" s="267" t="s">
        <v>275</v>
      </c>
      <c r="H915" s="216"/>
    </row>
    <row r="916" spans="1:10">
      <c r="A916" s="216"/>
      <c r="B916" s="789"/>
      <c r="C916" s="789"/>
      <c r="D916" s="791"/>
      <c r="E916" s="215" t="s">
        <v>1122</v>
      </c>
      <c r="F916" s="215" t="s">
        <v>42</v>
      </c>
      <c r="G916" s="267" t="s">
        <v>43</v>
      </c>
      <c r="H916" s="216"/>
    </row>
    <row r="917" spans="1:10">
      <c r="A917" s="216"/>
      <c r="B917" s="214" t="s">
        <v>1310</v>
      </c>
      <c r="C917" s="257"/>
      <c r="D917" s="807" t="s">
        <v>1334</v>
      </c>
      <c r="E917" s="213"/>
      <c r="F917" s="213"/>
      <c r="G917" s="213"/>
      <c r="H917" s="216"/>
    </row>
    <row r="918" spans="1:10">
      <c r="A918" s="216"/>
      <c r="B918" s="214" t="s">
        <v>223</v>
      </c>
      <c r="C918" s="257" t="s">
        <v>1333</v>
      </c>
      <c r="D918" s="800"/>
      <c r="E918" s="213">
        <v>43258</v>
      </c>
      <c r="F918" s="213">
        <v>43262</v>
      </c>
      <c r="G918" s="213">
        <v>43252</v>
      </c>
      <c r="H918" s="216"/>
    </row>
    <row r="919" spans="1:10">
      <c r="A919" s="216"/>
      <c r="B919" s="214" t="s">
        <v>1310</v>
      </c>
      <c r="C919" s="257"/>
      <c r="D919" s="800"/>
      <c r="E919" s="213"/>
      <c r="F919" s="213"/>
      <c r="G919" s="213"/>
      <c r="H919" s="216"/>
    </row>
    <row r="920" spans="1:10">
      <c r="A920" s="216"/>
      <c r="B920" s="214" t="s">
        <v>1332</v>
      </c>
      <c r="C920" s="257" t="s">
        <v>1331</v>
      </c>
      <c r="D920" s="801"/>
      <c r="E920" s="213">
        <v>43272</v>
      </c>
      <c r="F920" s="213">
        <v>43276</v>
      </c>
      <c r="G920" s="213">
        <v>43266</v>
      </c>
      <c r="H920" s="216"/>
    </row>
    <row r="921" spans="1:10">
      <c r="A921" s="216"/>
      <c r="B921" s="217"/>
      <c r="C921" s="217"/>
      <c r="D921" s="216"/>
      <c r="E921" s="216"/>
      <c r="F921" s="216"/>
      <c r="G921" s="216"/>
      <c r="H921" s="216"/>
    </row>
    <row r="922" spans="1:10">
      <c r="A922" s="216"/>
      <c r="B922" s="788" t="s">
        <v>38</v>
      </c>
      <c r="C922" s="788" t="s">
        <v>39</v>
      </c>
      <c r="D922" s="790" t="s">
        <v>40</v>
      </c>
      <c r="E922" s="215" t="s">
        <v>196</v>
      </c>
      <c r="F922" s="215" t="s">
        <v>196</v>
      </c>
      <c r="G922" s="267" t="s">
        <v>275</v>
      </c>
      <c r="H922" s="216"/>
    </row>
    <row r="923" spans="1:10">
      <c r="A923" s="216"/>
      <c r="B923" s="789"/>
      <c r="C923" s="789"/>
      <c r="D923" s="791"/>
      <c r="E923" s="215" t="s">
        <v>1122</v>
      </c>
      <c r="F923" s="215" t="s">
        <v>42</v>
      </c>
      <c r="G923" s="215" t="s">
        <v>43</v>
      </c>
      <c r="H923" s="216"/>
    </row>
    <row r="924" spans="1:10">
      <c r="A924" s="216"/>
      <c r="B924" s="223" t="s">
        <v>1358</v>
      </c>
      <c r="C924" s="223" t="s">
        <v>1357</v>
      </c>
      <c r="D924" s="807" t="s">
        <v>1356</v>
      </c>
      <c r="E924" s="213">
        <v>43255</v>
      </c>
      <c r="F924" s="213">
        <v>43257</v>
      </c>
      <c r="G924" s="213">
        <v>43278</v>
      </c>
      <c r="H924" s="216"/>
    </row>
    <row r="925" spans="1:10">
      <c r="A925" s="216"/>
      <c r="B925" s="223" t="s">
        <v>1310</v>
      </c>
      <c r="C925" s="223"/>
      <c r="D925" s="800"/>
      <c r="E925" s="213"/>
      <c r="F925" s="213"/>
      <c r="G925" s="213"/>
      <c r="H925" s="216"/>
    </row>
    <row r="926" spans="1:10">
      <c r="A926" s="216"/>
      <c r="B926" s="214" t="s">
        <v>1355</v>
      </c>
      <c r="C926" s="257" t="s">
        <v>1354</v>
      </c>
      <c r="D926" s="800"/>
      <c r="E926" s="213">
        <v>43269</v>
      </c>
      <c r="F926" s="213">
        <v>43271</v>
      </c>
      <c r="G926" s="213">
        <v>43292</v>
      </c>
      <c r="H926" s="216"/>
    </row>
    <row r="927" spans="1:10">
      <c r="A927" s="216"/>
      <c r="B927" s="214" t="s">
        <v>1353</v>
      </c>
      <c r="C927" s="257" t="s">
        <v>1352</v>
      </c>
      <c r="D927" s="801"/>
      <c r="E927" s="213">
        <f>E926+7</f>
        <v>43276</v>
      </c>
      <c r="F927" s="213">
        <f>F926+7</f>
        <v>43278</v>
      </c>
      <c r="G927" s="213">
        <f>G926+7</f>
        <v>43299</v>
      </c>
      <c r="H927" s="216"/>
    </row>
    <row r="928" spans="1:10">
      <c r="A928" s="216"/>
      <c r="B928" s="216"/>
      <c r="C928" s="217"/>
      <c r="D928" s="216"/>
      <c r="E928" s="216"/>
      <c r="F928" s="216"/>
      <c r="G928" s="216"/>
      <c r="H928" s="216"/>
    </row>
    <row r="929" spans="1:8" ht="15">
      <c r="A929" s="227"/>
      <c r="B929" s="788" t="s">
        <v>38</v>
      </c>
      <c r="C929" s="788" t="s">
        <v>39</v>
      </c>
      <c r="D929" s="790" t="s">
        <v>40</v>
      </c>
      <c r="E929" s="215" t="s">
        <v>196</v>
      </c>
      <c r="F929" s="215" t="s">
        <v>196</v>
      </c>
      <c r="G929" s="215" t="s">
        <v>276</v>
      </c>
      <c r="H929" s="248"/>
    </row>
    <row r="930" spans="1:8" ht="15">
      <c r="A930" s="227"/>
      <c r="B930" s="789"/>
      <c r="C930" s="789"/>
      <c r="D930" s="791"/>
      <c r="E930" s="215" t="s">
        <v>1122</v>
      </c>
      <c r="F930" s="215" t="s">
        <v>42</v>
      </c>
      <c r="G930" s="215" t="s">
        <v>43</v>
      </c>
      <c r="H930" s="248"/>
    </row>
    <row r="931" spans="1:8" ht="15">
      <c r="A931" s="227"/>
      <c r="B931" s="223" t="s">
        <v>1310</v>
      </c>
      <c r="C931" s="223"/>
      <c r="D931" s="807" t="s">
        <v>1348</v>
      </c>
      <c r="E931" s="213"/>
      <c r="F931" s="213"/>
      <c r="G931" s="213"/>
      <c r="H931" s="248"/>
    </row>
    <row r="932" spans="1:8" ht="15">
      <c r="A932" s="227"/>
      <c r="B932" s="214" t="s">
        <v>1346</v>
      </c>
      <c r="C932" s="257" t="s">
        <v>1345</v>
      </c>
      <c r="D932" s="800"/>
      <c r="E932" s="213">
        <v>43256</v>
      </c>
      <c r="F932" s="213">
        <v>43260</v>
      </c>
      <c r="G932" s="213">
        <v>43277</v>
      </c>
      <c r="H932" s="248"/>
    </row>
    <row r="933" spans="1:8" ht="15">
      <c r="A933" s="227"/>
      <c r="B933" s="214" t="s">
        <v>1310</v>
      </c>
      <c r="C933" s="257"/>
      <c r="D933" s="800"/>
      <c r="E933" s="213"/>
      <c r="F933" s="213"/>
      <c r="G933" s="213"/>
      <c r="H933" s="248"/>
    </row>
    <row r="934" spans="1:8" ht="15">
      <c r="A934" s="227"/>
      <c r="B934" s="214" t="s">
        <v>1344</v>
      </c>
      <c r="C934" s="257" t="s">
        <v>1343</v>
      </c>
      <c r="D934" s="800"/>
      <c r="E934" s="213">
        <v>43270</v>
      </c>
      <c r="F934" s="213">
        <v>43274</v>
      </c>
      <c r="G934" s="213">
        <v>43291</v>
      </c>
      <c r="H934" s="248"/>
    </row>
    <row r="935" spans="1:8" ht="15">
      <c r="A935" s="227"/>
      <c r="B935" s="214" t="s">
        <v>1342</v>
      </c>
      <c r="C935" s="257" t="s">
        <v>1341</v>
      </c>
      <c r="D935" s="801"/>
      <c r="E935" s="213">
        <f>E934+7</f>
        <v>43277</v>
      </c>
      <c r="F935" s="213">
        <f>F934+7</f>
        <v>43281</v>
      </c>
      <c r="G935" s="213">
        <f>G934+7</f>
        <v>43298</v>
      </c>
      <c r="H935" s="248"/>
    </row>
    <row r="936" spans="1:8" ht="15">
      <c r="A936" s="227"/>
      <c r="B936" s="250"/>
      <c r="C936" s="264"/>
      <c r="D936" s="225"/>
      <c r="E936" s="225"/>
      <c r="F936" s="216"/>
      <c r="G936" s="224"/>
      <c r="H936" s="248"/>
    </row>
    <row r="937" spans="1:8" ht="15">
      <c r="A937" s="227" t="s">
        <v>1351</v>
      </c>
      <c r="B937" s="271"/>
      <c r="C937" s="271"/>
      <c r="D937" s="250"/>
      <c r="E937" s="250"/>
      <c r="F937" s="227"/>
      <c r="G937" s="270"/>
      <c r="H937" s="248"/>
    </row>
    <row r="938" spans="1:8" ht="15">
      <c r="A938" s="227"/>
      <c r="B938" s="788" t="s">
        <v>38</v>
      </c>
      <c r="C938" s="788" t="s">
        <v>39</v>
      </c>
      <c r="D938" s="790" t="s">
        <v>40</v>
      </c>
      <c r="E938" s="215" t="s">
        <v>196</v>
      </c>
      <c r="F938" s="215" t="s">
        <v>196</v>
      </c>
      <c r="G938" s="215" t="s">
        <v>1350</v>
      </c>
    </row>
    <row r="939" spans="1:8" ht="15">
      <c r="A939" s="227"/>
      <c r="B939" s="789"/>
      <c r="C939" s="789"/>
      <c r="D939" s="791"/>
      <c r="E939" s="215" t="s">
        <v>1122</v>
      </c>
      <c r="F939" s="215" t="s">
        <v>42</v>
      </c>
      <c r="G939" s="215" t="s">
        <v>43</v>
      </c>
    </row>
    <row r="940" spans="1:8" ht="15">
      <c r="A940" s="227"/>
      <c r="B940" s="223" t="s">
        <v>1310</v>
      </c>
      <c r="C940" s="223"/>
      <c r="D940" s="245"/>
      <c r="E940" s="215"/>
      <c r="F940" s="215"/>
      <c r="G940" s="215"/>
    </row>
    <row r="941" spans="1:8" ht="15">
      <c r="A941" s="227"/>
      <c r="B941" s="223" t="s">
        <v>278</v>
      </c>
      <c r="C941" s="223" t="s">
        <v>689</v>
      </c>
      <c r="D941" s="800" t="s">
        <v>1349</v>
      </c>
      <c r="E941" s="213">
        <v>43255</v>
      </c>
      <c r="F941" s="213">
        <v>43259</v>
      </c>
      <c r="G941" s="213">
        <f>F941+20</f>
        <v>43279</v>
      </c>
    </row>
    <row r="942" spans="1:8" ht="15">
      <c r="A942" s="227"/>
      <c r="B942" s="214" t="s">
        <v>688</v>
      </c>
      <c r="C942" s="257" t="s">
        <v>444</v>
      </c>
      <c r="D942" s="800"/>
      <c r="E942" s="213">
        <f t="shared" ref="E942:G944" si="114">E941+7</f>
        <v>43262</v>
      </c>
      <c r="F942" s="213">
        <f t="shared" si="114"/>
        <v>43266</v>
      </c>
      <c r="G942" s="213">
        <f t="shared" si="114"/>
        <v>43286</v>
      </c>
    </row>
    <row r="943" spans="1:8" ht="15">
      <c r="A943" s="227"/>
      <c r="B943" s="214" t="s">
        <v>277</v>
      </c>
      <c r="C943" s="223" t="s">
        <v>233</v>
      </c>
      <c r="D943" s="800"/>
      <c r="E943" s="213">
        <f t="shared" si="114"/>
        <v>43269</v>
      </c>
      <c r="F943" s="213">
        <f t="shared" si="114"/>
        <v>43273</v>
      </c>
      <c r="G943" s="213">
        <f t="shared" si="114"/>
        <v>43293</v>
      </c>
    </row>
    <row r="944" spans="1:8" ht="15">
      <c r="A944" s="227"/>
      <c r="B944" s="242" t="s">
        <v>386</v>
      </c>
      <c r="C944" s="257" t="s">
        <v>444</v>
      </c>
      <c r="D944" s="801"/>
      <c r="E944" s="213">
        <f t="shared" si="114"/>
        <v>43276</v>
      </c>
      <c r="F944" s="213">
        <f t="shared" si="114"/>
        <v>43280</v>
      </c>
      <c r="G944" s="213">
        <f t="shared" si="114"/>
        <v>43300</v>
      </c>
    </row>
    <row r="945" spans="1:9" ht="15">
      <c r="A945" s="227"/>
      <c r="B945" s="226"/>
      <c r="C945" s="233"/>
      <c r="D945" s="225"/>
      <c r="E945" s="225"/>
      <c r="F945" s="224"/>
      <c r="G945" s="224"/>
      <c r="H945" s="248"/>
    </row>
    <row r="946" spans="1:9" ht="15">
      <c r="A946" s="227" t="s">
        <v>155</v>
      </c>
      <c r="B946" s="271"/>
      <c r="C946" s="271"/>
      <c r="D946" s="250"/>
      <c r="E946" s="250"/>
      <c r="F946" s="227"/>
      <c r="G946" s="270"/>
      <c r="H946" s="248"/>
    </row>
    <row r="947" spans="1:9" ht="15">
      <c r="A947" s="227"/>
      <c r="B947" s="788" t="s">
        <v>38</v>
      </c>
      <c r="C947" s="788" t="s">
        <v>39</v>
      </c>
      <c r="D947" s="790" t="s">
        <v>40</v>
      </c>
      <c r="E947" s="215" t="s">
        <v>196</v>
      </c>
      <c r="F947" s="215" t="s">
        <v>196</v>
      </c>
      <c r="G947" s="215" t="s">
        <v>276</v>
      </c>
      <c r="H947" s="215" t="s">
        <v>155</v>
      </c>
    </row>
    <row r="948" spans="1:9" ht="15">
      <c r="A948" s="227"/>
      <c r="B948" s="789"/>
      <c r="C948" s="789"/>
      <c r="D948" s="791"/>
      <c r="E948" s="215" t="s">
        <v>1122</v>
      </c>
      <c r="F948" s="215" t="s">
        <v>42</v>
      </c>
      <c r="G948" s="215" t="s">
        <v>43</v>
      </c>
      <c r="H948" s="215" t="s">
        <v>43</v>
      </c>
    </row>
    <row r="949" spans="1:9" ht="15">
      <c r="A949" s="227"/>
      <c r="B949" s="223" t="s">
        <v>1310</v>
      </c>
      <c r="C949" s="223"/>
      <c r="D949" s="807" t="s">
        <v>1348</v>
      </c>
      <c r="E949" s="213"/>
      <c r="F949" s="213"/>
      <c r="G949" s="213"/>
      <c r="H949" s="215"/>
    </row>
    <row r="950" spans="1:9" ht="15">
      <c r="A950" s="227"/>
      <c r="B950" s="214" t="s">
        <v>1346</v>
      </c>
      <c r="C950" s="257" t="s">
        <v>1345</v>
      </c>
      <c r="D950" s="800"/>
      <c r="E950" s="213">
        <v>43256</v>
      </c>
      <c r="F950" s="213">
        <v>43260</v>
      </c>
      <c r="G950" s="213">
        <v>43277</v>
      </c>
      <c r="H950" s="215" t="s">
        <v>279</v>
      </c>
    </row>
    <row r="951" spans="1:9" ht="15">
      <c r="A951" s="227"/>
      <c r="B951" s="214" t="s">
        <v>1310</v>
      </c>
      <c r="C951" s="257"/>
      <c r="D951" s="800"/>
      <c r="E951" s="213"/>
      <c r="F951" s="213"/>
      <c r="G951" s="213"/>
      <c r="H951" s="215"/>
    </row>
    <row r="952" spans="1:9" ht="15">
      <c r="A952" s="227"/>
      <c r="B952" s="214" t="s">
        <v>1344</v>
      </c>
      <c r="C952" s="257" t="s">
        <v>1343</v>
      </c>
      <c r="D952" s="800"/>
      <c r="E952" s="213">
        <v>43270</v>
      </c>
      <c r="F952" s="213">
        <v>43274</v>
      </c>
      <c r="G952" s="213">
        <v>43291</v>
      </c>
      <c r="H952" s="215" t="s">
        <v>279</v>
      </c>
    </row>
    <row r="953" spans="1:9" ht="15">
      <c r="A953" s="227"/>
      <c r="B953" s="214" t="s">
        <v>1342</v>
      </c>
      <c r="C953" s="257" t="s">
        <v>1341</v>
      </c>
      <c r="D953" s="801"/>
      <c r="E953" s="213">
        <f>E952+7</f>
        <v>43277</v>
      </c>
      <c r="F953" s="213">
        <f>F952+7</f>
        <v>43281</v>
      </c>
      <c r="G953" s="213">
        <f>G952+7</f>
        <v>43298</v>
      </c>
      <c r="H953" s="215" t="s">
        <v>279</v>
      </c>
    </row>
    <row r="954" spans="1:9" ht="15">
      <c r="A954" s="227" t="s">
        <v>281</v>
      </c>
      <c r="B954" s="217"/>
      <c r="C954" s="217"/>
      <c r="D954" s="216"/>
      <c r="E954" s="216"/>
      <c r="F954" s="216"/>
      <c r="G954" s="216"/>
      <c r="H954" s="216"/>
    </row>
    <row r="955" spans="1:9">
      <c r="A955" s="216"/>
      <c r="B955" s="788" t="s">
        <v>38</v>
      </c>
      <c r="C955" s="788" t="s">
        <v>39</v>
      </c>
      <c r="D955" s="790" t="s">
        <v>40</v>
      </c>
      <c r="E955" s="215" t="s">
        <v>196</v>
      </c>
      <c r="F955" s="215" t="s">
        <v>196</v>
      </c>
      <c r="G955" s="215" t="s">
        <v>281</v>
      </c>
      <c r="H955" s="216"/>
      <c r="I955" s="259"/>
    </row>
    <row r="956" spans="1:9">
      <c r="A956" s="216"/>
      <c r="B956" s="789"/>
      <c r="C956" s="789"/>
      <c r="D956" s="791"/>
      <c r="E956" s="215" t="s">
        <v>1122</v>
      </c>
      <c r="F956" s="215" t="s">
        <v>42</v>
      </c>
      <c r="G956" s="215" t="s">
        <v>43</v>
      </c>
      <c r="H956" s="216"/>
    </row>
    <row r="957" spans="1:9">
      <c r="A957" s="216"/>
      <c r="B957" s="223" t="s">
        <v>1310</v>
      </c>
      <c r="C957" s="223"/>
      <c r="D957" s="807" t="s">
        <v>1347</v>
      </c>
      <c r="E957" s="213"/>
      <c r="F957" s="213"/>
      <c r="G957" s="213"/>
      <c r="H957" s="216"/>
    </row>
    <row r="958" spans="1:9">
      <c r="A958" s="216"/>
      <c r="B958" s="214" t="s">
        <v>1346</v>
      </c>
      <c r="C958" s="257" t="s">
        <v>1345</v>
      </c>
      <c r="D958" s="800"/>
      <c r="E958" s="213">
        <v>43256</v>
      </c>
      <c r="F958" s="213">
        <v>43260</v>
      </c>
      <c r="G958" s="213">
        <v>43279</v>
      </c>
      <c r="H958" s="216"/>
    </row>
    <row r="959" spans="1:9">
      <c r="A959" s="216"/>
      <c r="B959" s="214" t="s">
        <v>1310</v>
      </c>
      <c r="C959" s="257"/>
      <c r="D959" s="800"/>
      <c r="E959" s="213"/>
      <c r="F959" s="213"/>
      <c r="G959" s="213"/>
      <c r="H959" s="216"/>
    </row>
    <row r="960" spans="1:9">
      <c r="A960" s="216"/>
      <c r="B960" s="214" t="s">
        <v>1344</v>
      </c>
      <c r="C960" s="257" t="s">
        <v>1343</v>
      </c>
      <c r="D960" s="800"/>
      <c r="E960" s="213">
        <v>43270</v>
      </c>
      <c r="F960" s="213">
        <v>43274</v>
      </c>
      <c r="G960" s="213">
        <v>43293</v>
      </c>
      <c r="H960" s="216"/>
    </row>
    <row r="961" spans="1:8">
      <c r="A961" s="216"/>
      <c r="B961" s="214" t="s">
        <v>1342</v>
      </c>
      <c r="C961" s="257" t="s">
        <v>1341</v>
      </c>
      <c r="D961" s="801"/>
      <c r="E961" s="213">
        <f>E960+7</f>
        <v>43277</v>
      </c>
      <c r="F961" s="213">
        <f>F960+7</f>
        <v>43281</v>
      </c>
      <c r="G961" s="213">
        <f>G960+7</f>
        <v>43300</v>
      </c>
      <c r="H961" s="216"/>
    </row>
    <row r="962" spans="1:8">
      <c r="A962" s="216"/>
      <c r="B962" s="226"/>
      <c r="C962" s="233"/>
      <c r="D962" s="254"/>
      <c r="E962" s="224"/>
      <c r="F962" s="224"/>
      <c r="G962" s="224"/>
      <c r="H962" s="216"/>
    </row>
    <row r="963" spans="1:8" ht="15">
      <c r="A963" s="227" t="s">
        <v>282</v>
      </c>
      <c r="B963" s="217"/>
      <c r="C963" s="217"/>
      <c r="D963" s="216"/>
      <c r="E963" s="216"/>
      <c r="F963" s="216"/>
      <c r="G963" s="216"/>
      <c r="H963" s="216"/>
    </row>
    <row r="964" spans="1:8">
      <c r="A964" s="216"/>
      <c r="B964" s="788" t="s">
        <v>38</v>
      </c>
      <c r="C964" s="788" t="s">
        <v>39</v>
      </c>
      <c r="D964" s="790" t="s">
        <v>40</v>
      </c>
      <c r="E964" s="215" t="s">
        <v>196</v>
      </c>
      <c r="F964" s="215" t="s">
        <v>196</v>
      </c>
      <c r="G964" s="215" t="s">
        <v>281</v>
      </c>
      <c r="H964" s="215" t="s">
        <v>282</v>
      </c>
    </row>
    <row r="965" spans="1:8">
      <c r="A965" s="216"/>
      <c r="B965" s="789"/>
      <c r="C965" s="789"/>
      <c r="D965" s="791"/>
      <c r="E965" s="215" t="s">
        <v>1122</v>
      </c>
      <c r="F965" s="215" t="s">
        <v>42</v>
      </c>
      <c r="G965" s="215" t="s">
        <v>43</v>
      </c>
      <c r="H965" s="215" t="s">
        <v>43</v>
      </c>
    </row>
    <row r="966" spans="1:8">
      <c r="A966" s="216"/>
      <c r="B966" s="223" t="s">
        <v>1310</v>
      </c>
      <c r="C966" s="223"/>
      <c r="D966" s="807" t="s">
        <v>1347</v>
      </c>
      <c r="E966" s="213"/>
      <c r="F966" s="213"/>
      <c r="G966" s="213"/>
      <c r="H966" s="269" t="s">
        <v>1340</v>
      </c>
    </row>
    <row r="967" spans="1:8">
      <c r="A967" s="216"/>
      <c r="B967" s="214" t="s">
        <v>1346</v>
      </c>
      <c r="C967" s="257" t="s">
        <v>1345</v>
      </c>
      <c r="D967" s="800"/>
      <c r="E967" s="213">
        <v>43256</v>
      </c>
      <c r="F967" s="213">
        <v>43260</v>
      </c>
      <c r="G967" s="213">
        <v>43279</v>
      </c>
      <c r="H967" s="269" t="s">
        <v>1340</v>
      </c>
    </row>
    <row r="968" spans="1:8">
      <c r="A968" s="216"/>
      <c r="B968" s="214" t="s">
        <v>1310</v>
      </c>
      <c r="C968" s="257"/>
      <c r="D968" s="800"/>
      <c r="E968" s="213"/>
      <c r="F968" s="213"/>
      <c r="G968" s="213"/>
      <c r="H968" s="269"/>
    </row>
    <row r="969" spans="1:8">
      <c r="A969" s="216"/>
      <c r="B969" s="214" t="s">
        <v>1344</v>
      </c>
      <c r="C969" s="257" t="s">
        <v>1343</v>
      </c>
      <c r="D969" s="800"/>
      <c r="E969" s="213">
        <v>43270</v>
      </c>
      <c r="F969" s="213">
        <v>43274</v>
      </c>
      <c r="G969" s="213">
        <v>43293</v>
      </c>
      <c r="H969" s="269" t="s">
        <v>1340</v>
      </c>
    </row>
    <row r="970" spans="1:8">
      <c r="A970" s="216"/>
      <c r="B970" s="214" t="s">
        <v>1342</v>
      </c>
      <c r="C970" s="257" t="s">
        <v>1341</v>
      </c>
      <c r="D970" s="801"/>
      <c r="E970" s="213">
        <f>E969+7</f>
        <v>43277</v>
      </c>
      <c r="F970" s="213">
        <f>F969+7</f>
        <v>43281</v>
      </c>
      <c r="G970" s="213">
        <f>G969+7</f>
        <v>43300</v>
      </c>
      <c r="H970" s="269" t="s">
        <v>1340</v>
      </c>
    </row>
    <row r="971" spans="1:8">
      <c r="A971" s="216"/>
      <c r="B971" s="226"/>
      <c r="C971" s="233"/>
      <c r="D971" s="254"/>
      <c r="E971" s="224"/>
      <c r="F971" s="224"/>
      <c r="G971" s="224"/>
      <c r="H971" s="216"/>
    </row>
    <row r="972" spans="1:8" ht="15">
      <c r="A972" s="227" t="s">
        <v>158</v>
      </c>
      <c r="B972" s="217"/>
      <c r="C972" s="217"/>
      <c r="D972" s="216"/>
      <c r="E972" s="216"/>
      <c r="F972" s="216"/>
      <c r="G972" s="216"/>
      <c r="H972" s="216"/>
    </row>
    <row r="973" spans="1:8">
      <c r="A973" s="216"/>
      <c r="B973" s="788" t="s">
        <v>38</v>
      </c>
      <c r="C973" s="788" t="s">
        <v>39</v>
      </c>
      <c r="D973" s="790" t="s">
        <v>40</v>
      </c>
      <c r="E973" s="215" t="s">
        <v>196</v>
      </c>
      <c r="F973" s="215" t="s">
        <v>196</v>
      </c>
      <c r="G973" s="267" t="s">
        <v>280</v>
      </c>
      <c r="H973" s="216"/>
    </row>
    <row r="974" spans="1:8">
      <c r="A974" s="216"/>
      <c r="B974" s="789"/>
      <c r="C974" s="789"/>
      <c r="D974" s="791"/>
      <c r="E974" s="215" t="s">
        <v>1122</v>
      </c>
      <c r="F974" s="215" t="s">
        <v>42</v>
      </c>
      <c r="G974" s="215" t="s">
        <v>43</v>
      </c>
      <c r="H974" s="216"/>
    </row>
    <row r="975" spans="1:8">
      <c r="A975" s="216"/>
      <c r="B975" s="223" t="s">
        <v>1339</v>
      </c>
      <c r="C975" s="257" t="s">
        <v>1338</v>
      </c>
      <c r="D975" s="800" t="s">
        <v>1337</v>
      </c>
      <c r="E975" s="213">
        <v>43252</v>
      </c>
      <c r="F975" s="213">
        <v>43255</v>
      </c>
      <c r="G975" s="213">
        <v>43277</v>
      </c>
      <c r="H975" s="216"/>
    </row>
    <row r="976" spans="1:8">
      <c r="A976" s="216"/>
      <c r="B976" s="214" t="s">
        <v>194</v>
      </c>
      <c r="C976" s="257" t="s">
        <v>1336</v>
      </c>
      <c r="D976" s="800"/>
      <c r="E976" s="213">
        <f t="shared" ref="E976:G978" si="115">E975+7</f>
        <v>43259</v>
      </c>
      <c r="F976" s="213">
        <f t="shared" si="115"/>
        <v>43262</v>
      </c>
      <c r="G976" s="213">
        <f t="shared" si="115"/>
        <v>43284</v>
      </c>
      <c r="H976" s="216"/>
    </row>
    <row r="977" spans="1:10">
      <c r="A977" s="216"/>
      <c r="B977" s="214" t="s">
        <v>1335</v>
      </c>
      <c r="C977" s="257" t="s">
        <v>47</v>
      </c>
      <c r="D977" s="800"/>
      <c r="E977" s="213">
        <f t="shared" si="115"/>
        <v>43266</v>
      </c>
      <c r="F977" s="213">
        <f t="shared" si="115"/>
        <v>43269</v>
      </c>
      <c r="G977" s="213">
        <f t="shared" si="115"/>
        <v>43291</v>
      </c>
      <c r="H977" s="216"/>
    </row>
    <row r="978" spans="1:10">
      <c r="A978" s="216"/>
      <c r="B978" s="242" t="s">
        <v>61</v>
      </c>
      <c r="C978" s="257" t="s">
        <v>689</v>
      </c>
      <c r="D978" s="801"/>
      <c r="E978" s="213">
        <f t="shared" si="115"/>
        <v>43273</v>
      </c>
      <c r="F978" s="213">
        <f t="shared" si="115"/>
        <v>43276</v>
      </c>
      <c r="G978" s="213">
        <f t="shared" si="115"/>
        <v>43298</v>
      </c>
      <c r="H978" s="216"/>
    </row>
    <row r="979" spans="1:10">
      <c r="A979" s="216"/>
      <c r="B979" s="226"/>
      <c r="C979" s="226"/>
      <c r="D979" s="261"/>
      <c r="E979" s="224"/>
      <c r="F979" s="224"/>
      <c r="G979" s="224"/>
      <c r="H979" s="216"/>
    </row>
    <row r="980" spans="1:10" ht="15">
      <c r="A980" s="227" t="s">
        <v>157</v>
      </c>
      <c r="B980" s="217"/>
      <c r="C980" s="217"/>
      <c r="D980" s="216"/>
      <c r="E980" s="216"/>
      <c r="F980" s="216"/>
      <c r="G980" s="216"/>
      <c r="H980" s="216"/>
    </row>
    <row r="981" spans="1:10" ht="15">
      <c r="A981" s="216"/>
      <c r="B981" s="788" t="s">
        <v>38</v>
      </c>
      <c r="C981" s="788" t="s">
        <v>39</v>
      </c>
      <c r="D981" s="790" t="s">
        <v>40</v>
      </c>
      <c r="E981" s="215" t="s">
        <v>196</v>
      </c>
      <c r="F981" s="215" t="s">
        <v>196</v>
      </c>
      <c r="G981" s="267" t="s">
        <v>157</v>
      </c>
      <c r="H981" s="216"/>
      <c r="J981" s="268"/>
    </row>
    <row r="982" spans="1:10">
      <c r="A982" s="216"/>
      <c r="B982" s="789"/>
      <c r="C982" s="789"/>
      <c r="D982" s="791"/>
      <c r="E982" s="215" t="s">
        <v>1122</v>
      </c>
      <c r="F982" s="215" t="s">
        <v>42</v>
      </c>
      <c r="G982" s="215" t="s">
        <v>43</v>
      </c>
      <c r="H982" s="216"/>
    </row>
    <row r="983" spans="1:10">
      <c r="A983" s="216"/>
      <c r="B983" s="223" t="s">
        <v>1339</v>
      </c>
      <c r="C983" s="257" t="s">
        <v>1338</v>
      </c>
      <c r="D983" s="800" t="s">
        <v>1337</v>
      </c>
      <c r="E983" s="213">
        <v>43252</v>
      </c>
      <c r="F983" s="213">
        <v>43255</v>
      </c>
      <c r="G983" s="213">
        <v>43273</v>
      </c>
      <c r="H983" s="216"/>
    </row>
    <row r="984" spans="1:10">
      <c r="A984" s="216"/>
      <c r="B984" s="214" t="s">
        <v>194</v>
      </c>
      <c r="C984" s="257" t="s">
        <v>1336</v>
      </c>
      <c r="D984" s="800"/>
      <c r="E984" s="213">
        <f t="shared" ref="E984:G986" si="116">E983+7</f>
        <v>43259</v>
      </c>
      <c r="F984" s="213">
        <f t="shared" si="116"/>
        <v>43262</v>
      </c>
      <c r="G984" s="213">
        <f t="shared" si="116"/>
        <v>43280</v>
      </c>
      <c r="H984" s="216"/>
    </row>
    <row r="985" spans="1:10">
      <c r="A985" s="216"/>
      <c r="B985" s="214" t="s">
        <v>1335</v>
      </c>
      <c r="C985" s="257" t="s">
        <v>47</v>
      </c>
      <c r="D985" s="800"/>
      <c r="E985" s="213">
        <f t="shared" si="116"/>
        <v>43266</v>
      </c>
      <c r="F985" s="213">
        <f t="shared" si="116"/>
        <v>43269</v>
      </c>
      <c r="G985" s="213">
        <f t="shared" si="116"/>
        <v>43287</v>
      </c>
      <c r="H985" s="216"/>
    </row>
    <row r="986" spans="1:10">
      <c r="A986" s="216"/>
      <c r="B986" s="242" t="s">
        <v>61</v>
      </c>
      <c r="C986" s="257" t="s">
        <v>689</v>
      </c>
      <c r="D986" s="801"/>
      <c r="E986" s="213">
        <f t="shared" si="116"/>
        <v>43273</v>
      </c>
      <c r="F986" s="213">
        <f t="shared" si="116"/>
        <v>43276</v>
      </c>
      <c r="G986" s="213">
        <f t="shared" si="116"/>
        <v>43294</v>
      </c>
      <c r="H986" s="216"/>
    </row>
    <row r="987" spans="1:10">
      <c r="A987" s="216"/>
      <c r="B987" s="226"/>
      <c r="C987" s="226"/>
      <c r="D987" s="261"/>
      <c r="E987" s="224"/>
      <c r="F987" s="224"/>
      <c r="G987" s="224"/>
      <c r="H987" s="216"/>
    </row>
    <row r="988" spans="1:10" ht="15">
      <c r="A988" s="227" t="s">
        <v>1330</v>
      </c>
      <c r="B988" s="217"/>
      <c r="C988" s="217"/>
      <c r="D988" s="216"/>
      <c r="E988" s="216"/>
      <c r="F988" s="216"/>
      <c r="G988" s="216"/>
      <c r="H988" s="216"/>
    </row>
    <row r="989" spans="1:10">
      <c r="A989" s="216"/>
      <c r="B989" s="788" t="s">
        <v>38</v>
      </c>
      <c r="C989" s="788" t="s">
        <v>39</v>
      </c>
      <c r="D989" s="790" t="s">
        <v>40</v>
      </c>
      <c r="E989" s="215" t="s">
        <v>196</v>
      </c>
      <c r="F989" s="215" t="s">
        <v>196</v>
      </c>
      <c r="G989" s="267" t="s">
        <v>1330</v>
      </c>
      <c r="H989" s="239"/>
    </row>
    <row r="990" spans="1:10">
      <c r="A990" s="216"/>
      <c r="B990" s="789"/>
      <c r="C990" s="789"/>
      <c r="D990" s="791"/>
      <c r="E990" s="215" t="s">
        <v>1122</v>
      </c>
      <c r="F990" s="215" t="s">
        <v>42</v>
      </c>
      <c r="G990" s="215" t="s">
        <v>43</v>
      </c>
      <c r="H990" s="239"/>
    </row>
    <row r="991" spans="1:10">
      <c r="A991" s="216"/>
      <c r="B991" s="214" t="s">
        <v>1310</v>
      </c>
      <c r="C991" s="257"/>
      <c r="D991" s="807" t="s">
        <v>1334</v>
      </c>
      <c r="E991" s="213"/>
      <c r="F991" s="213"/>
      <c r="G991" s="213"/>
      <c r="H991" s="239"/>
    </row>
    <row r="992" spans="1:10">
      <c r="A992" s="216"/>
      <c r="B992" s="214" t="s">
        <v>223</v>
      </c>
      <c r="C992" s="257" t="s">
        <v>1333</v>
      </c>
      <c r="D992" s="800"/>
      <c r="E992" s="213">
        <v>43258</v>
      </c>
      <c r="F992" s="213">
        <v>43262</v>
      </c>
      <c r="G992" s="213">
        <v>43254</v>
      </c>
      <c r="H992" s="239"/>
    </row>
    <row r="993" spans="1:10">
      <c r="A993" s="216"/>
      <c r="B993" s="214" t="s">
        <v>1310</v>
      </c>
      <c r="C993" s="257"/>
      <c r="D993" s="800"/>
      <c r="E993" s="213"/>
      <c r="F993" s="213"/>
      <c r="G993" s="213"/>
      <c r="H993" s="239"/>
    </row>
    <row r="994" spans="1:10">
      <c r="A994" s="216"/>
      <c r="B994" s="214" t="s">
        <v>1332</v>
      </c>
      <c r="C994" s="257" t="s">
        <v>1331</v>
      </c>
      <c r="D994" s="801"/>
      <c r="E994" s="213">
        <v>43272</v>
      </c>
      <c r="F994" s="213">
        <v>43276</v>
      </c>
      <c r="G994" s="213">
        <v>43268</v>
      </c>
      <c r="H994" s="239"/>
    </row>
    <row r="995" spans="1:10">
      <c r="A995" s="216"/>
      <c r="B995" s="226"/>
      <c r="C995" s="233"/>
      <c r="D995" s="254"/>
      <c r="E995" s="224"/>
      <c r="F995" s="224"/>
      <c r="G995" s="224"/>
      <c r="H995" s="239"/>
    </row>
    <row r="996" spans="1:10">
      <c r="A996" s="216"/>
      <c r="B996" s="788" t="s">
        <v>38</v>
      </c>
      <c r="C996" s="788" t="s">
        <v>39</v>
      </c>
      <c r="D996" s="790" t="s">
        <v>40</v>
      </c>
      <c r="E996" s="215" t="s">
        <v>196</v>
      </c>
      <c r="F996" s="215" t="s">
        <v>196</v>
      </c>
      <c r="G996" s="267" t="s">
        <v>1330</v>
      </c>
      <c r="H996" s="239"/>
      <c r="I996" s="259"/>
    </row>
    <row r="997" spans="1:10">
      <c r="A997" s="216"/>
      <c r="B997" s="789"/>
      <c r="C997" s="789"/>
      <c r="D997" s="791"/>
      <c r="E997" s="215" t="s">
        <v>1122</v>
      </c>
      <c r="F997" s="215" t="s">
        <v>42</v>
      </c>
      <c r="G997" s="215" t="s">
        <v>43</v>
      </c>
      <c r="H997" s="239"/>
      <c r="I997" s="219"/>
    </row>
    <row r="998" spans="1:10">
      <c r="A998" s="216"/>
      <c r="B998" s="223" t="s">
        <v>1329</v>
      </c>
      <c r="C998" s="223" t="s">
        <v>1328</v>
      </c>
      <c r="D998" s="807" t="s">
        <v>1327</v>
      </c>
      <c r="E998" s="213">
        <v>43255</v>
      </c>
      <c r="F998" s="213">
        <v>43258</v>
      </c>
      <c r="G998" s="213">
        <f>F998+26</f>
        <v>43284</v>
      </c>
      <c r="H998" s="239"/>
      <c r="I998" s="219"/>
    </row>
    <row r="999" spans="1:10">
      <c r="A999" s="216"/>
      <c r="B999" s="223" t="s">
        <v>1326</v>
      </c>
      <c r="C999" s="223" t="s">
        <v>1325</v>
      </c>
      <c r="D999" s="800"/>
      <c r="E999" s="213">
        <f t="shared" ref="E999:G1001" si="117">E998+7</f>
        <v>43262</v>
      </c>
      <c r="F999" s="213">
        <f t="shared" si="117"/>
        <v>43265</v>
      </c>
      <c r="G999" s="213">
        <f t="shared" si="117"/>
        <v>43291</v>
      </c>
      <c r="H999" s="239"/>
      <c r="I999" s="219"/>
    </row>
    <row r="1000" spans="1:10">
      <c r="A1000" s="216"/>
      <c r="B1000" s="223" t="s">
        <v>1324</v>
      </c>
      <c r="C1000" s="223" t="s">
        <v>1323</v>
      </c>
      <c r="D1000" s="800"/>
      <c r="E1000" s="213">
        <f t="shared" si="117"/>
        <v>43269</v>
      </c>
      <c r="F1000" s="213">
        <f t="shared" si="117"/>
        <v>43272</v>
      </c>
      <c r="G1000" s="213">
        <f t="shared" si="117"/>
        <v>43298</v>
      </c>
      <c r="H1000" s="239"/>
      <c r="I1000" s="219"/>
    </row>
    <row r="1001" spans="1:10">
      <c r="A1001" s="216"/>
      <c r="B1001" s="223" t="s">
        <v>1322</v>
      </c>
      <c r="C1001" s="223" t="s">
        <v>1321</v>
      </c>
      <c r="D1001" s="801"/>
      <c r="E1001" s="213">
        <f t="shared" si="117"/>
        <v>43276</v>
      </c>
      <c r="F1001" s="213">
        <f t="shared" si="117"/>
        <v>43279</v>
      </c>
      <c r="G1001" s="213">
        <f t="shared" si="117"/>
        <v>43305</v>
      </c>
      <c r="H1001" s="239"/>
      <c r="I1001" s="219"/>
    </row>
    <row r="1002" spans="1:10">
      <c r="B1002" s="211"/>
      <c r="I1002" s="219"/>
    </row>
    <row r="1003" spans="1:10" ht="15">
      <c r="B1003" s="266"/>
      <c r="C1003" s="266"/>
      <c r="E1003" s="224"/>
      <c r="F1003" s="224"/>
      <c r="G1003" s="224"/>
    </row>
    <row r="1004" spans="1:10" ht="15">
      <c r="A1004" s="802" t="s">
        <v>161</v>
      </c>
      <c r="B1004" s="802"/>
      <c r="C1004" s="802"/>
      <c r="D1004" s="802"/>
      <c r="E1004" s="802"/>
      <c r="F1004" s="802"/>
      <c r="G1004" s="802"/>
      <c r="H1004" s="251"/>
      <c r="I1004" s="259"/>
      <c r="J1004" s="259"/>
    </row>
    <row r="1005" spans="1:10" ht="15">
      <c r="A1005" s="227" t="s">
        <v>173</v>
      </c>
      <c r="B1005" s="265"/>
      <c r="C1005" s="264"/>
      <c r="D1005" s="263"/>
      <c r="E1005" s="263"/>
      <c r="F1005" s="224"/>
      <c r="G1005" s="224"/>
      <c r="H1005" s="248"/>
    </row>
    <row r="1006" spans="1:10" ht="15">
      <c r="A1006" s="227"/>
      <c r="B1006" s="803" t="s">
        <v>38</v>
      </c>
      <c r="C1006" s="803" t="s">
        <v>39</v>
      </c>
      <c r="D1006" s="798" t="s">
        <v>40</v>
      </c>
      <c r="E1006" s="260" t="s">
        <v>196</v>
      </c>
      <c r="F1006" s="260" t="s">
        <v>196</v>
      </c>
      <c r="G1006" s="260" t="s">
        <v>173</v>
      </c>
      <c r="H1006" s="248"/>
    </row>
    <row r="1007" spans="1:10" ht="15">
      <c r="A1007" s="227"/>
      <c r="B1007" s="804"/>
      <c r="C1007" s="804"/>
      <c r="D1007" s="799"/>
      <c r="E1007" s="260" t="s">
        <v>1122</v>
      </c>
      <c r="F1007" s="260" t="s">
        <v>42</v>
      </c>
      <c r="G1007" s="260" t="s">
        <v>43</v>
      </c>
      <c r="H1007" s="248"/>
    </row>
    <row r="1008" spans="1:10" ht="15">
      <c r="A1008" s="227"/>
      <c r="B1008" s="214" t="s">
        <v>1320</v>
      </c>
      <c r="C1008" s="257" t="s">
        <v>1319</v>
      </c>
      <c r="D1008" s="792" t="s">
        <v>1318</v>
      </c>
      <c r="E1008" s="213">
        <v>43251</v>
      </c>
      <c r="F1008" s="213">
        <v>43256</v>
      </c>
      <c r="G1008" s="213">
        <f>F1008+32</f>
        <v>43288</v>
      </c>
      <c r="H1008" s="248"/>
    </row>
    <row r="1009" spans="1:8" ht="15">
      <c r="A1009" s="227"/>
      <c r="B1009" s="214" t="s">
        <v>1317</v>
      </c>
      <c r="C1009" s="257" t="s">
        <v>1278</v>
      </c>
      <c r="D1009" s="793"/>
      <c r="E1009" s="213">
        <f t="shared" ref="E1009:G1011" si="118">E1008+7</f>
        <v>43258</v>
      </c>
      <c r="F1009" s="213">
        <f t="shared" si="118"/>
        <v>43263</v>
      </c>
      <c r="G1009" s="213">
        <f t="shared" si="118"/>
        <v>43295</v>
      </c>
      <c r="H1009" s="248"/>
    </row>
    <row r="1010" spans="1:8" ht="15">
      <c r="A1010" s="227"/>
      <c r="B1010" s="214" t="s">
        <v>1316</v>
      </c>
      <c r="C1010" s="257" t="s">
        <v>1274</v>
      </c>
      <c r="D1010" s="793"/>
      <c r="E1010" s="213">
        <f t="shared" si="118"/>
        <v>43265</v>
      </c>
      <c r="F1010" s="213">
        <f t="shared" si="118"/>
        <v>43270</v>
      </c>
      <c r="G1010" s="213">
        <f t="shared" si="118"/>
        <v>43302</v>
      </c>
      <c r="H1010" s="248"/>
    </row>
    <row r="1011" spans="1:8" ht="15">
      <c r="A1011" s="227"/>
      <c r="B1011" s="214" t="s">
        <v>1315</v>
      </c>
      <c r="C1011" s="257" t="s">
        <v>1272</v>
      </c>
      <c r="D1011" s="794"/>
      <c r="E1011" s="213">
        <f t="shared" si="118"/>
        <v>43272</v>
      </c>
      <c r="F1011" s="213">
        <f t="shared" si="118"/>
        <v>43277</v>
      </c>
      <c r="G1011" s="213">
        <f t="shared" si="118"/>
        <v>43309</v>
      </c>
      <c r="H1011" s="248"/>
    </row>
    <row r="1012" spans="1:8" ht="15">
      <c r="A1012" s="227"/>
      <c r="B1012" s="226"/>
      <c r="C1012" s="233"/>
      <c r="D1012" s="225"/>
      <c r="E1012" s="224"/>
      <c r="F1012" s="224"/>
      <c r="G1012" s="224"/>
      <c r="H1012" s="248"/>
    </row>
    <row r="1013" spans="1:8" ht="15">
      <c r="A1013" s="227" t="s">
        <v>288</v>
      </c>
      <c r="B1013" s="250"/>
      <c r="C1013" s="250"/>
      <c r="D1013" s="227"/>
      <c r="E1013" s="227"/>
      <c r="F1013" s="227"/>
      <c r="G1013" s="248"/>
      <c r="H1013" s="216"/>
    </row>
    <row r="1014" spans="1:8">
      <c r="A1014" s="216"/>
      <c r="B1014" s="803" t="s">
        <v>38</v>
      </c>
      <c r="C1014" s="803" t="s">
        <v>39</v>
      </c>
      <c r="D1014" s="798" t="s">
        <v>40</v>
      </c>
      <c r="E1014" s="260" t="s">
        <v>196</v>
      </c>
      <c r="F1014" s="260" t="s">
        <v>196</v>
      </c>
      <c r="G1014" s="260" t="s">
        <v>288</v>
      </c>
      <c r="H1014" s="216"/>
    </row>
    <row r="1015" spans="1:8">
      <c r="A1015" s="216"/>
      <c r="B1015" s="804"/>
      <c r="C1015" s="804"/>
      <c r="D1015" s="799"/>
      <c r="E1015" s="260" t="s">
        <v>1122</v>
      </c>
      <c r="F1015" s="260" t="s">
        <v>42</v>
      </c>
      <c r="G1015" s="260" t="s">
        <v>43</v>
      </c>
      <c r="H1015" s="216"/>
    </row>
    <row r="1016" spans="1:8">
      <c r="A1016" s="216"/>
      <c r="B1016" s="214" t="s">
        <v>1290</v>
      </c>
      <c r="C1016" s="257" t="s">
        <v>1289</v>
      </c>
      <c r="D1016" s="792" t="s">
        <v>1312</v>
      </c>
      <c r="E1016" s="213">
        <v>43252</v>
      </c>
      <c r="F1016" s="213">
        <v>43256</v>
      </c>
      <c r="G1016" s="213">
        <v>43286</v>
      </c>
      <c r="H1016" s="216"/>
    </row>
    <row r="1017" spans="1:8">
      <c r="A1017" s="216"/>
      <c r="B1017" s="214" t="s">
        <v>1287</v>
      </c>
      <c r="C1017" s="257" t="s">
        <v>1286</v>
      </c>
      <c r="D1017" s="793"/>
      <c r="E1017" s="213">
        <f t="shared" ref="E1017:G1019" si="119">E1016+7</f>
        <v>43259</v>
      </c>
      <c r="F1017" s="213">
        <f t="shared" si="119"/>
        <v>43263</v>
      </c>
      <c r="G1017" s="213">
        <f t="shared" si="119"/>
        <v>43293</v>
      </c>
      <c r="H1017" s="216"/>
    </row>
    <row r="1018" spans="1:8">
      <c r="A1018" s="216"/>
      <c r="B1018" s="214" t="s">
        <v>1285</v>
      </c>
      <c r="C1018" s="257" t="s">
        <v>1284</v>
      </c>
      <c r="D1018" s="793"/>
      <c r="E1018" s="213">
        <f t="shared" si="119"/>
        <v>43266</v>
      </c>
      <c r="F1018" s="213">
        <f t="shared" si="119"/>
        <v>43270</v>
      </c>
      <c r="G1018" s="213">
        <f t="shared" si="119"/>
        <v>43300</v>
      </c>
      <c r="H1018" s="216"/>
    </row>
    <row r="1019" spans="1:8">
      <c r="A1019" s="216"/>
      <c r="B1019" s="214" t="s">
        <v>1283</v>
      </c>
      <c r="C1019" s="257" t="s">
        <v>1282</v>
      </c>
      <c r="D1019" s="794"/>
      <c r="E1019" s="213">
        <f t="shared" si="119"/>
        <v>43273</v>
      </c>
      <c r="F1019" s="213">
        <f t="shared" si="119"/>
        <v>43277</v>
      </c>
      <c r="G1019" s="213">
        <f t="shared" si="119"/>
        <v>43307</v>
      </c>
      <c r="H1019" s="216"/>
    </row>
    <row r="1020" spans="1:8">
      <c r="A1020" s="216"/>
      <c r="B1020" s="226"/>
      <c r="C1020" s="233"/>
      <c r="D1020" s="225"/>
      <c r="E1020" s="224"/>
      <c r="F1020" s="224"/>
      <c r="G1020" s="224"/>
      <c r="H1020" s="216"/>
    </row>
    <row r="1021" spans="1:8">
      <c r="A1021" s="216"/>
      <c r="B1021" s="803" t="s">
        <v>38</v>
      </c>
      <c r="C1021" s="803" t="s">
        <v>39</v>
      </c>
      <c r="D1021" s="798" t="s">
        <v>40</v>
      </c>
      <c r="E1021" s="260" t="s">
        <v>196</v>
      </c>
      <c r="F1021" s="260" t="s">
        <v>196</v>
      </c>
      <c r="G1021" s="260" t="s">
        <v>288</v>
      </c>
      <c r="H1021" s="216"/>
    </row>
    <row r="1022" spans="1:8">
      <c r="A1022" s="216"/>
      <c r="B1022" s="804"/>
      <c r="C1022" s="804"/>
      <c r="D1022" s="799"/>
      <c r="E1022" s="260" t="s">
        <v>1122</v>
      </c>
      <c r="F1022" s="260" t="s">
        <v>42</v>
      </c>
      <c r="G1022" s="260" t="s">
        <v>43</v>
      </c>
      <c r="H1022" s="216"/>
    </row>
    <row r="1023" spans="1:8">
      <c r="A1023" s="216"/>
      <c r="B1023" s="256"/>
      <c r="C1023" s="256"/>
      <c r="D1023" s="262"/>
      <c r="E1023" s="260"/>
      <c r="F1023" s="260"/>
      <c r="G1023" s="260"/>
      <c r="H1023" s="216"/>
    </row>
    <row r="1024" spans="1:8">
      <c r="A1024" s="216"/>
      <c r="B1024" s="214" t="s">
        <v>516</v>
      </c>
      <c r="C1024" s="256" t="s">
        <v>1307</v>
      </c>
      <c r="D1024" s="807" t="s">
        <v>1309</v>
      </c>
      <c r="E1024" s="213">
        <v>43255</v>
      </c>
      <c r="F1024" s="213">
        <v>43260</v>
      </c>
      <c r="G1024" s="213">
        <v>43285</v>
      </c>
      <c r="H1024" s="216"/>
    </row>
    <row r="1025" spans="1:10">
      <c r="A1025" s="216"/>
      <c r="B1025" s="214" t="s">
        <v>517</v>
      </c>
      <c r="C1025" s="257" t="s">
        <v>1306</v>
      </c>
      <c r="D1025" s="800"/>
      <c r="E1025" s="213">
        <f t="shared" ref="E1025:G1027" si="120">E1024+7</f>
        <v>43262</v>
      </c>
      <c r="F1025" s="213">
        <f t="shared" si="120"/>
        <v>43267</v>
      </c>
      <c r="G1025" s="213">
        <f t="shared" si="120"/>
        <v>43292</v>
      </c>
      <c r="H1025" s="216"/>
      <c r="J1025" s="219"/>
    </row>
    <row r="1026" spans="1:10">
      <c r="A1026" s="216"/>
      <c r="B1026" s="214" t="s">
        <v>7</v>
      </c>
      <c r="C1026" s="257" t="s">
        <v>1305</v>
      </c>
      <c r="D1026" s="800"/>
      <c r="E1026" s="213">
        <f t="shared" si="120"/>
        <v>43269</v>
      </c>
      <c r="F1026" s="213">
        <f t="shared" si="120"/>
        <v>43274</v>
      </c>
      <c r="G1026" s="213">
        <f t="shared" si="120"/>
        <v>43299</v>
      </c>
      <c r="H1026" s="216"/>
      <c r="J1026" s="219"/>
    </row>
    <row r="1027" spans="1:10">
      <c r="A1027" s="216"/>
      <c r="B1027" s="214" t="s">
        <v>518</v>
      </c>
      <c r="C1027" s="257" t="s">
        <v>1304</v>
      </c>
      <c r="D1027" s="801"/>
      <c r="E1027" s="213">
        <f t="shared" si="120"/>
        <v>43276</v>
      </c>
      <c r="F1027" s="213">
        <f t="shared" si="120"/>
        <v>43281</v>
      </c>
      <c r="G1027" s="213">
        <f t="shared" si="120"/>
        <v>43306</v>
      </c>
      <c r="H1027" s="216"/>
      <c r="J1027" s="219"/>
    </row>
    <row r="1028" spans="1:10">
      <c r="A1028" s="216"/>
      <c r="B1028" s="226"/>
      <c r="C1028" s="233"/>
      <c r="D1028" s="225"/>
      <c r="E1028" s="224"/>
      <c r="F1028" s="224"/>
      <c r="G1028" s="224"/>
      <c r="H1028" s="216"/>
      <c r="J1028" s="219"/>
    </row>
    <row r="1029" spans="1:10" ht="15">
      <c r="A1029" s="227" t="s">
        <v>1314</v>
      </c>
      <c r="B1029" s="226"/>
      <c r="C1029" s="233"/>
      <c r="D1029" s="225"/>
      <c r="E1029" s="224"/>
      <c r="F1029" s="224"/>
      <c r="G1029" s="224"/>
      <c r="H1029" s="216"/>
      <c r="J1029" s="219"/>
    </row>
    <row r="1030" spans="1:10">
      <c r="A1030" s="216"/>
      <c r="B1030" s="803" t="s">
        <v>38</v>
      </c>
      <c r="C1030" s="803" t="s">
        <v>39</v>
      </c>
      <c r="D1030" s="798" t="s">
        <v>40</v>
      </c>
      <c r="E1030" s="260" t="s">
        <v>196</v>
      </c>
      <c r="F1030" s="260" t="s">
        <v>196</v>
      </c>
      <c r="G1030" s="260" t="s">
        <v>1314</v>
      </c>
      <c r="H1030" s="216"/>
      <c r="J1030" s="219"/>
    </row>
    <row r="1031" spans="1:10">
      <c r="A1031" s="216"/>
      <c r="B1031" s="804"/>
      <c r="C1031" s="804"/>
      <c r="D1031" s="799"/>
      <c r="E1031" s="260" t="s">
        <v>1122</v>
      </c>
      <c r="F1031" s="260" t="s">
        <v>42</v>
      </c>
      <c r="G1031" s="260" t="s">
        <v>43</v>
      </c>
      <c r="H1031" s="216"/>
      <c r="J1031" s="219"/>
    </row>
    <row r="1032" spans="1:10">
      <c r="A1032" s="216"/>
      <c r="B1032" s="256" t="s">
        <v>1310</v>
      </c>
      <c r="C1032" s="256"/>
      <c r="D1032" s="262"/>
      <c r="E1032" s="260"/>
      <c r="F1032" s="260"/>
      <c r="G1032" s="260"/>
      <c r="H1032" s="216"/>
      <c r="J1032" s="219"/>
    </row>
    <row r="1033" spans="1:10">
      <c r="A1033" s="216"/>
      <c r="B1033" s="214" t="s">
        <v>516</v>
      </c>
      <c r="C1033" s="256" t="s">
        <v>1307</v>
      </c>
      <c r="D1033" s="807" t="s">
        <v>1309</v>
      </c>
      <c r="E1033" s="213">
        <v>43255</v>
      </c>
      <c r="F1033" s="213">
        <v>43260</v>
      </c>
      <c r="G1033" s="213">
        <v>43291</v>
      </c>
      <c r="H1033" s="216"/>
      <c r="J1033" s="219"/>
    </row>
    <row r="1034" spans="1:10">
      <c r="A1034" s="216"/>
      <c r="B1034" s="214" t="s">
        <v>517</v>
      </c>
      <c r="C1034" s="257" t="s">
        <v>1306</v>
      </c>
      <c r="D1034" s="800"/>
      <c r="E1034" s="213">
        <f t="shared" ref="E1034:G1036" si="121">E1033+7</f>
        <v>43262</v>
      </c>
      <c r="F1034" s="213">
        <f t="shared" si="121"/>
        <v>43267</v>
      </c>
      <c r="G1034" s="213">
        <f t="shared" si="121"/>
        <v>43298</v>
      </c>
      <c r="H1034" s="216"/>
      <c r="J1034" s="219"/>
    </row>
    <row r="1035" spans="1:10">
      <c r="A1035" s="216"/>
      <c r="B1035" s="214" t="s">
        <v>7</v>
      </c>
      <c r="C1035" s="257" t="s">
        <v>1305</v>
      </c>
      <c r="D1035" s="800"/>
      <c r="E1035" s="213">
        <f t="shared" si="121"/>
        <v>43269</v>
      </c>
      <c r="F1035" s="213">
        <f t="shared" si="121"/>
        <v>43274</v>
      </c>
      <c r="G1035" s="213">
        <f t="shared" si="121"/>
        <v>43305</v>
      </c>
      <c r="H1035" s="216"/>
      <c r="J1035" s="219"/>
    </row>
    <row r="1036" spans="1:10">
      <c r="A1036" s="216"/>
      <c r="B1036" s="214" t="s">
        <v>518</v>
      </c>
      <c r="C1036" s="257" t="s">
        <v>1304</v>
      </c>
      <c r="D1036" s="801"/>
      <c r="E1036" s="213">
        <f t="shared" si="121"/>
        <v>43276</v>
      </c>
      <c r="F1036" s="213">
        <f t="shared" si="121"/>
        <v>43281</v>
      </c>
      <c r="G1036" s="213">
        <f t="shared" si="121"/>
        <v>43312</v>
      </c>
      <c r="H1036" s="216"/>
      <c r="J1036" s="219"/>
    </row>
    <row r="1037" spans="1:10">
      <c r="A1037" s="216"/>
      <c r="B1037" s="216"/>
      <c r="C1037" s="216"/>
      <c r="D1037" s="216"/>
      <c r="E1037" s="216"/>
      <c r="F1037" s="216"/>
      <c r="G1037" s="216"/>
      <c r="H1037" s="216"/>
      <c r="J1037" s="219"/>
    </row>
    <row r="1038" spans="1:10" ht="15">
      <c r="A1038" s="227" t="s">
        <v>1313</v>
      </c>
      <c r="B1038" s="226"/>
      <c r="C1038" s="233"/>
      <c r="D1038" s="225"/>
      <c r="E1038" s="225"/>
      <c r="F1038" s="224"/>
      <c r="G1038" s="235"/>
      <c r="H1038" s="216"/>
      <c r="J1038" s="219"/>
    </row>
    <row r="1039" spans="1:10" ht="15">
      <c r="A1039" s="227"/>
      <c r="B1039" s="788" t="s">
        <v>38</v>
      </c>
      <c r="C1039" s="788" t="s">
        <v>39</v>
      </c>
      <c r="D1039" s="790" t="s">
        <v>40</v>
      </c>
      <c r="E1039" s="215" t="s">
        <v>196</v>
      </c>
      <c r="F1039" s="215" t="s">
        <v>196</v>
      </c>
      <c r="G1039" s="215" t="s">
        <v>1313</v>
      </c>
      <c r="H1039" s="216"/>
      <c r="J1039" s="219"/>
    </row>
    <row r="1040" spans="1:10" ht="15">
      <c r="A1040" s="227"/>
      <c r="B1040" s="789"/>
      <c r="C1040" s="789"/>
      <c r="D1040" s="791"/>
      <c r="E1040" s="215" t="s">
        <v>1122</v>
      </c>
      <c r="F1040" s="215" t="s">
        <v>42</v>
      </c>
      <c r="G1040" s="215" t="s">
        <v>43</v>
      </c>
      <c r="H1040" s="216"/>
      <c r="J1040" s="219"/>
    </row>
    <row r="1041" spans="1:10" ht="15">
      <c r="A1041" s="227"/>
      <c r="B1041" s="214" t="s">
        <v>439</v>
      </c>
      <c r="C1041" s="256" t="s">
        <v>292</v>
      </c>
      <c r="D1041" s="807" t="s">
        <v>1311</v>
      </c>
      <c r="E1041" s="213">
        <v>43248</v>
      </c>
      <c r="F1041" s="213">
        <v>43252</v>
      </c>
      <c r="G1041" s="213">
        <v>43284</v>
      </c>
      <c r="H1041" s="216"/>
      <c r="J1041" s="219"/>
    </row>
    <row r="1042" spans="1:10" ht="15">
      <c r="A1042" s="227"/>
      <c r="B1042" s="214" t="s">
        <v>521</v>
      </c>
      <c r="C1042" s="257" t="s">
        <v>525</v>
      </c>
      <c r="D1042" s="800"/>
      <c r="E1042" s="213">
        <f t="shared" ref="E1042:G1045" si="122">E1041+7</f>
        <v>43255</v>
      </c>
      <c r="F1042" s="213">
        <f t="shared" si="122"/>
        <v>43259</v>
      </c>
      <c r="G1042" s="213">
        <f t="shared" si="122"/>
        <v>43291</v>
      </c>
      <c r="H1042" s="216"/>
      <c r="J1042" s="219"/>
    </row>
    <row r="1043" spans="1:10" ht="15">
      <c r="A1043" s="227"/>
      <c r="B1043" s="214" t="s">
        <v>522</v>
      </c>
      <c r="C1043" s="257" t="s">
        <v>526</v>
      </c>
      <c r="D1043" s="800"/>
      <c r="E1043" s="213">
        <f t="shared" si="122"/>
        <v>43262</v>
      </c>
      <c r="F1043" s="213">
        <f t="shared" si="122"/>
        <v>43266</v>
      </c>
      <c r="G1043" s="213">
        <f t="shared" si="122"/>
        <v>43298</v>
      </c>
      <c r="H1043" s="216"/>
      <c r="J1043" s="219"/>
    </row>
    <row r="1044" spans="1:10" ht="15">
      <c r="A1044" s="227"/>
      <c r="B1044" s="214" t="s">
        <v>523</v>
      </c>
      <c r="C1044" s="257"/>
      <c r="D1044" s="800"/>
      <c r="E1044" s="213">
        <f t="shared" si="122"/>
        <v>43269</v>
      </c>
      <c r="F1044" s="213">
        <f t="shared" si="122"/>
        <v>43273</v>
      </c>
      <c r="G1044" s="213">
        <f t="shared" si="122"/>
        <v>43305</v>
      </c>
      <c r="H1044" s="216"/>
      <c r="J1044" s="219"/>
    </row>
    <row r="1045" spans="1:10" ht="15">
      <c r="A1045" s="227"/>
      <c r="B1045" s="214" t="s">
        <v>524</v>
      </c>
      <c r="C1045" s="257"/>
      <c r="D1045" s="801"/>
      <c r="E1045" s="213">
        <f t="shared" si="122"/>
        <v>43276</v>
      </c>
      <c r="F1045" s="213">
        <f t="shared" si="122"/>
        <v>43280</v>
      </c>
      <c r="G1045" s="213">
        <f t="shared" si="122"/>
        <v>43312</v>
      </c>
      <c r="H1045" s="216"/>
      <c r="J1045" s="219"/>
    </row>
    <row r="1046" spans="1:10">
      <c r="A1046" s="216"/>
      <c r="B1046" s="226"/>
      <c r="C1046" s="226"/>
      <c r="D1046" s="261"/>
      <c r="E1046" s="224"/>
      <c r="F1046" s="224"/>
      <c r="G1046" s="224"/>
      <c r="H1046" s="216"/>
      <c r="J1046" s="219"/>
    </row>
    <row r="1047" spans="1:10" ht="15">
      <c r="A1047" s="227" t="s">
        <v>289</v>
      </c>
      <c r="B1047" s="217"/>
      <c r="C1047" s="217"/>
      <c r="D1047" s="216"/>
      <c r="E1047" s="216"/>
      <c r="F1047" s="216"/>
      <c r="G1047" s="216"/>
      <c r="H1047" s="216"/>
      <c r="J1047" s="219"/>
    </row>
    <row r="1048" spans="1:10">
      <c r="A1048" s="216"/>
      <c r="B1048" s="788" t="s">
        <v>38</v>
      </c>
      <c r="C1048" s="788" t="s">
        <v>39</v>
      </c>
      <c r="D1048" s="790" t="s">
        <v>40</v>
      </c>
      <c r="E1048" s="215" t="s">
        <v>196</v>
      </c>
      <c r="F1048" s="215" t="s">
        <v>196</v>
      </c>
      <c r="G1048" s="215" t="s">
        <v>290</v>
      </c>
      <c r="H1048" s="216"/>
      <c r="I1048" s="259"/>
      <c r="J1048" s="219"/>
    </row>
    <row r="1049" spans="1:10">
      <c r="A1049" s="216"/>
      <c r="B1049" s="789"/>
      <c r="C1049" s="789"/>
      <c r="D1049" s="791"/>
      <c r="E1049" s="215" t="s">
        <v>1122</v>
      </c>
      <c r="F1049" s="215" t="s">
        <v>42</v>
      </c>
      <c r="G1049" s="213" t="s">
        <v>43</v>
      </c>
      <c r="H1049" s="216"/>
      <c r="J1049" s="219"/>
    </row>
    <row r="1050" spans="1:10">
      <c r="A1050" s="216"/>
      <c r="B1050" s="256" t="s">
        <v>1310</v>
      </c>
      <c r="C1050" s="256"/>
      <c r="D1050" s="807" t="s">
        <v>1309</v>
      </c>
      <c r="E1050" s="260"/>
      <c r="F1050" s="260"/>
      <c r="G1050" s="213"/>
      <c r="H1050" s="216"/>
      <c r="J1050" s="219"/>
    </row>
    <row r="1051" spans="1:10">
      <c r="A1051" s="216"/>
      <c r="B1051" s="214" t="s">
        <v>516</v>
      </c>
      <c r="C1051" s="256" t="s">
        <v>1307</v>
      </c>
      <c r="D1051" s="800"/>
      <c r="E1051" s="213">
        <v>43255</v>
      </c>
      <c r="F1051" s="213">
        <v>43260</v>
      </c>
      <c r="G1051" s="213">
        <v>43281</v>
      </c>
      <c r="H1051" s="216"/>
      <c r="J1051" s="219"/>
    </row>
    <row r="1052" spans="1:10">
      <c r="A1052" s="216"/>
      <c r="B1052" s="214" t="s">
        <v>517</v>
      </c>
      <c r="C1052" s="257" t="s">
        <v>1306</v>
      </c>
      <c r="D1052" s="800"/>
      <c r="E1052" s="213">
        <f t="shared" ref="E1052:G1054" si="123">E1051+7</f>
        <v>43262</v>
      </c>
      <c r="F1052" s="213">
        <f t="shared" si="123"/>
        <v>43267</v>
      </c>
      <c r="G1052" s="213">
        <f t="shared" si="123"/>
        <v>43288</v>
      </c>
      <c r="H1052" s="216"/>
      <c r="J1052" s="219"/>
    </row>
    <row r="1053" spans="1:10">
      <c r="A1053" s="216"/>
      <c r="B1053" s="214" t="s">
        <v>7</v>
      </c>
      <c r="C1053" s="257" t="s">
        <v>1305</v>
      </c>
      <c r="D1053" s="800"/>
      <c r="E1053" s="213">
        <f t="shared" si="123"/>
        <v>43269</v>
      </c>
      <c r="F1053" s="213">
        <f t="shared" si="123"/>
        <v>43274</v>
      </c>
      <c r="G1053" s="213">
        <f t="shared" si="123"/>
        <v>43295</v>
      </c>
      <c r="H1053" s="216"/>
      <c r="J1053" s="219"/>
    </row>
    <row r="1054" spans="1:10">
      <c r="A1054" s="216"/>
      <c r="B1054" s="214" t="s">
        <v>518</v>
      </c>
      <c r="C1054" s="257" t="s">
        <v>1304</v>
      </c>
      <c r="D1054" s="801"/>
      <c r="E1054" s="213">
        <f t="shared" si="123"/>
        <v>43276</v>
      </c>
      <c r="F1054" s="213">
        <f t="shared" si="123"/>
        <v>43281</v>
      </c>
      <c r="G1054" s="213">
        <f t="shared" si="123"/>
        <v>43302</v>
      </c>
      <c r="H1054" s="216"/>
      <c r="J1054" s="219"/>
    </row>
    <row r="1055" spans="1:10">
      <c r="A1055" s="216"/>
      <c r="B1055" s="226"/>
      <c r="C1055" s="233"/>
      <c r="D1055" s="254"/>
      <c r="E1055" s="224"/>
      <c r="F1055" s="224"/>
      <c r="G1055" s="216"/>
      <c r="H1055" s="216"/>
      <c r="J1055" s="219"/>
    </row>
    <row r="1056" spans="1:10" ht="15">
      <c r="A1056" s="227" t="s">
        <v>291</v>
      </c>
      <c r="B1056" s="250"/>
      <c r="C1056" s="250"/>
      <c r="D1056" s="227"/>
      <c r="E1056" s="227"/>
      <c r="F1056" s="227"/>
      <c r="G1056" s="248"/>
      <c r="H1056" s="216"/>
      <c r="J1056" s="219"/>
    </row>
    <row r="1057" spans="1:10">
      <c r="A1057" s="216"/>
      <c r="B1057" s="788" t="s">
        <v>38</v>
      </c>
      <c r="C1057" s="788" t="s">
        <v>39</v>
      </c>
      <c r="D1057" s="790" t="s">
        <v>40</v>
      </c>
      <c r="E1057" s="215" t="s">
        <v>196</v>
      </c>
      <c r="F1057" s="215" t="s">
        <v>196</v>
      </c>
      <c r="G1057" s="215" t="s">
        <v>291</v>
      </c>
      <c r="H1057" s="216"/>
      <c r="J1057" s="219"/>
    </row>
    <row r="1058" spans="1:10">
      <c r="A1058" s="216"/>
      <c r="B1058" s="789"/>
      <c r="C1058" s="789"/>
      <c r="D1058" s="791"/>
      <c r="E1058" s="215" t="s">
        <v>1122</v>
      </c>
      <c r="F1058" s="215" t="s">
        <v>42</v>
      </c>
      <c r="G1058" s="215" t="s">
        <v>43</v>
      </c>
      <c r="H1058" s="216"/>
      <c r="J1058" s="219"/>
    </row>
    <row r="1059" spans="1:10">
      <c r="A1059" s="216"/>
      <c r="B1059" s="214" t="s">
        <v>1290</v>
      </c>
      <c r="C1059" s="257" t="s">
        <v>1289</v>
      </c>
      <c r="D1059" s="792" t="s">
        <v>1312</v>
      </c>
      <c r="E1059" s="213">
        <v>43252</v>
      </c>
      <c r="F1059" s="213">
        <v>43256</v>
      </c>
      <c r="G1059" s="213">
        <v>43275</v>
      </c>
      <c r="H1059" s="216"/>
      <c r="J1059" s="219"/>
    </row>
    <row r="1060" spans="1:10">
      <c r="A1060" s="216"/>
      <c r="B1060" s="214" t="s">
        <v>1287</v>
      </c>
      <c r="C1060" s="257" t="s">
        <v>1286</v>
      </c>
      <c r="D1060" s="793"/>
      <c r="E1060" s="213">
        <f t="shared" ref="E1060:G1062" si="124">E1059+7</f>
        <v>43259</v>
      </c>
      <c r="F1060" s="213">
        <f t="shared" si="124"/>
        <v>43263</v>
      </c>
      <c r="G1060" s="213">
        <f t="shared" si="124"/>
        <v>43282</v>
      </c>
      <c r="H1060" s="216"/>
      <c r="J1060" s="219"/>
    </row>
    <row r="1061" spans="1:10">
      <c r="A1061" s="216"/>
      <c r="B1061" s="214" t="s">
        <v>1285</v>
      </c>
      <c r="C1061" s="257" t="s">
        <v>1284</v>
      </c>
      <c r="D1061" s="793"/>
      <c r="E1061" s="213">
        <f t="shared" si="124"/>
        <v>43266</v>
      </c>
      <c r="F1061" s="213">
        <f t="shared" si="124"/>
        <v>43270</v>
      </c>
      <c r="G1061" s="213">
        <f t="shared" si="124"/>
        <v>43289</v>
      </c>
      <c r="H1061" s="216"/>
      <c r="J1061" s="219"/>
    </row>
    <row r="1062" spans="1:10">
      <c r="A1062" s="216"/>
      <c r="B1062" s="214" t="s">
        <v>1283</v>
      </c>
      <c r="C1062" s="257" t="s">
        <v>1282</v>
      </c>
      <c r="D1062" s="794"/>
      <c r="E1062" s="213">
        <f t="shared" si="124"/>
        <v>43273</v>
      </c>
      <c r="F1062" s="213">
        <f t="shared" si="124"/>
        <v>43277</v>
      </c>
      <c r="G1062" s="213">
        <f t="shared" si="124"/>
        <v>43296</v>
      </c>
      <c r="H1062" s="216"/>
      <c r="J1062" s="219"/>
    </row>
    <row r="1063" spans="1:10">
      <c r="A1063" s="216"/>
      <c r="B1063" s="226"/>
      <c r="C1063" s="233"/>
      <c r="D1063" s="225"/>
      <c r="E1063" s="224"/>
      <c r="F1063" s="224"/>
      <c r="G1063" s="224"/>
      <c r="H1063" s="216"/>
      <c r="J1063" s="219"/>
    </row>
    <row r="1064" spans="1:10">
      <c r="A1064" s="216"/>
      <c r="B1064" s="803" t="s">
        <v>38</v>
      </c>
      <c r="C1064" s="803" t="s">
        <v>39</v>
      </c>
      <c r="D1064" s="798" t="s">
        <v>40</v>
      </c>
      <c r="E1064" s="260" t="s">
        <v>196</v>
      </c>
      <c r="F1064" s="260" t="s">
        <v>196</v>
      </c>
      <c r="G1064" s="260" t="s">
        <v>291</v>
      </c>
      <c r="H1064" s="216"/>
      <c r="J1064" s="219"/>
    </row>
    <row r="1065" spans="1:10">
      <c r="A1065" s="216"/>
      <c r="B1065" s="804"/>
      <c r="C1065" s="804"/>
      <c r="D1065" s="799"/>
      <c r="E1065" s="260" t="s">
        <v>1122</v>
      </c>
      <c r="F1065" s="260" t="s">
        <v>42</v>
      </c>
      <c r="G1065" s="260" t="s">
        <v>43</v>
      </c>
      <c r="H1065" s="216"/>
      <c r="J1065" s="219"/>
    </row>
    <row r="1066" spans="1:10">
      <c r="A1066" s="216"/>
      <c r="B1066" s="214" t="s">
        <v>439</v>
      </c>
      <c r="C1066" s="256" t="s">
        <v>292</v>
      </c>
      <c r="D1066" s="807" t="s">
        <v>1311</v>
      </c>
      <c r="E1066" s="213">
        <v>43248</v>
      </c>
      <c r="F1066" s="213">
        <v>43252</v>
      </c>
      <c r="G1066" s="213">
        <v>43270</v>
      </c>
      <c r="H1066" s="216"/>
      <c r="J1066" s="219"/>
    </row>
    <row r="1067" spans="1:10">
      <c r="A1067" s="216"/>
      <c r="B1067" s="214" t="s">
        <v>521</v>
      </c>
      <c r="C1067" s="257" t="s">
        <v>525</v>
      </c>
      <c r="D1067" s="800"/>
      <c r="E1067" s="213">
        <f t="shared" ref="E1067:G1070" si="125">E1066+7</f>
        <v>43255</v>
      </c>
      <c r="F1067" s="213">
        <f t="shared" si="125"/>
        <v>43259</v>
      </c>
      <c r="G1067" s="213">
        <f t="shared" si="125"/>
        <v>43277</v>
      </c>
      <c r="H1067" s="216"/>
      <c r="J1067" s="219"/>
    </row>
    <row r="1068" spans="1:10">
      <c r="A1068" s="216"/>
      <c r="B1068" s="214" t="s">
        <v>522</v>
      </c>
      <c r="C1068" s="257" t="s">
        <v>526</v>
      </c>
      <c r="D1068" s="800"/>
      <c r="E1068" s="213">
        <f t="shared" si="125"/>
        <v>43262</v>
      </c>
      <c r="F1068" s="213">
        <f t="shared" si="125"/>
        <v>43266</v>
      </c>
      <c r="G1068" s="213">
        <f t="shared" si="125"/>
        <v>43284</v>
      </c>
      <c r="H1068" s="216"/>
      <c r="J1068" s="219"/>
    </row>
    <row r="1069" spans="1:10">
      <c r="A1069" s="216"/>
      <c r="B1069" s="214" t="s">
        <v>523</v>
      </c>
      <c r="C1069" s="257"/>
      <c r="D1069" s="800"/>
      <c r="E1069" s="213">
        <f t="shared" si="125"/>
        <v>43269</v>
      </c>
      <c r="F1069" s="213">
        <f t="shared" si="125"/>
        <v>43273</v>
      </c>
      <c r="G1069" s="213">
        <f t="shared" si="125"/>
        <v>43291</v>
      </c>
      <c r="H1069" s="216"/>
      <c r="J1069" s="219"/>
    </row>
    <row r="1070" spans="1:10">
      <c r="A1070" s="216"/>
      <c r="B1070" s="214" t="s">
        <v>524</v>
      </c>
      <c r="C1070" s="257"/>
      <c r="D1070" s="801"/>
      <c r="E1070" s="213">
        <f t="shared" si="125"/>
        <v>43276</v>
      </c>
      <c r="F1070" s="213">
        <f t="shared" si="125"/>
        <v>43280</v>
      </c>
      <c r="G1070" s="213">
        <f t="shared" si="125"/>
        <v>43298</v>
      </c>
      <c r="H1070" s="216"/>
      <c r="J1070" s="219"/>
    </row>
    <row r="1071" spans="1:10">
      <c r="A1071" s="216"/>
      <c r="B1071" s="216"/>
      <c r="C1071" s="216"/>
      <c r="D1071" s="216"/>
      <c r="E1071" s="216"/>
      <c r="F1071" s="216"/>
      <c r="G1071" s="216"/>
      <c r="H1071" s="216"/>
      <c r="J1071" s="219"/>
    </row>
    <row r="1072" spans="1:10">
      <c r="A1072" s="216"/>
      <c r="B1072" s="788" t="s">
        <v>38</v>
      </c>
      <c r="C1072" s="788" t="s">
        <v>39</v>
      </c>
      <c r="D1072" s="790" t="s">
        <v>40</v>
      </c>
      <c r="E1072" s="215" t="s">
        <v>196</v>
      </c>
      <c r="F1072" s="215" t="s">
        <v>196</v>
      </c>
      <c r="G1072" s="215" t="s">
        <v>291</v>
      </c>
      <c r="H1072" s="216"/>
      <c r="J1072" s="219"/>
    </row>
    <row r="1073" spans="1:10">
      <c r="A1073" s="216"/>
      <c r="B1073" s="789"/>
      <c r="C1073" s="789"/>
      <c r="D1073" s="791"/>
      <c r="E1073" s="215" t="s">
        <v>1122</v>
      </c>
      <c r="F1073" s="215" t="s">
        <v>42</v>
      </c>
      <c r="G1073" s="213" t="s">
        <v>43</v>
      </c>
      <c r="H1073" s="216"/>
      <c r="J1073" s="219"/>
    </row>
    <row r="1074" spans="1:10">
      <c r="A1074" s="216"/>
      <c r="B1074" s="256" t="s">
        <v>1310</v>
      </c>
      <c r="C1074" s="256"/>
      <c r="D1074" s="807" t="s">
        <v>1309</v>
      </c>
      <c r="E1074" s="260"/>
      <c r="F1074" s="260"/>
      <c r="G1074" s="213"/>
      <c r="H1074" s="216"/>
      <c r="I1074" s="259"/>
      <c r="J1074" s="219"/>
    </row>
    <row r="1075" spans="1:10">
      <c r="A1075" s="216"/>
      <c r="B1075" s="214" t="s">
        <v>516</v>
      </c>
      <c r="C1075" s="256" t="s">
        <v>1307</v>
      </c>
      <c r="D1075" s="800"/>
      <c r="E1075" s="213">
        <v>43255</v>
      </c>
      <c r="F1075" s="213">
        <v>43260</v>
      </c>
      <c r="G1075" s="213">
        <v>43275</v>
      </c>
      <c r="H1075" s="216"/>
      <c r="J1075" s="219"/>
    </row>
    <row r="1076" spans="1:10">
      <c r="A1076" s="216"/>
      <c r="B1076" s="214" t="s">
        <v>517</v>
      </c>
      <c r="C1076" s="257" t="s">
        <v>1306</v>
      </c>
      <c r="D1076" s="800"/>
      <c r="E1076" s="213">
        <f t="shared" ref="E1076:G1078" si="126">E1075+7</f>
        <v>43262</v>
      </c>
      <c r="F1076" s="213">
        <f t="shared" si="126"/>
        <v>43267</v>
      </c>
      <c r="G1076" s="213">
        <f t="shared" si="126"/>
        <v>43282</v>
      </c>
      <c r="H1076" s="216"/>
      <c r="J1076" s="219"/>
    </row>
    <row r="1077" spans="1:10">
      <c r="A1077" s="216"/>
      <c r="B1077" s="214" t="s">
        <v>7</v>
      </c>
      <c r="C1077" s="257" t="s">
        <v>1305</v>
      </c>
      <c r="D1077" s="800"/>
      <c r="E1077" s="213">
        <f t="shared" si="126"/>
        <v>43269</v>
      </c>
      <c r="F1077" s="213">
        <f t="shared" si="126"/>
        <v>43274</v>
      </c>
      <c r="G1077" s="213">
        <f t="shared" si="126"/>
        <v>43289</v>
      </c>
      <c r="H1077" s="216"/>
      <c r="J1077" s="219"/>
    </row>
    <row r="1078" spans="1:10">
      <c r="A1078" s="216"/>
      <c r="B1078" s="214" t="s">
        <v>518</v>
      </c>
      <c r="C1078" s="257" t="s">
        <v>1304</v>
      </c>
      <c r="D1078" s="801"/>
      <c r="E1078" s="213">
        <f t="shared" si="126"/>
        <v>43276</v>
      </c>
      <c r="F1078" s="213">
        <f t="shared" si="126"/>
        <v>43281</v>
      </c>
      <c r="G1078" s="213">
        <f t="shared" si="126"/>
        <v>43296</v>
      </c>
      <c r="H1078" s="216"/>
      <c r="J1078" s="219"/>
    </row>
    <row r="1079" spans="1:10">
      <c r="A1079" s="216"/>
      <c r="B1079" s="219"/>
      <c r="C1079" s="233"/>
      <c r="D1079" s="254"/>
      <c r="E1079" s="224"/>
      <c r="F1079" s="224"/>
      <c r="G1079" s="224"/>
      <c r="H1079" s="216"/>
      <c r="J1079" s="219"/>
    </row>
    <row r="1080" spans="1:10" ht="15">
      <c r="A1080" s="227" t="s">
        <v>168</v>
      </c>
      <c r="B1080" s="250"/>
      <c r="C1080" s="250"/>
      <c r="D1080" s="227"/>
      <c r="E1080" s="227"/>
      <c r="F1080" s="227"/>
      <c r="G1080" s="248"/>
      <c r="H1080" s="216"/>
      <c r="J1080" s="219"/>
    </row>
    <row r="1081" spans="1:10">
      <c r="A1081" s="216"/>
      <c r="B1081" s="788" t="s">
        <v>38</v>
      </c>
      <c r="C1081" s="788" t="s">
        <v>39</v>
      </c>
      <c r="D1081" s="790" t="s">
        <v>40</v>
      </c>
      <c r="E1081" s="215" t="s">
        <v>196</v>
      </c>
      <c r="F1081" s="215" t="s">
        <v>196</v>
      </c>
      <c r="G1081" s="215" t="s">
        <v>168</v>
      </c>
      <c r="H1081" s="216"/>
      <c r="J1081" s="219"/>
    </row>
    <row r="1082" spans="1:10">
      <c r="A1082" s="216"/>
      <c r="B1082" s="789"/>
      <c r="C1082" s="789"/>
      <c r="D1082" s="791"/>
      <c r="E1082" s="215" t="s">
        <v>1122</v>
      </c>
      <c r="F1082" s="215" t="s">
        <v>42</v>
      </c>
      <c r="G1082" s="215" t="s">
        <v>43</v>
      </c>
      <c r="H1082" s="216"/>
      <c r="J1082" s="219"/>
    </row>
    <row r="1083" spans="1:10">
      <c r="A1083" s="216"/>
      <c r="B1083" s="214" t="s">
        <v>1299</v>
      </c>
      <c r="C1083" s="257" t="s">
        <v>1298</v>
      </c>
      <c r="D1083" s="807" t="s">
        <v>1297</v>
      </c>
      <c r="E1083" s="213">
        <v>43249</v>
      </c>
      <c r="F1083" s="213">
        <v>43254</v>
      </c>
      <c r="G1083" s="213">
        <f>F1083+32</f>
        <v>43286</v>
      </c>
      <c r="H1083" s="216"/>
      <c r="J1083" s="219"/>
    </row>
    <row r="1084" spans="1:10">
      <c r="A1084" s="216"/>
      <c r="B1084" s="214" t="s">
        <v>1296</v>
      </c>
      <c r="C1084" s="257" t="s">
        <v>588</v>
      </c>
      <c r="D1084" s="800"/>
      <c r="E1084" s="213">
        <f t="shared" ref="E1084:G1086" si="127">E1083+7</f>
        <v>43256</v>
      </c>
      <c r="F1084" s="213">
        <f t="shared" si="127"/>
        <v>43261</v>
      </c>
      <c r="G1084" s="213">
        <f t="shared" si="127"/>
        <v>43293</v>
      </c>
      <c r="H1084" s="216"/>
      <c r="J1084" s="219"/>
    </row>
    <row r="1085" spans="1:10">
      <c r="A1085" s="216"/>
      <c r="B1085" s="214" t="s">
        <v>1295</v>
      </c>
      <c r="C1085" s="257" t="s">
        <v>49</v>
      </c>
      <c r="D1085" s="800"/>
      <c r="E1085" s="213">
        <f t="shared" si="127"/>
        <v>43263</v>
      </c>
      <c r="F1085" s="213">
        <f t="shared" si="127"/>
        <v>43268</v>
      </c>
      <c r="G1085" s="213">
        <f t="shared" si="127"/>
        <v>43300</v>
      </c>
      <c r="H1085" s="216"/>
      <c r="J1085" s="219"/>
    </row>
    <row r="1086" spans="1:10">
      <c r="A1086" s="216"/>
      <c r="B1086" s="214" t="s">
        <v>1294</v>
      </c>
      <c r="C1086" s="257" t="s">
        <v>1293</v>
      </c>
      <c r="D1086" s="801"/>
      <c r="E1086" s="213">
        <f t="shared" si="127"/>
        <v>43270</v>
      </c>
      <c r="F1086" s="213">
        <f t="shared" si="127"/>
        <v>43275</v>
      </c>
      <c r="G1086" s="213">
        <f t="shared" si="127"/>
        <v>43307</v>
      </c>
      <c r="H1086" s="216"/>
      <c r="J1086" s="219"/>
    </row>
    <row r="1087" spans="1:10">
      <c r="A1087" s="216"/>
      <c r="B1087" s="226"/>
      <c r="C1087" s="233"/>
      <c r="D1087" s="254"/>
      <c r="E1087" s="224"/>
      <c r="F1087" s="224"/>
      <c r="G1087" s="224"/>
      <c r="H1087" s="216"/>
      <c r="J1087" s="219"/>
    </row>
    <row r="1088" spans="1:10" ht="15">
      <c r="A1088" s="227" t="s">
        <v>169</v>
      </c>
      <c r="B1088" s="250"/>
      <c r="C1088" s="250"/>
      <c r="D1088" s="227"/>
      <c r="E1088" s="227"/>
      <c r="F1088" s="227"/>
      <c r="G1088" s="248"/>
      <c r="H1088" s="216"/>
      <c r="J1088" s="219"/>
    </row>
    <row r="1089" spans="1:10" ht="15">
      <c r="A1089" s="227"/>
      <c r="B1089" s="788" t="s">
        <v>38</v>
      </c>
      <c r="C1089" s="788" t="s">
        <v>39</v>
      </c>
      <c r="D1089" s="790" t="s">
        <v>40</v>
      </c>
      <c r="E1089" s="215" t="s">
        <v>196</v>
      </c>
      <c r="F1089" s="215" t="s">
        <v>196</v>
      </c>
      <c r="G1089" s="215" t="s">
        <v>169</v>
      </c>
      <c r="H1089" s="216"/>
      <c r="J1089" s="219"/>
    </row>
    <row r="1090" spans="1:10" ht="15">
      <c r="A1090" s="227"/>
      <c r="B1090" s="789"/>
      <c r="C1090" s="789"/>
      <c r="D1090" s="791"/>
      <c r="E1090" s="215" t="s">
        <v>1122</v>
      </c>
      <c r="F1090" s="215" t="s">
        <v>42</v>
      </c>
      <c r="G1090" s="213" t="s">
        <v>43</v>
      </c>
      <c r="H1090" s="216"/>
      <c r="J1090" s="219"/>
    </row>
    <row r="1091" spans="1:10" ht="15">
      <c r="A1091" s="227"/>
      <c r="B1091" s="214" t="s">
        <v>1299</v>
      </c>
      <c r="C1091" s="257" t="s">
        <v>1298</v>
      </c>
      <c r="D1091" s="807" t="s">
        <v>1297</v>
      </c>
      <c r="E1091" s="213">
        <v>43249</v>
      </c>
      <c r="F1091" s="213">
        <v>43254</v>
      </c>
      <c r="G1091" s="213">
        <f>F1091+35</f>
        <v>43289</v>
      </c>
      <c r="H1091" s="216"/>
      <c r="J1091" s="219"/>
    </row>
    <row r="1092" spans="1:10" ht="15">
      <c r="A1092" s="227"/>
      <c r="B1092" s="214" t="s">
        <v>1296</v>
      </c>
      <c r="C1092" s="257" t="s">
        <v>588</v>
      </c>
      <c r="D1092" s="800"/>
      <c r="E1092" s="213">
        <f t="shared" ref="E1092:G1094" si="128">E1091+7</f>
        <v>43256</v>
      </c>
      <c r="F1092" s="213">
        <f t="shared" si="128"/>
        <v>43261</v>
      </c>
      <c r="G1092" s="213">
        <f t="shared" si="128"/>
        <v>43296</v>
      </c>
      <c r="H1092" s="216"/>
      <c r="J1092" s="219"/>
    </row>
    <row r="1093" spans="1:10" ht="15">
      <c r="A1093" s="227"/>
      <c r="B1093" s="214" t="s">
        <v>1295</v>
      </c>
      <c r="C1093" s="257" t="s">
        <v>49</v>
      </c>
      <c r="D1093" s="800"/>
      <c r="E1093" s="213">
        <f t="shared" si="128"/>
        <v>43263</v>
      </c>
      <c r="F1093" s="213">
        <f t="shared" si="128"/>
        <v>43268</v>
      </c>
      <c r="G1093" s="213">
        <f t="shared" si="128"/>
        <v>43303</v>
      </c>
      <c r="H1093" s="216"/>
      <c r="J1093" s="219"/>
    </row>
    <row r="1094" spans="1:10" ht="15">
      <c r="A1094" s="227"/>
      <c r="B1094" s="214" t="s">
        <v>1294</v>
      </c>
      <c r="C1094" s="257" t="s">
        <v>1293</v>
      </c>
      <c r="D1094" s="801"/>
      <c r="E1094" s="213">
        <f t="shared" si="128"/>
        <v>43270</v>
      </c>
      <c r="F1094" s="213">
        <f t="shared" si="128"/>
        <v>43275</v>
      </c>
      <c r="G1094" s="213">
        <f t="shared" si="128"/>
        <v>43310</v>
      </c>
      <c r="H1094" s="216"/>
      <c r="J1094" s="219"/>
    </row>
    <row r="1095" spans="1:10" ht="15">
      <c r="A1095" s="227"/>
      <c r="B1095" s="258"/>
      <c r="C1095" s="233"/>
      <c r="D1095" s="254"/>
      <c r="E1095" s="224"/>
      <c r="F1095" s="224"/>
      <c r="G1095" s="224"/>
      <c r="H1095" s="216"/>
      <c r="J1095" s="219"/>
    </row>
    <row r="1096" spans="1:10" ht="15">
      <c r="A1096" s="227" t="s">
        <v>170</v>
      </c>
      <c r="B1096" s="237"/>
      <c r="C1096" s="237"/>
      <c r="D1096" s="236"/>
      <c r="E1096" s="236"/>
      <c r="F1096" s="235"/>
      <c r="G1096" s="235"/>
      <c r="H1096" s="216"/>
      <c r="J1096" s="219"/>
    </row>
    <row r="1097" spans="1:10" ht="15">
      <c r="A1097" s="227"/>
      <c r="B1097" s="788" t="s">
        <v>38</v>
      </c>
      <c r="C1097" s="788" t="s">
        <v>39</v>
      </c>
      <c r="D1097" s="790" t="s">
        <v>40</v>
      </c>
      <c r="E1097" s="215" t="s">
        <v>196</v>
      </c>
      <c r="F1097" s="215" t="s">
        <v>196</v>
      </c>
      <c r="G1097" s="215" t="s">
        <v>170</v>
      </c>
      <c r="H1097" s="239"/>
      <c r="J1097" s="219"/>
    </row>
    <row r="1098" spans="1:10" ht="15">
      <c r="A1098" s="227"/>
      <c r="B1098" s="789"/>
      <c r="C1098" s="789"/>
      <c r="D1098" s="791"/>
      <c r="E1098" s="215" t="s">
        <v>1122</v>
      </c>
      <c r="F1098" s="215" t="s">
        <v>42</v>
      </c>
      <c r="G1098" s="215" t="s">
        <v>43</v>
      </c>
      <c r="H1098" s="239"/>
      <c r="J1098" s="219"/>
    </row>
    <row r="1099" spans="1:10" ht="15">
      <c r="A1099" s="227"/>
      <c r="B1099" s="214" t="s">
        <v>1299</v>
      </c>
      <c r="C1099" s="257" t="s">
        <v>1298</v>
      </c>
      <c r="D1099" s="807" t="s">
        <v>1297</v>
      </c>
      <c r="E1099" s="213">
        <v>43249</v>
      </c>
      <c r="F1099" s="213">
        <v>43254</v>
      </c>
      <c r="G1099" s="213">
        <f>F1099+33</f>
        <v>43287</v>
      </c>
      <c r="H1099" s="253"/>
      <c r="J1099" s="219"/>
    </row>
    <row r="1100" spans="1:10" ht="15">
      <c r="A1100" s="227"/>
      <c r="B1100" s="214" t="s">
        <v>1296</v>
      </c>
      <c r="C1100" s="257" t="s">
        <v>588</v>
      </c>
      <c r="D1100" s="800"/>
      <c r="E1100" s="213">
        <f t="shared" ref="E1100:G1102" si="129">E1099+7</f>
        <v>43256</v>
      </c>
      <c r="F1100" s="213">
        <f t="shared" si="129"/>
        <v>43261</v>
      </c>
      <c r="G1100" s="213">
        <f t="shared" si="129"/>
        <v>43294</v>
      </c>
      <c r="H1100" s="253"/>
      <c r="J1100" s="219"/>
    </row>
    <row r="1101" spans="1:10" ht="15">
      <c r="A1101" s="227"/>
      <c r="B1101" s="214" t="s">
        <v>1295</v>
      </c>
      <c r="C1101" s="257" t="s">
        <v>49</v>
      </c>
      <c r="D1101" s="800"/>
      <c r="E1101" s="213">
        <f t="shared" si="129"/>
        <v>43263</v>
      </c>
      <c r="F1101" s="213">
        <f t="shared" si="129"/>
        <v>43268</v>
      </c>
      <c r="G1101" s="213">
        <f t="shared" si="129"/>
        <v>43301</v>
      </c>
      <c r="H1101" s="253"/>
      <c r="J1101" s="219"/>
    </row>
    <row r="1102" spans="1:10" ht="15">
      <c r="A1102" s="227"/>
      <c r="B1102" s="214" t="s">
        <v>1294</v>
      </c>
      <c r="C1102" s="257" t="s">
        <v>1293</v>
      </c>
      <c r="D1102" s="801"/>
      <c r="E1102" s="213">
        <f t="shared" si="129"/>
        <v>43270</v>
      </c>
      <c r="F1102" s="213">
        <f t="shared" si="129"/>
        <v>43275</v>
      </c>
      <c r="G1102" s="213">
        <f t="shared" si="129"/>
        <v>43308</v>
      </c>
      <c r="H1102" s="253"/>
      <c r="J1102" s="219"/>
    </row>
    <row r="1103" spans="1:10" ht="15">
      <c r="A1103" s="227"/>
      <c r="B1103" s="226"/>
      <c r="C1103" s="233"/>
      <c r="D1103" s="225"/>
      <c r="E1103" s="224"/>
      <c r="F1103" s="224"/>
      <c r="G1103" s="216"/>
      <c r="H1103" s="216"/>
      <c r="J1103" s="219"/>
    </row>
    <row r="1104" spans="1:10" ht="15">
      <c r="A1104" s="227" t="s">
        <v>166</v>
      </c>
      <c r="B1104" s="217"/>
      <c r="C1104" s="217"/>
      <c r="D1104" s="216"/>
      <c r="E1104" s="216"/>
      <c r="F1104" s="216"/>
      <c r="G1104" s="216"/>
      <c r="H1104" s="216"/>
      <c r="J1104" s="219"/>
    </row>
    <row r="1105" spans="1:10">
      <c r="A1105" s="216"/>
      <c r="B1105" s="788" t="s">
        <v>38</v>
      </c>
      <c r="C1105" s="788" t="s">
        <v>39</v>
      </c>
      <c r="D1105" s="790" t="s">
        <v>40</v>
      </c>
      <c r="E1105" s="215" t="s">
        <v>196</v>
      </c>
      <c r="F1105" s="215" t="s">
        <v>196</v>
      </c>
      <c r="G1105" s="215" t="s">
        <v>166</v>
      </c>
      <c r="H1105" s="216"/>
      <c r="J1105" s="219"/>
    </row>
    <row r="1106" spans="1:10">
      <c r="A1106" s="216"/>
      <c r="B1106" s="789"/>
      <c r="C1106" s="789"/>
      <c r="D1106" s="791"/>
      <c r="E1106" s="215" t="s">
        <v>1122</v>
      </c>
      <c r="F1106" s="215" t="s">
        <v>42</v>
      </c>
      <c r="G1106" s="213" t="s">
        <v>43</v>
      </c>
      <c r="H1106" s="216"/>
      <c r="J1106" s="219"/>
    </row>
    <row r="1107" spans="1:10">
      <c r="A1107" s="216"/>
      <c r="B1107" s="214" t="s">
        <v>1299</v>
      </c>
      <c r="C1107" s="257" t="s">
        <v>1298</v>
      </c>
      <c r="D1107" s="807" t="s">
        <v>1297</v>
      </c>
      <c r="E1107" s="213">
        <v>43249</v>
      </c>
      <c r="F1107" s="213">
        <v>43254</v>
      </c>
      <c r="G1107" s="213">
        <f>F1107+38</f>
        <v>43292</v>
      </c>
      <c r="H1107" s="216"/>
      <c r="J1107" s="219"/>
    </row>
    <row r="1108" spans="1:10">
      <c r="A1108" s="216"/>
      <c r="B1108" s="214" t="s">
        <v>1296</v>
      </c>
      <c r="C1108" s="257" t="s">
        <v>588</v>
      </c>
      <c r="D1108" s="800"/>
      <c r="E1108" s="213">
        <f t="shared" ref="E1108:G1110" si="130">E1107+7</f>
        <v>43256</v>
      </c>
      <c r="F1108" s="213">
        <f t="shared" si="130"/>
        <v>43261</v>
      </c>
      <c r="G1108" s="213">
        <f t="shared" si="130"/>
        <v>43299</v>
      </c>
      <c r="H1108" s="216"/>
      <c r="J1108" s="219"/>
    </row>
    <row r="1109" spans="1:10">
      <c r="A1109" s="216"/>
      <c r="B1109" s="214" t="s">
        <v>1295</v>
      </c>
      <c r="C1109" s="257" t="s">
        <v>49</v>
      </c>
      <c r="D1109" s="800"/>
      <c r="E1109" s="213">
        <f t="shared" si="130"/>
        <v>43263</v>
      </c>
      <c r="F1109" s="213">
        <f t="shared" si="130"/>
        <v>43268</v>
      </c>
      <c r="G1109" s="213">
        <f t="shared" si="130"/>
        <v>43306</v>
      </c>
      <c r="H1109" s="216"/>
      <c r="J1109" s="219"/>
    </row>
    <row r="1110" spans="1:10">
      <c r="A1110" s="216"/>
      <c r="B1110" s="214" t="s">
        <v>1294</v>
      </c>
      <c r="C1110" s="257" t="s">
        <v>1293</v>
      </c>
      <c r="D1110" s="801"/>
      <c r="E1110" s="213">
        <f t="shared" si="130"/>
        <v>43270</v>
      </c>
      <c r="F1110" s="213">
        <f t="shared" si="130"/>
        <v>43275</v>
      </c>
      <c r="G1110" s="213">
        <f t="shared" si="130"/>
        <v>43313</v>
      </c>
      <c r="H1110" s="216"/>
      <c r="J1110" s="219"/>
    </row>
    <row r="1111" spans="1:10">
      <c r="A1111" s="216"/>
      <c r="B1111" s="226"/>
      <c r="C1111" s="233"/>
      <c r="D1111" s="254"/>
      <c r="E1111" s="224"/>
      <c r="F1111" s="224"/>
      <c r="G1111" s="224"/>
      <c r="H1111" s="216"/>
      <c r="J1111" s="219"/>
    </row>
    <row r="1112" spans="1:10">
      <c r="A1112" s="216"/>
      <c r="B1112" s="788" t="s">
        <v>38</v>
      </c>
      <c r="C1112" s="788" t="s">
        <v>39</v>
      </c>
      <c r="D1112" s="790" t="s">
        <v>40</v>
      </c>
      <c r="E1112" s="215" t="s">
        <v>196</v>
      </c>
      <c r="F1112" s="215" t="s">
        <v>196</v>
      </c>
      <c r="G1112" s="215" t="s">
        <v>166</v>
      </c>
      <c r="H1112" s="216"/>
      <c r="J1112" s="219"/>
    </row>
    <row r="1113" spans="1:10">
      <c r="A1113" s="216"/>
      <c r="B1113" s="789"/>
      <c r="C1113" s="789"/>
      <c r="D1113" s="791"/>
      <c r="E1113" s="215" t="s">
        <v>1122</v>
      </c>
      <c r="F1113" s="215" t="s">
        <v>42</v>
      </c>
      <c r="G1113" s="213" t="s">
        <v>43</v>
      </c>
      <c r="H1113" s="216"/>
      <c r="J1113" s="219"/>
    </row>
    <row r="1114" spans="1:10">
      <c r="A1114" s="216"/>
      <c r="B1114" s="214" t="s">
        <v>1303</v>
      </c>
      <c r="C1114" s="257" t="s">
        <v>632</v>
      </c>
      <c r="D1114" s="807" t="s">
        <v>1302</v>
      </c>
      <c r="E1114" s="213">
        <v>43252</v>
      </c>
      <c r="F1114" s="213">
        <v>43257</v>
      </c>
      <c r="G1114" s="213">
        <v>43297</v>
      </c>
      <c r="H1114" s="216"/>
      <c r="J1114" s="219"/>
    </row>
    <row r="1115" spans="1:10">
      <c r="A1115" s="216"/>
      <c r="B1115" s="214" t="s">
        <v>746</v>
      </c>
      <c r="C1115" s="257" t="s">
        <v>633</v>
      </c>
      <c r="D1115" s="800"/>
      <c r="E1115" s="213">
        <f t="shared" ref="E1115:G1117" si="131">E1114+7</f>
        <v>43259</v>
      </c>
      <c r="F1115" s="213">
        <f t="shared" si="131"/>
        <v>43264</v>
      </c>
      <c r="G1115" s="213">
        <f t="shared" si="131"/>
        <v>43304</v>
      </c>
      <c r="H1115" s="216"/>
      <c r="J1115" s="219"/>
    </row>
    <row r="1116" spans="1:10">
      <c r="A1116" s="216"/>
      <c r="B1116" s="214" t="s">
        <v>1301</v>
      </c>
      <c r="C1116" s="257" t="s">
        <v>634</v>
      </c>
      <c r="D1116" s="800"/>
      <c r="E1116" s="213">
        <f t="shared" si="131"/>
        <v>43266</v>
      </c>
      <c r="F1116" s="213">
        <f t="shared" si="131"/>
        <v>43271</v>
      </c>
      <c r="G1116" s="213">
        <f t="shared" si="131"/>
        <v>43311</v>
      </c>
      <c r="H1116" s="216"/>
      <c r="J1116" s="219"/>
    </row>
    <row r="1117" spans="1:10">
      <c r="A1117" s="216"/>
      <c r="B1117" s="214" t="s">
        <v>1300</v>
      </c>
      <c r="C1117" s="257" t="s">
        <v>635</v>
      </c>
      <c r="D1117" s="801"/>
      <c r="E1117" s="213">
        <f t="shared" si="131"/>
        <v>43273</v>
      </c>
      <c r="F1117" s="213">
        <f t="shared" si="131"/>
        <v>43278</v>
      </c>
      <c r="G1117" s="213">
        <f t="shared" si="131"/>
        <v>43318</v>
      </c>
      <c r="H1117" s="216"/>
      <c r="J1117" s="219"/>
    </row>
    <row r="1118" spans="1:10">
      <c r="A1118" s="216"/>
      <c r="B1118" s="219"/>
      <c r="C1118" s="219"/>
      <c r="D1118" s="219"/>
      <c r="E1118" s="224"/>
      <c r="F1118" s="224"/>
      <c r="G1118" s="224"/>
      <c r="H1118" s="216"/>
      <c r="J1118" s="219"/>
    </row>
    <row r="1119" spans="1:10" ht="15">
      <c r="A1119" s="227" t="s">
        <v>164</v>
      </c>
      <c r="B1119" s="219"/>
      <c r="C1119" s="219"/>
      <c r="D1119" s="219"/>
      <c r="E1119" s="216"/>
      <c r="F1119" s="216"/>
      <c r="G1119" s="216"/>
      <c r="H1119" s="216"/>
      <c r="J1119" s="219"/>
    </row>
    <row r="1120" spans="1:10">
      <c r="A1120" s="216"/>
      <c r="B1120" s="788" t="s">
        <v>38</v>
      </c>
      <c r="C1120" s="788" t="s">
        <v>39</v>
      </c>
      <c r="D1120" s="790" t="s">
        <v>40</v>
      </c>
      <c r="E1120" s="215" t="s">
        <v>196</v>
      </c>
      <c r="F1120" s="215" t="s">
        <v>196</v>
      </c>
      <c r="G1120" s="213" t="s">
        <v>164</v>
      </c>
      <c r="H1120" s="216"/>
      <c r="J1120" s="219"/>
    </row>
    <row r="1121" spans="1:10">
      <c r="A1121" s="216"/>
      <c r="B1121" s="789"/>
      <c r="C1121" s="789"/>
      <c r="D1121" s="791"/>
      <c r="E1121" s="215" t="s">
        <v>1122</v>
      </c>
      <c r="F1121" s="215" t="s">
        <v>42</v>
      </c>
      <c r="G1121" s="215" t="s">
        <v>43</v>
      </c>
      <c r="H1121" s="216"/>
      <c r="J1121" s="219"/>
    </row>
    <row r="1122" spans="1:10">
      <c r="A1122" s="216"/>
      <c r="B1122" s="214" t="s">
        <v>1299</v>
      </c>
      <c r="C1122" s="257" t="s">
        <v>1298</v>
      </c>
      <c r="D1122" s="807" t="s">
        <v>1297</v>
      </c>
      <c r="E1122" s="213">
        <v>43249</v>
      </c>
      <c r="F1122" s="213">
        <v>43254</v>
      </c>
      <c r="G1122" s="213">
        <f>F1122+39</f>
        <v>43293</v>
      </c>
      <c r="H1122" s="216"/>
      <c r="J1122" s="219"/>
    </row>
    <row r="1123" spans="1:10">
      <c r="A1123" s="216"/>
      <c r="B1123" s="214" t="s">
        <v>1296</v>
      </c>
      <c r="C1123" s="257" t="s">
        <v>588</v>
      </c>
      <c r="D1123" s="800"/>
      <c r="E1123" s="213">
        <f t="shared" ref="E1123:G1125" si="132">E1122+7</f>
        <v>43256</v>
      </c>
      <c r="F1123" s="213">
        <f t="shared" si="132"/>
        <v>43261</v>
      </c>
      <c r="G1123" s="213">
        <f t="shared" si="132"/>
        <v>43300</v>
      </c>
      <c r="H1123" s="216"/>
      <c r="J1123" s="219"/>
    </row>
    <row r="1124" spans="1:10">
      <c r="A1124" s="216"/>
      <c r="B1124" s="214" t="s">
        <v>1295</v>
      </c>
      <c r="C1124" s="257" t="s">
        <v>49</v>
      </c>
      <c r="D1124" s="800"/>
      <c r="E1124" s="213">
        <f t="shared" si="132"/>
        <v>43263</v>
      </c>
      <c r="F1124" s="213">
        <f t="shared" si="132"/>
        <v>43268</v>
      </c>
      <c r="G1124" s="213">
        <f t="shared" si="132"/>
        <v>43307</v>
      </c>
      <c r="H1124" s="216"/>
      <c r="J1124" s="219"/>
    </row>
    <row r="1125" spans="1:10">
      <c r="A1125" s="216"/>
      <c r="B1125" s="214" t="s">
        <v>1294</v>
      </c>
      <c r="C1125" s="257" t="s">
        <v>1293</v>
      </c>
      <c r="D1125" s="801"/>
      <c r="E1125" s="213">
        <f t="shared" si="132"/>
        <v>43270</v>
      </c>
      <c r="F1125" s="213">
        <f t="shared" si="132"/>
        <v>43275</v>
      </c>
      <c r="G1125" s="213">
        <f t="shared" si="132"/>
        <v>43314</v>
      </c>
      <c r="H1125" s="216"/>
      <c r="J1125" s="219"/>
    </row>
    <row r="1126" spans="1:10">
      <c r="A1126" s="216"/>
      <c r="B1126" s="226"/>
      <c r="C1126" s="233"/>
      <c r="D1126" s="254"/>
      <c r="E1126" s="224"/>
      <c r="F1126" s="224"/>
      <c r="G1126" s="224"/>
      <c r="H1126" s="216"/>
      <c r="J1126" s="219"/>
    </row>
    <row r="1127" spans="1:10" ht="15">
      <c r="A1127" s="808" t="s">
        <v>1291</v>
      </c>
      <c r="B1127" s="808"/>
      <c r="C1127" s="233"/>
      <c r="D1127" s="254"/>
      <c r="E1127" s="224"/>
      <c r="F1127" s="224"/>
      <c r="G1127" s="224"/>
      <c r="H1127" s="216"/>
      <c r="J1127" s="219"/>
    </row>
    <row r="1128" spans="1:10">
      <c r="A1128" s="216"/>
      <c r="B1128" s="788" t="s">
        <v>38</v>
      </c>
      <c r="C1128" s="788" t="s">
        <v>39</v>
      </c>
      <c r="D1128" s="790" t="s">
        <v>40</v>
      </c>
      <c r="E1128" s="215" t="s">
        <v>196</v>
      </c>
      <c r="F1128" s="215" t="s">
        <v>196</v>
      </c>
      <c r="G1128" s="215" t="s">
        <v>1292</v>
      </c>
      <c r="H1128" s="215" t="s">
        <v>1291</v>
      </c>
      <c r="J1128" s="219"/>
    </row>
    <row r="1129" spans="1:10">
      <c r="A1129" s="216"/>
      <c r="B1129" s="789"/>
      <c r="C1129" s="789"/>
      <c r="D1129" s="791"/>
      <c r="E1129" s="215" t="s">
        <v>1122</v>
      </c>
      <c r="F1129" s="215" t="s">
        <v>42</v>
      </c>
      <c r="G1129" s="215" t="s">
        <v>43</v>
      </c>
      <c r="H1129" s="252"/>
      <c r="J1129" s="247"/>
    </row>
    <row r="1130" spans="1:10">
      <c r="A1130" s="216"/>
      <c r="B1130" s="214" t="s">
        <v>1290</v>
      </c>
      <c r="C1130" s="257" t="s">
        <v>1289</v>
      </c>
      <c r="D1130" s="807" t="s">
        <v>1288</v>
      </c>
      <c r="E1130" s="213">
        <v>43251</v>
      </c>
      <c r="F1130" s="213">
        <v>43256</v>
      </c>
      <c r="G1130" s="213">
        <v>43275</v>
      </c>
      <c r="H1130" s="252" t="s">
        <v>1281</v>
      </c>
      <c r="J1130" s="219"/>
    </row>
    <row r="1131" spans="1:10">
      <c r="A1131" s="216"/>
      <c r="B1131" s="214" t="s">
        <v>1287</v>
      </c>
      <c r="C1131" s="257" t="s">
        <v>1286</v>
      </c>
      <c r="D1131" s="800"/>
      <c r="E1131" s="213">
        <f t="shared" ref="E1131:G1133" si="133">E1130+7</f>
        <v>43258</v>
      </c>
      <c r="F1131" s="213">
        <f t="shared" si="133"/>
        <v>43263</v>
      </c>
      <c r="G1131" s="213">
        <f t="shared" si="133"/>
        <v>43282</v>
      </c>
      <c r="H1131" s="252" t="s">
        <v>1281</v>
      </c>
      <c r="J1131" s="219"/>
    </row>
    <row r="1132" spans="1:10">
      <c r="A1132" s="216"/>
      <c r="B1132" s="214" t="s">
        <v>1285</v>
      </c>
      <c r="C1132" s="257" t="s">
        <v>1284</v>
      </c>
      <c r="D1132" s="800"/>
      <c r="E1132" s="213">
        <f t="shared" si="133"/>
        <v>43265</v>
      </c>
      <c r="F1132" s="213">
        <f t="shared" si="133"/>
        <v>43270</v>
      </c>
      <c r="G1132" s="213">
        <f t="shared" si="133"/>
        <v>43289</v>
      </c>
      <c r="H1132" s="252" t="s">
        <v>1281</v>
      </c>
      <c r="J1132" s="219"/>
    </row>
    <row r="1133" spans="1:10">
      <c r="A1133" s="216"/>
      <c r="B1133" s="214" t="s">
        <v>1283</v>
      </c>
      <c r="C1133" s="257" t="s">
        <v>1282</v>
      </c>
      <c r="D1133" s="801"/>
      <c r="E1133" s="213">
        <f t="shared" si="133"/>
        <v>43272</v>
      </c>
      <c r="F1133" s="213">
        <f t="shared" si="133"/>
        <v>43277</v>
      </c>
      <c r="G1133" s="213">
        <f t="shared" si="133"/>
        <v>43296</v>
      </c>
      <c r="H1133" s="252" t="s">
        <v>1281</v>
      </c>
      <c r="J1133" s="219"/>
    </row>
    <row r="1134" spans="1:10">
      <c r="A1134" s="216"/>
      <c r="B1134" s="226"/>
      <c r="C1134" s="233"/>
      <c r="D1134" s="254"/>
      <c r="E1134" s="224"/>
      <c r="F1134" s="224"/>
      <c r="G1134" s="224"/>
      <c r="H1134" s="216"/>
      <c r="J1134" s="219"/>
    </row>
    <row r="1135" spans="1:10" ht="15">
      <c r="A1135" s="808" t="s">
        <v>1280</v>
      </c>
      <c r="B1135" s="808"/>
      <c r="C1135" s="217"/>
      <c r="D1135" s="216"/>
      <c r="E1135" s="216"/>
      <c r="F1135" s="216"/>
      <c r="G1135" s="216"/>
      <c r="H1135" s="216"/>
      <c r="J1135" s="219"/>
    </row>
    <row r="1136" spans="1:10">
      <c r="A1136" s="216"/>
      <c r="B1136" s="788" t="s">
        <v>38</v>
      </c>
      <c r="C1136" s="788" t="s">
        <v>39</v>
      </c>
      <c r="D1136" s="790" t="s">
        <v>40</v>
      </c>
      <c r="E1136" s="215" t="s">
        <v>196</v>
      </c>
      <c r="F1136" s="215" t="s">
        <v>196</v>
      </c>
      <c r="G1136" s="215" t="s">
        <v>1269</v>
      </c>
      <c r="H1136" s="215" t="s">
        <v>1280</v>
      </c>
      <c r="J1136" s="219"/>
    </row>
    <row r="1137" spans="1:10">
      <c r="A1137" s="216"/>
      <c r="B1137" s="789"/>
      <c r="C1137" s="789"/>
      <c r="D1137" s="791"/>
      <c r="E1137" s="215" t="s">
        <v>1122</v>
      </c>
      <c r="F1137" s="215" t="s">
        <v>42</v>
      </c>
      <c r="G1137" s="215" t="s">
        <v>43</v>
      </c>
      <c r="H1137" s="252"/>
      <c r="J1137" s="219"/>
    </row>
    <row r="1138" spans="1:10">
      <c r="A1138" s="216"/>
      <c r="B1138" s="214" t="s">
        <v>1279</v>
      </c>
      <c r="C1138" s="256" t="s">
        <v>1278</v>
      </c>
      <c r="D1138" s="807" t="s">
        <v>1276</v>
      </c>
      <c r="E1138" s="213">
        <v>43220</v>
      </c>
      <c r="F1138" s="213">
        <v>43257</v>
      </c>
      <c r="G1138" s="213">
        <v>43277</v>
      </c>
      <c r="H1138" s="252" t="s">
        <v>1269</v>
      </c>
      <c r="J1138" s="219"/>
    </row>
    <row r="1139" spans="1:10">
      <c r="A1139" s="216"/>
      <c r="B1139" s="214" t="s">
        <v>1275</v>
      </c>
      <c r="C1139" s="256" t="s">
        <v>1274</v>
      </c>
      <c r="D1139" s="800"/>
      <c r="E1139" s="213">
        <f t="shared" ref="E1139:G1141" si="134">E1138+7</f>
        <v>43227</v>
      </c>
      <c r="F1139" s="213">
        <f t="shared" si="134"/>
        <v>43264</v>
      </c>
      <c r="G1139" s="213">
        <f t="shared" si="134"/>
        <v>43284</v>
      </c>
      <c r="H1139" s="252" t="s">
        <v>1269</v>
      </c>
      <c r="J1139" s="219"/>
    </row>
    <row r="1140" spans="1:10">
      <c r="A1140" s="216"/>
      <c r="B1140" s="214" t="s">
        <v>1273</v>
      </c>
      <c r="C1140" s="256" t="s">
        <v>1272</v>
      </c>
      <c r="D1140" s="800"/>
      <c r="E1140" s="213">
        <f t="shared" si="134"/>
        <v>43234</v>
      </c>
      <c r="F1140" s="213">
        <f t="shared" si="134"/>
        <v>43271</v>
      </c>
      <c r="G1140" s="213">
        <f t="shared" si="134"/>
        <v>43291</v>
      </c>
      <c r="H1140" s="252" t="s">
        <v>1269</v>
      </c>
      <c r="J1140" s="219"/>
    </row>
    <row r="1141" spans="1:10">
      <c r="A1141" s="216"/>
      <c r="B1141" s="214" t="s">
        <v>1271</v>
      </c>
      <c r="C1141" s="256" t="s">
        <v>1270</v>
      </c>
      <c r="D1141" s="801"/>
      <c r="E1141" s="213">
        <f t="shared" si="134"/>
        <v>43241</v>
      </c>
      <c r="F1141" s="213">
        <f t="shared" si="134"/>
        <v>43278</v>
      </c>
      <c r="G1141" s="213">
        <f t="shared" si="134"/>
        <v>43298</v>
      </c>
      <c r="H1141" s="252" t="s">
        <v>1269</v>
      </c>
      <c r="J1141" s="219"/>
    </row>
    <row r="1142" spans="1:10">
      <c r="A1142" s="216"/>
      <c r="B1142" s="255"/>
      <c r="C1142" s="255"/>
      <c r="D1142" s="225"/>
      <c r="E1142" s="224"/>
      <c r="F1142" s="224"/>
      <c r="G1142" s="224"/>
      <c r="H1142" s="248"/>
      <c r="J1142" s="219"/>
    </row>
    <row r="1143" spans="1:10">
      <c r="A1143" s="216"/>
      <c r="B1143" s="226"/>
      <c r="C1143" s="233"/>
      <c r="D1143" s="254"/>
      <c r="E1143" s="224"/>
      <c r="F1143" s="224"/>
      <c r="G1143" s="224"/>
      <c r="H1143" s="253"/>
      <c r="J1143" s="219"/>
    </row>
    <row r="1144" spans="1:10" ht="15">
      <c r="A1144" s="808" t="s">
        <v>1268</v>
      </c>
      <c r="B1144" s="808"/>
      <c r="C1144" s="237"/>
      <c r="D1144" s="236"/>
      <c r="E1144" s="236"/>
      <c r="F1144" s="235"/>
      <c r="G1144" s="235"/>
      <c r="H1144" s="248"/>
      <c r="J1144" s="219"/>
    </row>
    <row r="1145" spans="1:10">
      <c r="A1145" s="216"/>
      <c r="B1145" s="788" t="s">
        <v>38</v>
      </c>
      <c r="C1145" s="788" t="s">
        <v>39</v>
      </c>
      <c r="D1145" s="790" t="s">
        <v>40</v>
      </c>
      <c r="E1145" s="215" t="s">
        <v>196</v>
      </c>
      <c r="F1145" s="215" t="s">
        <v>196</v>
      </c>
      <c r="G1145" s="215" t="s">
        <v>1267</v>
      </c>
      <c r="H1145" s="219"/>
      <c r="J1145" s="219"/>
    </row>
    <row r="1146" spans="1:10">
      <c r="A1146" s="216"/>
      <c r="B1146" s="789"/>
      <c r="C1146" s="789"/>
      <c r="D1146" s="791"/>
      <c r="E1146" s="215" t="s">
        <v>1122</v>
      </c>
      <c r="F1146" s="215" t="s">
        <v>42</v>
      </c>
      <c r="G1146" s="215" t="s">
        <v>43</v>
      </c>
      <c r="H1146" s="219"/>
      <c r="J1146" s="219"/>
    </row>
    <row r="1147" spans="1:10">
      <c r="A1147" s="216"/>
      <c r="B1147" s="214" t="s">
        <v>450</v>
      </c>
      <c r="C1147" s="214" t="s">
        <v>1266</v>
      </c>
      <c r="D1147" s="792" t="s">
        <v>1265</v>
      </c>
      <c r="E1147" s="213">
        <v>43250</v>
      </c>
      <c r="F1147" s="213">
        <v>43254</v>
      </c>
      <c r="G1147" s="213">
        <v>43286</v>
      </c>
      <c r="H1147" s="219"/>
      <c r="J1147" s="219"/>
    </row>
    <row r="1148" spans="1:10">
      <c r="A1148" s="216"/>
      <c r="B1148" s="214" t="s">
        <v>1264</v>
      </c>
      <c r="C1148" s="214" t="s">
        <v>704</v>
      </c>
      <c r="D1148" s="793"/>
      <c r="E1148" s="213">
        <f t="shared" ref="E1148:G1150" si="135">E1147+7</f>
        <v>43257</v>
      </c>
      <c r="F1148" s="213">
        <f t="shared" si="135"/>
        <v>43261</v>
      </c>
      <c r="G1148" s="213">
        <f t="shared" si="135"/>
        <v>43293</v>
      </c>
      <c r="H1148" s="219"/>
      <c r="J1148" s="219"/>
    </row>
    <row r="1149" spans="1:10">
      <c r="A1149" s="216"/>
      <c r="B1149" s="214" t="s">
        <v>701</v>
      </c>
      <c r="C1149" s="214" t="s">
        <v>705</v>
      </c>
      <c r="D1149" s="793"/>
      <c r="E1149" s="213">
        <f t="shared" si="135"/>
        <v>43264</v>
      </c>
      <c r="F1149" s="213">
        <f t="shared" si="135"/>
        <v>43268</v>
      </c>
      <c r="G1149" s="213">
        <f t="shared" si="135"/>
        <v>43300</v>
      </c>
      <c r="H1149" s="219"/>
      <c r="J1149" s="219"/>
    </row>
    <row r="1150" spans="1:10">
      <c r="A1150" s="216"/>
      <c r="B1150" s="214" t="s">
        <v>702</v>
      </c>
      <c r="C1150" s="214" t="s">
        <v>706</v>
      </c>
      <c r="D1150" s="794"/>
      <c r="E1150" s="213">
        <f t="shared" si="135"/>
        <v>43271</v>
      </c>
      <c r="F1150" s="213">
        <f t="shared" si="135"/>
        <v>43275</v>
      </c>
      <c r="G1150" s="213">
        <f t="shared" si="135"/>
        <v>43307</v>
      </c>
      <c r="H1150" s="219"/>
      <c r="J1150" s="219"/>
    </row>
    <row r="1151" spans="1:10">
      <c r="A1151" s="216"/>
      <c r="B1151" s="226"/>
      <c r="C1151" s="233"/>
      <c r="D1151" s="225"/>
      <c r="E1151" s="224"/>
      <c r="F1151" s="224"/>
      <c r="G1151" s="224"/>
      <c r="H1151" s="248"/>
      <c r="J1151" s="219"/>
    </row>
    <row r="1152" spans="1:10" ht="15">
      <c r="A1152" s="808" t="s">
        <v>304</v>
      </c>
      <c r="B1152" s="808"/>
      <c r="C1152" s="217"/>
      <c r="D1152" s="216"/>
      <c r="E1152" s="216"/>
      <c r="F1152" s="216"/>
      <c r="G1152" s="216"/>
      <c r="H1152" s="216"/>
      <c r="J1152" s="219"/>
    </row>
    <row r="1153" spans="1:10">
      <c r="A1153" s="216"/>
      <c r="B1153" s="788" t="s">
        <v>38</v>
      </c>
      <c r="C1153" s="788" t="s">
        <v>39</v>
      </c>
      <c r="D1153" s="790" t="s">
        <v>40</v>
      </c>
      <c r="E1153" s="215" t="s">
        <v>196</v>
      </c>
      <c r="F1153" s="215" t="s">
        <v>196</v>
      </c>
      <c r="G1153" s="215" t="s">
        <v>1263</v>
      </c>
      <c r="H1153" s="215" t="s">
        <v>1262</v>
      </c>
      <c r="J1153" s="219"/>
    </row>
    <row r="1154" spans="1:10">
      <c r="A1154" s="216"/>
      <c r="B1154" s="789"/>
      <c r="C1154" s="789"/>
      <c r="D1154" s="791"/>
      <c r="E1154" s="215" t="s">
        <v>1122</v>
      </c>
      <c r="F1154" s="215" t="s">
        <v>42</v>
      </c>
      <c r="G1154" s="215" t="s">
        <v>43</v>
      </c>
      <c r="H1154" s="215" t="s">
        <v>43</v>
      </c>
      <c r="J1154" s="219"/>
    </row>
    <row r="1155" spans="1:10">
      <c r="A1155" s="216"/>
      <c r="B1155" s="214" t="s">
        <v>1261</v>
      </c>
      <c r="C1155" s="214" t="s">
        <v>764</v>
      </c>
      <c r="D1155" s="792" t="s">
        <v>1260</v>
      </c>
      <c r="E1155" s="213">
        <v>43251</v>
      </c>
      <c r="F1155" s="213">
        <v>43255</v>
      </c>
      <c r="G1155" s="213">
        <v>43277</v>
      </c>
      <c r="H1155" s="252" t="s">
        <v>1257</v>
      </c>
      <c r="J1155" s="219"/>
    </row>
    <row r="1156" spans="1:10">
      <c r="A1156" s="216"/>
      <c r="B1156" s="214" t="s">
        <v>1259</v>
      </c>
      <c r="C1156" s="214" t="s">
        <v>763</v>
      </c>
      <c r="D1156" s="793"/>
      <c r="E1156" s="213">
        <f t="shared" ref="E1156:G1158" si="136">E1155+7</f>
        <v>43258</v>
      </c>
      <c r="F1156" s="213">
        <f t="shared" si="136"/>
        <v>43262</v>
      </c>
      <c r="G1156" s="213">
        <f t="shared" si="136"/>
        <v>43284</v>
      </c>
      <c r="H1156" s="252" t="s">
        <v>1257</v>
      </c>
      <c r="J1156" s="219"/>
    </row>
    <row r="1157" spans="1:10">
      <c r="A1157" s="216"/>
      <c r="B1157" s="214" t="s">
        <v>232</v>
      </c>
      <c r="C1157" s="214" t="s">
        <v>1258</v>
      </c>
      <c r="D1157" s="793"/>
      <c r="E1157" s="213">
        <f t="shared" si="136"/>
        <v>43265</v>
      </c>
      <c r="F1157" s="213">
        <f t="shared" si="136"/>
        <v>43269</v>
      </c>
      <c r="G1157" s="213">
        <f t="shared" si="136"/>
        <v>43291</v>
      </c>
      <c r="H1157" s="252" t="s">
        <v>1257</v>
      </c>
      <c r="J1157" s="219"/>
    </row>
    <row r="1158" spans="1:10">
      <c r="A1158" s="216"/>
      <c r="B1158" s="214" t="s">
        <v>9</v>
      </c>
      <c r="C1158" s="214" t="s">
        <v>402</v>
      </c>
      <c r="D1158" s="794"/>
      <c r="E1158" s="213">
        <f t="shared" si="136"/>
        <v>43272</v>
      </c>
      <c r="F1158" s="213">
        <f t="shared" si="136"/>
        <v>43276</v>
      </c>
      <c r="G1158" s="213">
        <f t="shared" si="136"/>
        <v>43298</v>
      </c>
      <c r="H1158" s="252" t="s">
        <v>1257</v>
      </c>
      <c r="J1158" s="219"/>
    </row>
    <row r="1159" spans="1:10">
      <c r="A1159" s="219"/>
      <c r="B1159" s="217"/>
      <c r="C1159" s="217"/>
      <c r="D1159" s="219"/>
      <c r="E1159" s="219"/>
      <c r="F1159" s="219"/>
      <c r="G1159" s="219"/>
      <c r="H1159" s="219"/>
      <c r="J1159" s="219"/>
    </row>
    <row r="1160" spans="1:10" ht="15">
      <c r="A1160" s="802" t="s">
        <v>179</v>
      </c>
      <c r="B1160" s="802"/>
      <c r="C1160" s="802"/>
      <c r="D1160" s="802"/>
      <c r="E1160" s="802"/>
      <c r="F1160" s="802"/>
      <c r="G1160" s="802"/>
      <c r="H1160" s="251"/>
      <c r="J1160" s="219"/>
    </row>
    <row r="1161" spans="1:10" ht="15">
      <c r="A1161" s="227" t="s">
        <v>182</v>
      </c>
      <c r="B1161" s="250"/>
      <c r="C1161" s="250"/>
      <c r="D1161" s="250"/>
      <c r="E1161" s="250"/>
      <c r="F1161" s="249"/>
      <c r="G1161" s="227"/>
      <c r="H1161" s="248"/>
      <c r="J1161" s="219"/>
    </row>
    <row r="1162" spans="1:10">
      <c r="A1162" s="216"/>
      <c r="B1162" s="788" t="s">
        <v>38</v>
      </c>
      <c r="C1162" s="788" t="s">
        <v>39</v>
      </c>
      <c r="D1162" s="790" t="s">
        <v>40</v>
      </c>
      <c r="E1162" s="215" t="s">
        <v>196</v>
      </c>
      <c r="F1162" s="215" t="s">
        <v>196</v>
      </c>
      <c r="G1162" s="215" t="s">
        <v>1217</v>
      </c>
      <c r="H1162" s="216"/>
      <c r="I1162" s="247"/>
      <c r="J1162" s="219"/>
    </row>
    <row r="1163" spans="1:10">
      <c r="A1163" s="216"/>
      <c r="B1163" s="789"/>
      <c r="C1163" s="789"/>
      <c r="D1163" s="791"/>
      <c r="E1163" s="215" t="s">
        <v>1122</v>
      </c>
      <c r="F1163" s="215" t="s">
        <v>42</v>
      </c>
      <c r="G1163" s="215" t="s">
        <v>43</v>
      </c>
      <c r="H1163" s="216"/>
      <c r="I1163" s="247"/>
      <c r="J1163" s="219"/>
    </row>
    <row r="1164" spans="1:10">
      <c r="A1164" s="216"/>
      <c r="B1164" s="223" t="s">
        <v>1256</v>
      </c>
      <c r="C1164" s="223" t="s">
        <v>1252</v>
      </c>
      <c r="D1164" s="792" t="s">
        <v>1255</v>
      </c>
      <c r="E1164" s="213">
        <v>43251</v>
      </c>
      <c r="F1164" s="213">
        <v>43256</v>
      </c>
      <c r="G1164" s="213">
        <v>43270</v>
      </c>
      <c r="H1164" s="216"/>
      <c r="I1164" s="247"/>
      <c r="J1164" s="219"/>
    </row>
    <row r="1165" spans="1:10">
      <c r="A1165" s="216"/>
      <c r="B1165" s="242" t="s">
        <v>1254</v>
      </c>
      <c r="C1165" s="223" t="s">
        <v>1252</v>
      </c>
      <c r="D1165" s="793"/>
      <c r="E1165" s="213">
        <f t="shared" ref="E1165:G1167" si="137">E1164+7</f>
        <v>43258</v>
      </c>
      <c r="F1165" s="213">
        <f t="shared" si="137"/>
        <v>43263</v>
      </c>
      <c r="G1165" s="213">
        <f t="shared" si="137"/>
        <v>43277</v>
      </c>
      <c r="H1165" s="216"/>
      <c r="I1165" s="247"/>
      <c r="J1165" s="219"/>
    </row>
    <row r="1166" spans="1:10">
      <c r="A1166" s="216"/>
      <c r="B1166" s="214" t="s">
        <v>1253</v>
      </c>
      <c r="C1166" s="234" t="s">
        <v>1252</v>
      </c>
      <c r="D1166" s="793"/>
      <c r="E1166" s="213">
        <f t="shared" si="137"/>
        <v>43265</v>
      </c>
      <c r="F1166" s="213">
        <f t="shared" si="137"/>
        <v>43270</v>
      </c>
      <c r="G1166" s="213">
        <f t="shared" si="137"/>
        <v>43284</v>
      </c>
      <c r="H1166" s="216"/>
      <c r="I1166" s="247"/>
      <c r="J1166" s="219"/>
    </row>
    <row r="1167" spans="1:10">
      <c r="A1167" s="216"/>
      <c r="B1167" s="214" t="s">
        <v>1251</v>
      </c>
      <c r="C1167" s="234" t="s">
        <v>1250</v>
      </c>
      <c r="D1167" s="794"/>
      <c r="E1167" s="213">
        <f t="shared" si="137"/>
        <v>43272</v>
      </c>
      <c r="F1167" s="213">
        <f t="shared" si="137"/>
        <v>43277</v>
      </c>
      <c r="G1167" s="213">
        <f t="shared" si="137"/>
        <v>43291</v>
      </c>
      <c r="H1167" s="216"/>
      <c r="I1167" s="247"/>
      <c r="J1167" s="219"/>
    </row>
    <row r="1168" spans="1:10">
      <c r="A1168" s="216"/>
      <c r="B1168" s="226"/>
      <c r="C1168" s="246"/>
      <c r="D1168" s="225"/>
      <c r="E1168" s="224"/>
      <c r="F1168" s="224"/>
      <c r="G1168" s="224"/>
      <c r="H1168" s="216"/>
      <c r="I1168" s="247"/>
      <c r="J1168" s="219"/>
    </row>
    <row r="1169" spans="1:10">
      <c r="A1169" s="216"/>
      <c r="B1169" s="788" t="s">
        <v>38</v>
      </c>
      <c r="C1169" s="788" t="s">
        <v>39</v>
      </c>
      <c r="D1169" s="790" t="s">
        <v>40</v>
      </c>
      <c r="E1169" s="215" t="s">
        <v>196</v>
      </c>
      <c r="F1169" s="215" t="s">
        <v>196</v>
      </c>
      <c r="G1169" s="215" t="s">
        <v>306</v>
      </c>
      <c r="H1169" s="216"/>
      <c r="I1169" s="247"/>
      <c r="J1169" s="219"/>
    </row>
    <row r="1170" spans="1:10">
      <c r="A1170" s="216"/>
      <c r="B1170" s="789"/>
      <c r="C1170" s="789"/>
      <c r="D1170" s="791"/>
      <c r="E1170" s="215" t="s">
        <v>1122</v>
      </c>
      <c r="F1170" s="215" t="s">
        <v>42</v>
      </c>
      <c r="G1170" s="215" t="s">
        <v>43</v>
      </c>
      <c r="H1170" s="216"/>
      <c r="I1170" s="247"/>
      <c r="J1170" s="219"/>
    </row>
    <row r="1171" spans="1:10">
      <c r="A1171" s="216"/>
      <c r="B1171" s="223" t="s">
        <v>1249</v>
      </c>
      <c r="C1171" s="223" t="s">
        <v>1248</v>
      </c>
      <c r="D1171" s="792" t="s">
        <v>1247</v>
      </c>
      <c r="E1171" s="213">
        <v>43252</v>
      </c>
      <c r="F1171" s="213">
        <v>43256</v>
      </c>
      <c r="G1171" s="213">
        <v>43269</v>
      </c>
      <c r="H1171" s="216"/>
      <c r="I1171" s="219"/>
      <c r="J1171" s="219"/>
    </row>
    <row r="1172" spans="1:10">
      <c r="A1172" s="216"/>
      <c r="B1172" s="214" t="s">
        <v>1246</v>
      </c>
      <c r="C1172" s="234" t="s">
        <v>1245</v>
      </c>
      <c r="D1172" s="793"/>
      <c r="E1172" s="213">
        <f t="shared" ref="E1172:G1174" si="138">E1171+7</f>
        <v>43259</v>
      </c>
      <c r="F1172" s="213">
        <f t="shared" si="138"/>
        <v>43263</v>
      </c>
      <c r="G1172" s="213">
        <f t="shared" si="138"/>
        <v>43276</v>
      </c>
      <c r="H1172" s="216"/>
      <c r="I1172" s="219"/>
      <c r="J1172" s="219"/>
    </row>
    <row r="1173" spans="1:10">
      <c r="A1173" s="216"/>
      <c r="B1173" s="214" t="s">
        <v>1244</v>
      </c>
      <c r="C1173" s="234" t="s">
        <v>1243</v>
      </c>
      <c r="D1173" s="793"/>
      <c r="E1173" s="213">
        <f t="shared" si="138"/>
        <v>43266</v>
      </c>
      <c r="F1173" s="213">
        <f t="shared" si="138"/>
        <v>43270</v>
      </c>
      <c r="G1173" s="213">
        <f t="shared" si="138"/>
        <v>43283</v>
      </c>
      <c r="H1173" s="216"/>
      <c r="I1173" s="219"/>
      <c r="J1173" s="219"/>
    </row>
    <row r="1174" spans="1:10">
      <c r="A1174" s="216"/>
      <c r="B1174" s="214" t="s">
        <v>1242</v>
      </c>
      <c r="C1174" s="234" t="s">
        <v>1241</v>
      </c>
      <c r="D1174" s="794"/>
      <c r="E1174" s="213">
        <f t="shared" si="138"/>
        <v>43273</v>
      </c>
      <c r="F1174" s="213">
        <f t="shared" si="138"/>
        <v>43277</v>
      </c>
      <c r="G1174" s="213">
        <f t="shared" si="138"/>
        <v>43290</v>
      </c>
      <c r="H1174" s="216"/>
      <c r="I1174" s="219"/>
      <c r="J1174" s="219"/>
    </row>
    <row r="1175" spans="1:10">
      <c r="A1175" s="216"/>
      <c r="B1175" s="226"/>
      <c r="C1175" s="246"/>
      <c r="D1175" s="225"/>
      <c r="E1175" s="224"/>
      <c r="F1175" s="224"/>
      <c r="G1175" s="224"/>
      <c r="H1175" s="216"/>
      <c r="I1175" s="219"/>
      <c r="J1175" s="219"/>
    </row>
    <row r="1176" spans="1:10">
      <c r="A1176" s="216"/>
      <c r="B1176" s="788" t="s">
        <v>38</v>
      </c>
      <c r="C1176" s="788" t="s">
        <v>39</v>
      </c>
      <c r="D1176" s="790" t="s">
        <v>40</v>
      </c>
      <c r="E1176" s="215" t="s">
        <v>196</v>
      </c>
      <c r="F1176" s="215" t="s">
        <v>196</v>
      </c>
      <c r="G1176" s="215" t="s">
        <v>1217</v>
      </c>
      <c r="H1176" s="216"/>
      <c r="I1176" s="219"/>
      <c r="J1176" s="219"/>
    </row>
    <row r="1177" spans="1:10">
      <c r="A1177" s="216"/>
      <c r="B1177" s="789"/>
      <c r="C1177" s="789"/>
      <c r="D1177" s="791"/>
      <c r="E1177" s="215" t="s">
        <v>1122</v>
      </c>
      <c r="F1177" s="215" t="s">
        <v>42</v>
      </c>
      <c r="G1177" s="215" t="s">
        <v>43</v>
      </c>
      <c r="H1177" s="216"/>
      <c r="I1177" s="219"/>
      <c r="J1177" s="219"/>
    </row>
    <row r="1178" spans="1:10">
      <c r="A1178" s="216"/>
      <c r="B1178" s="214" t="s">
        <v>1240</v>
      </c>
      <c r="C1178" s="214" t="s">
        <v>1239</v>
      </c>
      <c r="D1178" s="792" t="s">
        <v>1238</v>
      </c>
      <c r="E1178" s="213">
        <v>43252</v>
      </c>
      <c r="F1178" s="213">
        <v>43257</v>
      </c>
      <c r="G1178" s="213">
        <v>43268</v>
      </c>
      <c r="H1178" s="216"/>
      <c r="I1178" s="219"/>
      <c r="J1178" s="219"/>
    </row>
    <row r="1179" spans="1:10">
      <c r="A1179" s="216"/>
      <c r="B1179" s="214" t="s">
        <v>1237</v>
      </c>
      <c r="C1179" s="214" t="s">
        <v>1236</v>
      </c>
      <c r="D1179" s="793"/>
      <c r="E1179" s="213">
        <f t="shared" ref="E1179:G1181" si="139">E1178+7</f>
        <v>43259</v>
      </c>
      <c r="F1179" s="213">
        <f t="shared" si="139"/>
        <v>43264</v>
      </c>
      <c r="G1179" s="213">
        <f t="shared" si="139"/>
        <v>43275</v>
      </c>
      <c r="H1179" s="216"/>
      <c r="I1179" s="219"/>
      <c r="J1179" s="219"/>
    </row>
    <row r="1180" spans="1:10">
      <c r="A1180" s="216"/>
      <c r="B1180" s="214" t="s">
        <v>1235</v>
      </c>
      <c r="C1180" s="214" t="s">
        <v>1234</v>
      </c>
      <c r="D1180" s="793"/>
      <c r="E1180" s="213">
        <f t="shared" si="139"/>
        <v>43266</v>
      </c>
      <c r="F1180" s="213">
        <f t="shared" si="139"/>
        <v>43271</v>
      </c>
      <c r="G1180" s="213">
        <f t="shared" si="139"/>
        <v>43282</v>
      </c>
      <c r="H1180" s="216"/>
      <c r="I1180" s="219"/>
      <c r="J1180" s="219"/>
    </row>
    <row r="1181" spans="1:10">
      <c r="A1181" s="216"/>
      <c r="B1181" s="214" t="s">
        <v>1233</v>
      </c>
      <c r="C1181" s="214" t="s">
        <v>1232</v>
      </c>
      <c r="D1181" s="794"/>
      <c r="E1181" s="213">
        <f t="shared" si="139"/>
        <v>43273</v>
      </c>
      <c r="F1181" s="213">
        <f t="shared" si="139"/>
        <v>43278</v>
      </c>
      <c r="G1181" s="213">
        <f t="shared" si="139"/>
        <v>43289</v>
      </c>
      <c r="H1181" s="216"/>
      <c r="I1181" s="219"/>
      <c r="J1181" s="219"/>
    </row>
    <row r="1182" spans="1:10">
      <c r="A1182" s="216"/>
      <c r="B1182" s="226"/>
      <c r="C1182" s="226"/>
      <c r="D1182" s="225"/>
      <c r="E1182" s="224"/>
      <c r="F1182" s="224"/>
      <c r="G1182" s="224"/>
      <c r="H1182" s="216"/>
      <c r="I1182" s="219"/>
      <c r="J1182" s="219"/>
    </row>
    <row r="1183" spans="1:10">
      <c r="A1183" s="216"/>
      <c r="B1183" s="788" t="s">
        <v>38</v>
      </c>
      <c r="C1183" s="788" t="s">
        <v>39</v>
      </c>
      <c r="D1183" s="790" t="s">
        <v>40</v>
      </c>
      <c r="E1183" s="215" t="s">
        <v>196</v>
      </c>
      <c r="F1183" s="215" t="s">
        <v>196</v>
      </c>
      <c r="G1183" s="215" t="s">
        <v>1217</v>
      </c>
      <c r="H1183" s="216"/>
      <c r="I1183" s="219"/>
      <c r="J1183" s="219"/>
    </row>
    <row r="1184" spans="1:10">
      <c r="A1184" s="216"/>
      <c r="B1184" s="789"/>
      <c r="C1184" s="789"/>
      <c r="D1184" s="791"/>
      <c r="E1184" s="215" t="s">
        <v>1122</v>
      </c>
      <c r="F1184" s="215" t="s">
        <v>42</v>
      </c>
      <c r="G1184" s="215" t="s">
        <v>43</v>
      </c>
      <c r="H1184" s="216"/>
      <c r="I1184" s="219"/>
      <c r="J1184" s="219"/>
    </row>
    <row r="1185" spans="1:10">
      <c r="A1185" s="216"/>
      <c r="B1185" s="223" t="s">
        <v>509</v>
      </c>
      <c r="C1185" s="214" t="s">
        <v>1231</v>
      </c>
      <c r="D1185" s="792" t="s">
        <v>1230</v>
      </c>
      <c r="E1185" s="213">
        <v>43255</v>
      </c>
      <c r="F1185" s="213">
        <v>43258</v>
      </c>
      <c r="G1185" s="213">
        <v>43272</v>
      </c>
      <c r="H1185" s="216"/>
      <c r="I1185" s="219"/>
      <c r="J1185" s="219"/>
    </row>
    <row r="1186" spans="1:10">
      <c r="A1186" s="216"/>
      <c r="B1186" s="214" t="s">
        <v>510</v>
      </c>
      <c r="C1186" s="214" t="s">
        <v>1229</v>
      </c>
      <c r="D1186" s="793"/>
      <c r="E1186" s="213">
        <f t="shared" ref="E1186:G1188" si="140">E1185+7</f>
        <v>43262</v>
      </c>
      <c r="F1186" s="213">
        <f t="shared" si="140"/>
        <v>43265</v>
      </c>
      <c r="G1186" s="213">
        <f t="shared" si="140"/>
        <v>43279</v>
      </c>
      <c r="H1186" s="216"/>
      <c r="I1186" s="219"/>
      <c r="J1186" s="219"/>
    </row>
    <row r="1187" spans="1:10">
      <c r="A1187" s="216"/>
      <c r="B1187" s="214" t="s">
        <v>407</v>
      </c>
      <c r="C1187" s="214" t="s">
        <v>1228</v>
      </c>
      <c r="D1187" s="793"/>
      <c r="E1187" s="213">
        <f t="shared" si="140"/>
        <v>43269</v>
      </c>
      <c r="F1187" s="213">
        <f t="shared" si="140"/>
        <v>43272</v>
      </c>
      <c r="G1187" s="213">
        <f t="shared" si="140"/>
        <v>43286</v>
      </c>
      <c r="H1187" s="216"/>
      <c r="I1187" s="219"/>
      <c r="J1187" s="219"/>
    </row>
    <row r="1188" spans="1:10">
      <c r="A1188" s="216"/>
      <c r="B1188" s="214" t="s">
        <v>511</v>
      </c>
      <c r="C1188" s="214" t="s">
        <v>1227</v>
      </c>
      <c r="D1188" s="794"/>
      <c r="E1188" s="213">
        <f t="shared" si="140"/>
        <v>43276</v>
      </c>
      <c r="F1188" s="213">
        <f t="shared" si="140"/>
        <v>43279</v>
      </c>
      <c r="G1188" s="213">
        <f t="shared" si="140"/>
        <v>43293</v>
      </c>
      <c r="H1188" s="216"/>
      <c r="I1188" s="219"/>
      <c r="J1188" s="219"/>
    </row>
    <row r="1189" spans="1:10">
      <c r="A1189" s="216"/>
      <c r="B1189" s="217"/>
      <c r="C1189" s="217"/>
      <c r="D1189" s="216"/>
      <c r="E1189" s="216"/>
      <c r="F1189" s="216"/>
      <c r="G1189" s="216"/>
      <c r="H1189" s="216"/>
      <c r="I1189" s="219"/>
      <c r="J1189" s="219"/>
    </row>
    <row r="1190" spans="1:10">
      <c r="A1190" s="216"/>
      <c r="B1190" s="788" t="s">
        <v>38</v>
      </c>
      <c r="C1190" s="788" t="s">
        <v>39</v>
      </c>
      <c r="D1190" s="790" t="s">
        <v>40</v>
      </c>
      <c r="E1190" s="215" t="s">
        <v>196</v>
      </c>
      <c r="F1190" s="215" t="s">
        <v>196</v>
      </c>
      <c r="G1190" s="215" t="s">
        <v>306</v>
      </c>
      <c r="H1190" s="216"/>
      <c r="I1190" s="219"/>
      <c r="J1190" s="219"/>
    </row>
    <row r="1191" spans="1:10">
      <c r="A1191" s="216"/>
      <c r="B1191" s="789"/>
      <c r="C1191" s="789"/>
      <c r="D1191" s="791"/>
      <c r="E1191" s="215" t="s">
        <v>1122</v>
      </c>
      <c r="F1191" s="215" t="s">
        <v>42</v>
      </c>
      <c r="G1191" s="215" t="s">
        <v>43</v>
      </c>
      <c r="H1191" s="216"/>
      <c r="I1191" s="219"/>
      <c r="J1191" s="219"/>
    </row>
    <row r="1192" spans="1:10">
      <c r="A1192" s="216"/>
      <c r="B1192" s="223" t="s">
        <v>708</v>
      </c>
      <c r="C1192" s="223" t="s">
        <v>1185</v>
      </c>
      <c r="D1192" s="792" t="s">
        <v>1184</v>
      </c>
      <c r="E1192" s="213">
        <v>43248</v>
      </c>
      <c r="F1192" s="213">
        <v>43252</v>
      </c>
      <c r="G1192" s="213">
        <f>F1192+13</f>
        <v>43265</v>
      </c>
      <c r="H1192" s="216"/>
      <c r="I1192" s="219"/>
      <c r="J1192" s="219"/>
    </row>
    <row r="1193" spans="1:10">
      <c r="A1193" s="216"/>
      <c r="B1193" s="223" t="s">
        <v>377</v>
      </c>
      <c r="C1193" s="223" t="s">
        <v>525</v>
      </c>
      <c r="D1193" s="793"/>
      <c r="E1193" s="213">
        <f t="shared" ref="E1193:G1196" si="141">E1192+7</f>
        <v>43255</v>
      </c>
      <c r="F1193" s="213">
        <f t="shared" si="141"/>
        <v>43259</v>
      </c>
      <c r="G1193" s="213">
        <f t="shared" si="141"/>
        <v>43272</v>
      </c>
      <c r="H1193" s="216"/>
      <c r="I1193" s="219"/>
    </row>
    <row r="1194" spans="1:10" ht="15">
      <c r="A1194" s="227"/>
      <c r="B1194" s="214" t="s">
        <v>709</v>
      </c>
      <c r="C1194" s="234" t="s">
        <v>1183</v>
      </c>
      <c r="D1194" s="793"/>
      <c r="E1194" s="213">
        <f t="shared" si="141"/>
        <v>43262</v>
      </c>
      <c r="F1194" s="213">
        <f t="shared" si="141"/>
        <v>43266</v>
      </c>
      <c r="G1194" s="213">
        <f t="shared" si="141"/>
        <v>43279</v>
      </c>
      <c r="H1194" s="216"/>
      <c r="I1194" s="219"/>
    </row>
    <row r="1195" spans="1:10" ht="15">
      <c r="A1195" s="227"/>
      <c r="B1195" s="214" t="s">
        <v>367</v>
      </c>
      <c r="C1195" s="234" t="s">
        <v>309</v>
      </c>
      <c r="D1195" s="793"/>
      <c r="E1195" s="213">
        <f t="shared" si="141"/>
        <v>43269</v>
      </c>
      <c r="F1195" s="213">
        <f t="shared" si="141"/>
        <v>43273</v>
      </c>
      <c r="G1195" s="213">
        <f t="shared" si="141"/>
        <v>43286</v>
      </c>
      <c r="H1195" s="216"/>
      <c r="I1195" s="219"/>
    </row>
    <row r="1196" spans="1:10">
      <c r="A1196" s="216"/>
      <c r="B1196" s="214" t="s">
        <v>1182</v>
      </c>
      <c r="C1196" s="234" t="s">
        <v>525</v>
      </c>
      <c r="D1196" s="794"/>
      <c r="E1196" s="213">
        <f t="shared" si="141"/>
        <v>43276</v>
      </c>
      <c r="F1196" s="213">
        <f t="shared" si="141"/>
        <v>43280</v>
      </c>
      <c r="G1196" s="213">
        <f t="shared" si="141"/>
        <v>43293</v>
      </c>
      <c r="H1196" s="216"/>
      <c r="I1196" s="219"/>
    </row>
    <row r="1197" spans="1:10">
      <c r="A1197" s="216"/>
      <c r="B1197" s="217"/>
      <c r="C1197" s="217"/>
      <c r="D1197" s="216"/>
      <c r="E1197" s="216"/>
      <c r="F1197" s="216"/>
      <c r="G1197" s="216"/>
      <c r="H1197" s="216"/>
      <c r="I1197" s="219"/>
    </row>
    <row r="1198" spans="1:10">
      <c r="A1198" s="216"/>
      <c r="B1198" s="788" t="s">
        <v>38</v>
      </c>
      <c r="C1198" s="788" t="s">
        <v>39</v>
      </c>
      <c r="D1198" s="790" t="s">
        <v>40</v>
      </c>
      <c r="E1198" s="215" t="s">
        <v>196</v>
      </c>
      <c r="F1198" s="215" t="s">
        <v>196</v>
      </c>
      <c r="G1198" s="215" t="s">
        <v>306</v>
      </c>
      <c r="H1198" s="216"/>
      <c r="I1198" s="219"/>
    </row>
    <row r="1199" spans="1:10">
      <c r="A1199" s="216"/>
      <c r="B1199" s="789"/>
      <c r="C1199" s="789"/>
      <c r="D1199" s="791"/>
      <c r="E1199" s="215" t="s">
        <v>1122</v>
      </c>
      <c r="F1199" s="215" t="s">
        <v>42</v>
      </c>
      <c r="G1199" s="215" t="s">
        <v>43</v>
      </c>
      <c r="H1199" s="216"/>
      <c r="I1199" s="219"/>
    </row>
    <row r="1200" spans="1:10">
      <c r="A1200" s="216"/>
      <c r="B1200" s="214" t="s">
        <v>1226</v>
      </c>
      <c r="C1200" s="214" t="s">
        <v>1225</v>
      </c>
      <c r="D1200" s="792" t="s">
        <v>1224</v>
      </c>
      <c r="E1200" s="213">
        <v>43251</v>
      </c>
      <c r="F1200" s="213">
        <v>43254</v>
      </c>
      <c r="G1200" s="213">
        <v>43269</v>
      </c>
      <c r="H1200" s="216"/>
      <c r="I1200" s="219"/>
    </row>
    <row r="1201" spans="1:9">
      <c r="A1201" s="216"/>
      <c r="B1201" s="214" t="s">
        <v>1223</v>
      </c>
      <c r="C1201" s="214" t="s">
        <v>1222</v>
      </c>
      <c r="D1201" s="793"/>
      <c r="E1201" s="213">
        <f t="shared" ref="E1201:G1203" si="142">E1200+7</f>
        <v>43258</v>
      </c>
      <c r="F1201" s="213">
        <f t="shared" si="142"/>
        <v>43261</v>
      </c>
      <c r="G1201" s="213">
        <f t="shared" si="142"/>
        <v>43276</v>
      </c>
      <c r="H1201" s="216"/>
      <c r="I1201" s="219"/>
    </row>
    <row r="1202" spans="1:9">
      <c r="A1202" s="216"/>
      <c r="B1202" s="214" t="s">
        <v>1221</v>
      </c>
      <c r="C1202" s="214" t="s">
        <v>1220</v>
      </c>
      <c r="D1202" s="793"/>
      <c r="E1202" s="213">
        <f t="shared" si="142"/>
        <v>43265</v>
      </c>
      <c r="F1202" s="213">
        <f t="shared" si="142"/>
        <v>43268</v>
      </c>
      <c r="G1202" s="213">
        <f t="shared" si="142"/>
        <v>43283</v>
      </c>
      <c r="H1202" s="216"/>
      <c r="I1202" s="219"/>
    </row>
    <row r="1203" spans="1:9">
      <c r="A1203" s="216"/>
      <c r="B1203" s="214" t="s">
        <v>1219</v>
      </c>
      <c r="C1203" s="214" t="s">
        <v>1218</v>
      </c>
      <c r="D1203" s="794"/>
      <c r="E1203" s="213">
        <f t="shared" si="142"/>
        <v>43272</v>
      </c>
      <c r="F1203" s="213">
        <f t="shared" si="142"/>
        <v>43275</v>
      </c>
      <c r="G1203" s="213">
        <f t="shared" si="142"/>
        <v>43290</v>
      </c>
      <c r="H1203" s="216"/>
      <c r="I1203" s="219"/>
    </row>
    <row r="1204" spans="1:9">
      <c r="A1204" s="216"/>
      <c r="B1204" s="226"/>
      <c r="C1204" s="226"/>
      <c r="D1204" s="225"/>
      <c r="E1204" s="224"/>
      <c r="F1204" s="224"/>
      <c r="G1204" s="224"/>
      <c r="H1204" s="216"/>
      <c r="I1204" s="219"/>
    </row>
    <row r="1205" spans="1:9">
      <c r="A1205" s="216"/>
      <c r="B1205" s="788" t="s">
        <v>38</v>
      </c>
      <c r="C1205" s="788" t="s">
        <v>39</v>
      </c>
      <c r="D1205" s="790" t="s">
        <v>40</v>
      </c>
      <c r="E1205" s="215" t="s">
        <v>196</v>
      </c>
      <c r="F1205" s="215" t="s">
        <v>196</v>
      </c>
      <c r="G1205" s="215" t="s">
        <v>1217</v>
      </c>
      <c r="H1205" s="216"/>
      <c r="I1205" s="219"/>
    </row>
    <row r="1206" spans="1:9">
      <c r="A1206" s="216"/>
      <c r="B1206" s="789"/>
      <c r="C1206" s="789"/>
      <c r="D1206" s="791"/>
      <c r="E1206" s="215" t="s">
        <v>1122</v>
      </c>
      <c r="F1206" s="215" t="s">
        <v>42</v>
      </c>
      <c r="G1206" s="215" t="s">
        <v>43</v>
      </c>
      <c r="H1206" s="216"/>
      <c r="I1206" s="219"/>
    </row>
    <row r="1207" spans="1:9">
      <c r="A1207" s="216"/>
      <c r="B1207" s="223" t="s">
        <v>376</v>
      </c>
      <c r="C1207" s="214" t="s">
        <v>1179</v>
      </c>
      <c r="D1207" s="245"/>
      <c r="E1207" s="213">
        <v>43250</v>
      </c>
      <c r="F1207" s="213">
        <v>43254</v>
      </c>
      <c r="G1207" s="213">
        <v>43268</v>
      </c>
      <c r="H1207" s="216"/>
      <c r="I1207" s="219"/>
    </row>
    <row r="1208" spans="1:9">
      <c r="A1208" s="216"/>
      <c r="B1208" s="214" t="s">
        <v>485</v>
      </c>
      <c r="C1208" s="214" t="s">
        <v>1176</v>
      </c>
      <c r="D1208" s="793" t="s">
        <v>1216</v>
      </c>
      <c r="E1208" s="213">
        <v>43257</v>
      </c>
      <c r="F1208" s="213">
        <v>43261</v>
      </c>
      <c r="G1208" s="213">
        <v>43275</v>
      </c>
      <c r="H1208" s="216"/>
      <c r="I1208" s="219"/>
    </row>
    <row r="1209" spans="1:9">
      <c r="A1209" s="216"/>
      <c r="B1209" s="214" t="s">
        <v>486</v>
      </c>
      <c r="C1209" s="214" t="s">
        <v>1177</v>
      </c>
      <c r="D1209" s="793"/>
      <c r="E1209" s="213">
        <f t="shared" ref="E1209:G1210" si="143">E1208+7</f>
        <v>43264</v>
      </c>
      <c r="F1209" s="213">
        <f t="shared" si="143"/>
        <v>43268</v>
      </c>
      <c r="G1209" s="213">
        <f t="shared" si="143"/>
        <v>43282</v>
      </c>
      <c r="H1209" s="216"/>
      <c r="I1209" s="219"/>
    </row>
    <row r="1210" spans="1:9">
      <c r="A1210" s="216"/>
      <c r="B1210" s="214" t="s">
        <v>351</v>
      </c>
      <c r="C1210" s="214" t="s">
        <v>1176</v>
      </c>
      <c r="D1210" s="794"/>
      <c r="E1210" s="213">
        <f t="shared" si="143"/>
        <v>43271</v>
      </c>
      <c r="F1210" s="213">
        <f t="shared" si="143"/>
        <v>43275</v>
      </c>
      <c r="G1210" s="213">
        <f t="shared" si="143"/>
        <v>43289</v>
      </c>
      <c r="H1210" s="216"/>
      <c r="I1210" s="219"/>
    </row>
    <row r="1211" spans="1:9">
      <c r="A1211" s="216"/>
      <c r="B1211" s="244"/>
      <c r="C1211" s="244"/>
      <c r="D1211" s="236"/>
      <c r="E1211" s="236"/>
      <c r="F1211" s="235"/>
      <c r="G1211" s="235"/>
      <c r="H1211" s="216"/>
      <c r="I1211" s="219"/>
    </row>
    <row r="1212" spans="1:9" ht="15">
      <c r="A1212" s="227" t="s">
        <v>1215</v>
      </c>
      <c r="B1212" s="217"/>
      <c r="C1212" s="237"/>
      <c r="D1212" s="236"/>
      <c r="E1212" s="236"/>
      <c r="F1212" s="243"/>
      <c r="G1212" s="243"/>
      <c r="H1212" s="216"/>
      <c r="I1212" s="219"/>
    </row>
    <row r="1213" spans="1:9">
      <c r="A1213" s="216"/>
      <c r="B1213" s="788" t="s">
        <v>38</v>
      </c>
      <c r="C1213" s="788" t="s">
        <v>39</v>
      </c>
      <c r="D1213" s="790" t="s">
        <v>40</v>
      </c>
      <c r="E1213" s="215" t="s">
        <v>196</v>
      </c>
      <c r="F1213" s="215" t="s">
        <v>196</v>
      </c>
      <c r="G1213" s="215" t="s">
        <v>1215</v>
      </c>
      <c r="H1213" s="216"/>
      <c r="I1213" s="219"/>
    </row>
    <row r="1214" spans="1:9">
      <c r="A1214" s="216"/>
      <c r="B1214" s="789"/>
      <c r="C1214" s="789"/>
      <c r="D1214" s="791"/>
      <c r="E1214" s="215" t="s">
        <v>1122</v>
      </c>
      <c r="F1214" s="215" t="s">
        <v>42</v>
      </c>
      <c r="G1214" s="215" t="s">
        <v>43</v>
      </c>
      <c r="H1214" s="216"/>
      <c r="I1214" s="219"/>
    </row>
    <row r="1215" spans="1:9">
      <c r="A1215" s="216"/>
      <c r="B1215" s="223" t="s">
        <v>708</v>
      </c>
      <c r="C1215" s="223" t="s">
        <v>1185</v>
      </c>
      <c r="D1215" s="792" t="s">
        <v>1184</v>
      </c>
      <c r="E1215" s="213">
        <v>43248</v>
      </c>
      <c r="F1215" s="213">
        <v>43252</v>
      </c>
      <c r="G1215" s="213">
        <f>F1215+17</f>
        <v>43269</v>
      </c>
      <c r="H1215" s="216"/>
      <c r="I1215" s="219"/>
    </row>
    <row r="1216" spans="1:9">
      <c r="A1216" s="216"/>
      <c r="B1216" s="223" t="s">
        <v>377</v>
      </c>
      <c r="C1216" s="223" t="s">
        <v>525</v>
      </c>
      <c r="D1216" s="793"/>
      <c r="E1216" s="213">
        <f t="shared" ref="E1216:G1219" si="144">E1215+7</f>
        <v>43255</v>
      </c>
      <c r="F1216" s="213">
        <f t="shared" si="144"/>
        <v>43259</v>
      </c>
      <c r="G1216" s="213">
        <f t="shared" si="144"/>
        <v>43276</v>
      </c>
      <c r="H1216" s="216"/>
      <c r="I1216" s="219"/>
    </row>
    <row r="1217" spans="1:9" ht="15">
      <c r="A1217" s="227"/>
      <c r="B1217" s="214" t="s">
        <v>709</v>
      </c>
      <c r="C1217" s="234" t="s">
        <v>1183</v>
      </c>
      <c r="D1217" s="793"/>
      <c r="E1217" s="213">
        <f t="shared" si="144"/>
        <v>43262</v>
      </c>
      <c r="F1217" s="213">
        <f t="shared" si="144"/>
        <v>43266</v>
      </c>
      <c r="G1217" s="213">
        <f t="shared" si="144"/>
        <v>43283</v>
      </c>
      <c r="H1217" s="216"/>
      <c r="I1217" s="219"/>
    </row>
    <row r="1218" spans="1:9" ht="15">
      <c r="A1218" s="227"/>
      <c r="B1218" s="214" t="s">
        <v>367</v>
      </c>
      <c r="C1218" s="234" t="s">
        <v>309</v>
      </c>
      <c r="D1218" s="793"/>
      <c r="E1218" s="213">
        <f t="shared" si="144"/>
        <v>43269</v>
      </c>
      <c r="F1218" s="213">
        <f t="shared" si="144"/>
        <v>43273</v>
      </c>
      <c r="G1218" s="213">
        <f t="shared" si="144"/>
        <v>43290</v>
      </c>
      <c r="H1218" s="216"/>
      <c r="I1218" s="219"/>
    </row>
    <row r="1219" spans="1:9">
      <c r="A1219" s="216"/>
      <c r="B1219" s="214" t="s">
        <v>1182</v>
      </c>
      <c r="C1219" s="234" t="s">
        <v>525</v>
      </c>
      <c r="D1219" s="794"/>
      <c r="E1219" s="213">
        <f t="shared" si="144"/>
        <v>43276</v>
      </c>
      <c r="F1219" s="213">
        <f t="shared" si="144"/>
        <v>43280</v>
      </c>
      <c r="G1219" s="213">
        <f t="shared" si="144"/>
        <v>43297</v>
      </c>
      <c r="H1219" s="239"/>
      <c r="I1219" s="219"/>
    </row>
    <row r="1220" spans="1:9">
      <c r="A1220" s="216"/>
      <c r="B1220" s="226"/>
      <c r="C1220" s="233"/>
      <c r="D1220" s="225"/>
      <c r="E1220" s="224"/>
      <c r="F1220" s="224"/>
      <c r="G1220" s="224"/>
      <c r="H1220" s="239"/>
      <c r="I1220" s="219"/>
    </row>
    <row r="1221" spans="1:9" ht="15">
      <c r="A1221" s="222" t="s">
        <v>1214</v>
      </c>
      <c r="B1221" s="226"/>
      <c r="C1221" s="226"/>
      <c r="D1221" s="225"/>
      <c r="E1221" s="224"/>
      <c r="F1221" s="224"/>
      <c r="G1221" s="224"/>
      <c r="H1221" s="224"/>
      <c r="I1221" s="219"/>
    </row>
    <row r="1222" spans="1:9">
      <c r="A1222" s="216"/>
      <c r="B1222" s="788" t="s">
        <v>38</v>
      </c>
      <c r="C1222" s="788" t="s">
        <v>39</v>
      </c>
      <c r="D1222" s="790" t="s">
        <v>40</v>
      </c>
      <c r="E1222" s="215" t="s">
        <v>196</v>
      </c>
      <c r="F1222" s="215" t="s">
        <v>196</v>
      </c>
      <c r="G1222" s="215" t="s">
        <v>1214</v>
      </c>
      <c r="H1222" s="224"/>
      <c r="I1222" s="219"/>
    </row>
    <row r="1223" spans="1:9">
      <c r="A1223" s="216"/>
      <c r="B1223" s="789"/>
      <c r="C1223" s="789"/>
      <c r="D1223" s="791"/>
      <c r="E1223" s="215" t="s">
        <v>1122</v>
      </c>
      <c r="F1223" s="215" t="s">
        <v>42</v>
      </c>
      <c r="G1223" s="215" t="s">
        <v>43</v>
      </c>
      <c r="H1223" s="224"/>
      <c r="I1223" s="219"/>
    </row>
    <row r="1224" spans="1:9">
      <c r="A1224" s="216"/>
      <c r="B1224" s="223" t="s">
        <v>1213</v>
      </c>
      <c r="C1224" s="223" t="s">
        <v>1212</v>
      </c>
      <c r="D1224" s="792" t="s">
        <v>1211</v>
      </c>
      <c r="E1224" s="213">
        <v>43255</v>
      </c>
      <c r="F1224" s="213">
        <v>43258</v>
      </c>
      <c r="G1224" s="213">
        <v>43270</v>
      </c>
      <c r="H1224" s="224"/>
      <c r="I1224" s="219"/>
    </row>
    <row r="1225" spans="1:9" ht="15">
      <c r="A1225" s="227"/>
      <c r="B1225" s="214" t="s">
        <v>1210</v>
      </c>
      <c r="C1225" s="214" t="s">
        <v>1209</v>
      </c>
      <c r="D1225" s="793"/>
      <c r="E1225" s="213">
        <f t="shared" ref="E1225:G1227" si="145">E1224+7</f>
        <v>43262</v>
      </c>
      <c r="F1225" s="213">
        <f t="shared" si="145"/>
        <v>43265</v>
      </c>
      <c r="G1225" s="213">
        <f t="shared" si="145"/>
        <v>43277</v>
      </c>
      <c r="H1225" s="235"/>
      <c r="I1225" s="219"/>
    </row>
    <row r="1226" spans="1:9" ht="15">
      <c r="A1226" s="227"/>
      <c r="B1226" s="242" t="s">
        <v>1208</v>
      </c>
      <c r="C1226" s="214" t="s">
        <v>1207</v>
      </c>
      <c r="D1226" s="793"/>
      <c r="E1226" s="213">
        <f t="shared" si="145"/>
        <v>43269</v>
      </c>
      <c r="F1226" s="213">
        <f t="shared" si="145"/>
        <v>43272</v>
      </c>
      <c r="G1226" s="213">
        <f t="shared" si="145"/>
        <v>43284</v>
      </c>
      <c r="H1226" s="239"/>
      <c r="I1226" s="219"/>
    </row>
    <row r="1227" spans="1:9" ht="15">
      <c r="A1227" s="227"/>
      <c r="B1227" s="241" t="s">
        <v>1206</v>
      </c>
      <c r="C1227" s="240" t="s">
        <v>1205</v>
      </c>
      <c r="D1227" s="794"/>
      <c r="E1227" s="213">
        <f t="shared" si="145"/>
        <v>43276</v>
      </c>
      <c r="F1227" s="213">
        <f t="shared" si="145"/>
        <v>43279</v>
      </c>
      <c r="G1227" s="213">
        <f t="shared" si="145"/>
        <v>43291</v>
      </c>
      <c r="H1227" s="239"/>
      <c r="I1227" s="219"/>
    </row>
    <row r="1228" spans="1:9" ht="15">
      <c r="A1228" s="227"/>
      <c r="B1228" s="217"/>
      <c r="C1228" s="217"/>
      <c r="D1228" s="225"/>
      <c r="E1228" s="224"/>
      <c r="F1228" s="224"/>
      <c r="G1228" s="217"/>
      <c r="H1228" s="225"/>
      <c r="I1228" s="219"/>
    </row>
    <row r="1229" spans="1:9" ht="15">
      <c r="A1229" s="227" t="s">
        <v>1203</v>
      </c>
      <c r="B1229" s="217"/>
      <c r="C1229" s="217"/>
      <c r="D1229" s="225"/>
      <c r="E1229" s="224"/>
      <c r="F1229" s="224"/>
      <c r="G1229" s="217"/>
      <c r="H1229" s="225"/>
      <c r="I1229" s="219"/>
    </row>
    <row r="1230" spans="1:9" ht="15">
      <c r="A1230" s="227"/>
      <c r="B1230" s="788" t="s">
        <v>38</v>
      </c>
      <c r="C1230" s="788" t="s">
        <v>39</v>
      </c>
      <c r="D1230" s="790" t="s">
        <v>40</v>
      </c>
      <c r="E1230" s="215" t="s">
        <v>196</v>
      </c>
      <c r="F1230" s="215" t="s">
        <v>196</v>
      </c>
      <c r="G1230" s="215" t="s">
        <v>1204</v>
      </c>
      <c r="H1230" s="215" t="s">
        <v>1203</v>
      </c>
      <c r="I1230" s="219"/>
    </row>
    <row r="1231" spans="1:9" ht="15">
      <c r="A1231" s="227"/>
      <c r="B1231" s="789"/>
      <c r="C1231" s="789"/>
      <c r="D1231" s="791"/>
      <c r="E1231" s="215" t="s">
        <v>1122</v>
      </c>
      <c r="F1231" s="215" t="s">
        <v>42</v>
      </c>
      <c r="G1231" s="215" t="s">
        <v>43</v>
      </c>
      <c r="H1231" s="215" t="s">
        <v>43</v>
      </c>
      <c r="I1231" s="219"/>
    </row>
    <row r="1232" spans="1:9" ht="15">
      <c r="A1232" s="227"/>
      <c r="B1232" s="223" t="s">
        <v>1202</v>
      </c>
      <c r="C1232" s="223" t="s">
        <v>1201</v>
      </c>
      <c r="D1232" s="792" t="s">
        <v>1200</v>
      </c>
      <c r="E1232" s="213">
        <v>43252</v>
      </c>
      <c r="F1232" s="213">
        <v>43257</v>
      </c>
      <c r="G1232" s="213">
        <v>43271</v>
      </c>
      <c r="H1232" s="213" t="s">
        <v>1175</v>
      </c>
      <c r="I1232" s="219"/>
    </row>
    <row r="1233" spans="1:9" ht="15">
      <c r="A1233" s="227"/>
      <c r="B1233" s="223" t="s">
        <v>1199</v>
      </c>
      <c r="C1233" s="223" t="s">
        <v>1198</v>
      </c>
      <c r="D1233" s="793"/>
      <c r="E1233" s="213">
        <f t="shared" ref="E1233:G1235" si="146">E1232+7</f>
        <v>43259</v>
      </c>
      <c r="F1233" s="213">
        <f t="shared" si="146"/>
        <v>43264</v>
      </c>
      <c r="G1233" s="213">
        <f t="shared" si="146"/>
        <v>43278</v>
      </c>
      <c r="H1233" s="213" t="s">
        <v>1175</v>
      </c>
      <c r="I1233" s="219"/>
    </row>
    <row r="1234" spans="1:9">
      <c r="A1234" s="216"/>
      <c r="B1234" s="214" t="s">
        <v>1197</v>
      </c>
      <c r="C1234" s="234" t="s">
        <v>1196</v>
      </c>
      <c r="D1234" s="793"/>
      <c r="E1234" s="213">
        <f t="shared" si="146"/>
        <v>43266</v>
      </c>
      <c r="F1234" s="213">
        <f t="shared" si="146"/>
        <v>43271</v>
      </c>
      <c r="G1234" s="213">
        <f t="shared" si="146"/>
        <v>43285</v>
      </c>
      <c r="H1234" s="213" t="s">
        <v>1175</v>
      </c>
      <c r="I1234" s="219"/>
    </row>
    <row r="1235" spans="1:9">
      <c r="A1235" s="216"/>
      <c r="B1235" s="214" t="s">
        <v>1195</v>
      </c>
      <c r="C1235" s="234" t="s">
        <v>1194</v>
      </c>
      <c r="D1235" s="794"/>
      <c r="E1235" s="213">
        <f t="shared" si="146"/>
        <v>43273</v>
      </c>
      <c r="F1235" s="213">
        <f t="shared" si="146"/>
        <v>43278</v>
      </c>
      <c r="G1235" s="213">
        <f t="shared" si="146"/>
        <v>43292</v>
      </c>
      <c r="H1235" s="213" t="s">
        <v>1175</v>
      </c>
      <c r="I1235" s="219"/>
    </row>
    <row r="1236" spans="1:9">
      <c r="A1236" s="216"/>
      <c r="B1236" s="226"/>
      <c r="C1236" s="233"/>
      <c r="D1236" s="225"/>
      <c r="E1236" s="224"/>
      <c r="F1236" s="224"/>
      <c r="G1236" s="224"/>
      <c r="H1236" s="224"/>
      <c r="I1236" s="219"/>
    </row>
    <row r="1237" spans="1:9" ht="15">
      <c r="A1237" s="222" t="s">
        <v>313</v>
      </c>
      <c r="B1237" s="238"/>
      <c r="C1237" s="237"/>
      <c r="D1237" s="236"/>
      <c r="E1237" s="236"/>
      <c r="F1237" s="235"/>
      <c r="G1237" s="236"/>
      <c r="H1237" s="235"/>
      <c r="I1237" s="219"/>
    </row>
    <row r="1238" spans="1:9">
      <c r="A1238" s="216"/>
      <c r="B1238" s="788" t="s">
        <v>38</v>
      </c>
      <c r="C1238" s="788" t="s">
        <v>39</v>
      </c>
      <c r="D1238" s="790" t="s">
        <v>40</v>
      </c>
      <c r="E1238" s="215" t="s">
        <v>196</v>
      </c>
      <c r="F1238" s="215" t="s">
        <v>196</v>
      </c>
      <c r="G1238" s="215" t="s">
        <v>1193</v>
      </c>
      <c r="H1238" s="215" t="s">
        <v>313</v>
      </c>
      <c r="I1238" s="219"/>
    </row>
    <row r="1239" spans="1:9">
      <c r="A1239" s="216"/>
      <c r="B1239" s="789"/>
      <c r="C1239" s="789"/>
      <c r="D1239" s="791"/>
      <c r="E1239" s="215" t="s">
        <v>1122</v>
      </c>
      <c r="F1239" s="215" t="s">
        <v>42</v>
      </c>
      <c r="G1239" s="215" t="s">
        <v>43</v>
      </c>
      <c r="H1239" s="215" t="s">
        <v>43</v>
      </c>
      <c r="I1239" s="219"/>
    </row>
    <row r="1240" spans="1:9">
      <c r="A1240" s="216"/>
      <c r="B1240" s="223" t="s">
        <v>75</v>
      </c>
      <c r="C1240" s="223" t="s">
        <v>1192</v>
      </c>
      <c r="D1240" s="792" t="s">
        <v>1191</v>
      </c>
      <c r="E1240" s="213">
        <v>43251</v>
      </c>
      <c r="F1240" s="213">
        <v>43256</v>
      </c>
      <c r="G1240" s="213">
        <v>43269</v>
      </c>
      <c r="H1240" s="213" t="s">
        <v>1186</v>
      </c>
      <c r="I1240" s="219"/>
    </row>
    <row r="1241" spans="1:9">
      <c r="A1241" s="216"/>
      <c r="B1241" s="214" t="s">
        <v>1190</v>
      </c>
      <c r="C1241" s="234" t="s">
        <v>1189</v>
      </c>
      <c r="D1241" s="793"/>
      <c r="E1241" s="213">
        <f t="shared" ref="E1241:G1243" si="147">E1240+7</f>
        <v>43258</v>
      </c>
      <c r="F1241" s="213">
        <f t="shared" si="147"/>
        <v>43263</v>
      </c>
      <c r="G1241" s="213">
        <f t="shared" si="147"/>
        <v>43276</v>
      </c>
      <c r="H1241" s="213" t="s">
        <v>1186</v>
      </c>
      <c r="I1241" s="219"/>
    </row>
    <row r="1242" spans="1:9">
      <c r="A1242" s="216"/>
      <c r="B1242" s="214" t="s">
        <v>1188</v>
      </c>
      <c r="C1242" s="234" t="s">
        <v>283</v>
      </c>
      <c r="D1242" s="793"/>
      <c r="E1242" s="213">
        <f t="shared" si="147"/>
        <v>43265</v>
      </c>
      <c r="F1242" s="213">
        <f t="shared" si="147"/>
        <v>43270</v>
      </c>
      <c r="G1242" s="213">
        <f t="shared" si="147"/>
        <v>43283</v>
      </c>
      <c r="H1242" s="213" t="s">
        <v>1186</v>
      </c>
      <c r="I1242" s="219"/>
    </row>
    <row r="1243" spans="1:9">
      <c r="A1243" s="216"/>
      <c r="B1243" s="214" t="s">
        <v>1187</v>
      </c>
      <c r="C1243" s="234" t="s">
        <v>303</v>
      </c>
      <c r="D1243" s="794"/>
      <c r="E1243" s="213">
        <f t="shared" si="147"/>
        <v>43272</v>
      </c>
      <c r="F1243" s="213">
        <f t="shared" si="147"/>
        <v>43277</v>
      </c>
      <c r="G1243" s="213">
        <f t="shared" si="147"/>
        <v>43290</v>
      </c>
      <c r="H1243" s="213" t="s">
        <v>1186</v>
      </c>
      <c r="I1243" s="219"/>
    </row>
    <row r="1244" spans="1:9" ht="15">
      <c r="A1244" s="216"/>
      <c r="B1244" s="227"/>
      <c r="C1244" s="227"/>
      <c r="D1244" s="216"/>
      <c r="E1244" s="216"/>
      <c r="F1244" s="216"/>
      <c r="G1244" s="224"/>
      <c r="H1244" s="220"/>
      <c r="I1244" s="219"/>
    </row>
    <row r="1245" spans="1:9">
      <c r="A1245" s="216"/>
      <c r="B1245" s="788" t="s">
        <v>38</v>
      </c>
      <c r="C1245" s="788" t="s">
        <v>39</v>
      </c>
      <c r="D1245" s="790" t="s">
        <v>40</v>
      </c>
      <c r="E1245" s="215" t="s">
        <v>196</v>
      </c>
      <c r="F1245" s="215" t="s">
        <v>196</v>
      </c>
      <c r="G1245" s="215" t="s">
        <v>306</v>
      </c>
      <c r="H1245" s="215" t="s">
        <v>313</v>
      </c>
      <c r="I1245" s="219"/>
    </row>
    <row r="1246" spans="1:9">
      <c r="A1246" s="216"/>
      <c r="B1246" s="789"/>
      <c r="C1246" s="789"/>
      <c r="D1246" s="791"/>
      <c r="E1246" s="215" t="s">
        <v>1122</v>
      </c>
      <c r="F1246" s="215" t="s">
        <v>42</v>
      </c>
      <c r="G1246" s="215" t="s">
        <v>43</v>
      </c>
      <c r="H1246" s="215" t="s">
        <v>43</v>
      </c>
      <c r="I1246" s="219"/>
    </row>
    <row r="1247" spans="1:9">
      <c r="A1247" s="216"/>
      <c r="B1247" s="223" t="s">
        <v>708</v>
      </c>
      <c r="C1247" s="223" t="s">
        <v>1185</v>
      </c>
      <c r="D1247" s="792" t="s">
        <v>1184</v>
      </c>
      <c r="E1247" s="213">
        <v>43248</v>
      </c>
      <c r="F1247" s="213">
        <v>43252</v>
      </c>
      <c r="G1247" s="213">
        <f>F1247+13</f>
        <v>43265</v>
      </c>
      <c r="H1247" s="213" t="s">
        <v>1181</v>
      </c>
      <c r="I1247" s="219"/>
    </row>
    <row r="1248" spans="1:9">
      <c r="A1248" s="216"/>
      <c r="B1248" s="223" t="s">
        <v>377</v>
      </c>
      <c r="C1248" s="223" t="s">
        <v>525</v>
      </c>
      <c r="D1248" s="793"/>
      <c r="E1248" s="213">
        <f t="shared" ref="E1248:G1251" si="148">E1247+7</f>
        <v>43255</v>
      </c>
      <c r="F1248" s="213">
        <f t="shared" si="148"/>
        <v>43259</v>
      </c>
      <c r="G1248" s="213">
        <f t="shared" si="148"/>
        <v>43272</v>
      </c>
      <c r="H1248" s="213" t="s">
        <v>1181</v>
      </c>
      <c r="I1248" s="219"/>
    </row>
    <row r="1249" spans="1:9" ht="15">
      <c r="A1249" s="227"/>
      <c r="B1249" s="214" t="s">
        <v>709</v>
      </c>
      <c r="C1249" s="234" t="s">
        <v>1183</v>
      </c>
      <c r="D1249" s="793"/>
      <c r="E1249" s="213">
        <f t="shared" si="148"/>
        <v>43262</v>
      </c>
      <c r="F1249" s="213">
        <f t="shared" si="148"/>
        <v>43266</v>
      </c>
      <c r="G1249" s="213">
        <f t="shared" si="148"/>
        <v>43279</v>
      </c>
      <c r="H1249" s="213" t="s">
        <v>1181</v>
      </c>
      <c r="I1249" s="219"/>
    </row>
    <row r="1250" spans="1:9" ht="15">
      <c r="A1250" s="227"/>
      <c r="B1250" s="214" t="s">
        <v>367</v>
      </c>
      <c r="C1250" s="234" t="s">
        <v>309</v>
      </c>
      <c r="D1250" s="793"/>
      <c r="E1250" s="213">
        <f t="shared" si="148"/>
        <v>43269</v>
      </c>
      <c r="F1250" s="213">
        <f t="shared" si="148"/>
        <v>43273</v>
      </c>
      <c r="G1250" s="213">
        <f t="shared" si="148"/>
        <v>43286</v>
      </c>
      <c r="H1250" s="213" t="s">
        <v>1181</v>
      </c>
      <c r="I1250" s="219"/>
    </row>
    <row r="1251" spans="1:9">
      <c r="A1251" s="216"/>
      <c r="B1251" s="214" t="s">
        <v>1182</v>
      </c>
      <c r="C1251" s="234" t="s">
        <v>525</v>
      </c>
      <c r="D1251" s="794"/>
      <c r="E1251" s="213">
        <f t="shared" si="148"/>
        <v>43276</v>
      </c>
      <c r="F1251" s="213">
        <f t="shared" si="148"/>
        <v>43280</v>
      </c>
      <c r="G1251" s="213">
        <f t="shared" si="148"/>
        <v>43293</v>
      </c>
      <c r="H1251" s="213" t="s">
        <v>1181</v>
      </c>
      <c r="I1251" s="219"/>
    </row>
    <row r="1252" spans="1:9">
      <c r="A1252" s="796"/>
      <c r="B1252" s="796"/>
      <c r="C1252" s="796"/>
      <c r="D1252" s="796"/>
      <c r="E1252" s="796"/>
      <c r="F1252" s="796"/>
      <c r="G1252" s="796"/>
      <c r="H1252" s="797"/>
      <c r="I1252" s="219"/>
    </row>
    <row r="1253" spans="1:9">
      <c r="A1253" s="216"/>
      <c r="B1253" s="788" t="s">
        <v>38</v>
      </c>
      <c r="C1253" s="788" t="s">
        <v>39</v>
      </c>
      <c r="D1253" s="790" t="s">
        <v>40</v>
      </c>
      <c r="E1253" s="215" t="s">
        <v>196</v>
      </c>
      <c r="F1253" s="215" t="s">
        <v>196</v>
      </c>
      <c r="G1253" s="215" t="s">
        <v>1180</v>
      </c>
      <c r="H1253" s="215" t="s">
        <v>313</v>
      </c>
      <c r="I1253" s="219"/>
    </row>
    <row r="1254" spans="1:9">
      <c r="A1254" s="216"/>
      <c r="B1254" s="789"/>
      <c r="C1254" s="789"/>
      <c r="D1254" s="791"/>
      <c r="E1254" s="215" t="s">
        <v>1122</v>
      </c>
      <c r="F1254" s="215" t="s">
        <v>42</v>
      </c>
      <c r="G1254" s="215" t="s">
        <v>43</v>
      </c>
      <c r="H1254" s="215" t="s">
        <v>43</v>
      </c>
      <c r="I1254" s="219"/>
    </row>
    <row r="1255" spans="1:9">
      <c r="A1255" s="216"/>
      <c r="B1255" s="223" t="s">
        <v>376</v>
      </c>
      <c r="C1255" s="214" t="s">
        <v>1179</v>
      </c>
      <c r="D1255" s="793" t="s">
        <v>1178</v>
      </c>
      <c r="E1255" s="213">
        <v>43250</v>
      </c>
      <c r="F1255" s="213">
        <v>43254</v>
      </c>
      <c r="G1255" s="213">
        <v>43268</v>
      </c>
      <c r="H1255" s="213" t="s">
        <v>1175</v>
      </c>
      <c r="I1255" s="219"/>
    </row>
    <row r="1256" spans="1:9">
      <c r="A1256" s="216"/>
      <c r="B1256" s="214" t="s">
        <v>485</v>
      </c>
      <c r="C1256" s="214" t="s">
        <v>1176</v>
      </c>
      <c r="D1256" s="793"/>
      <c r="E1256" s="213">
        <f t="shared" ref="E1256:G1258" si="149">E1255+7</f>
        <v>43257</v>
      </c>
      <c r="F1256" s="213">
        <f t="shared" si="149"/>
        <v>43261</v>
      </c>
      <c r="G1256" s="213">
        <f t="shared" si="149"/>
        <v>43275</v>
      </c>
      <c r="H1256" s="213" t="s">
        <v>1175</v>
      </c>
      <c r="I1256" s="219"/>
    </row>
    <row r="1257" spans="1:9">
      <c r="A1257" s="216"/>
      <c r="B1257" s="214" t="s">
        <v>486</v>
      </c>
      <c r="C1257" s="214" t="s">
        <v>1177</v>
      </c>
      <c r="D1257" s="793"/>
      <c r="E1257" s="213">
        <f t="shared" si="149"/>
        <v>43264</v>
      </c>
      <c r="F1257" s="213">
        <f t="shared" si="149"/>
        <v>43268</v>
      </c>
      <c r="G1257" s="213">
        <f t="shared" si="149"/>
        <v>43282</v>
      </c>
      <c r="H1257" s="213" t="s">
        <v>1175</v>
      </c>
      <c r="I1257" s="219"/>
    </row>
    <row r="1258" spans="1:9">
      <c r="A1258" s="216"/>
      <c r="B1258" s="214" t="s">
        <v>351</v>
      </c>
      <c r="C1258" s="214" t="s">
        <v>1176</v>
      </c>
      <c r="D1258" s="794"/>
      <c r="E1258" s="213">
        <f t="shared" si="149"/>
        <v>43271</v>
      </c>
      <c r="F1258" s="213">
        <f t="shared" si="149"/>
        <v>43275</v>
      </c>
      <c r="G1258" s="213">
        <f t="shared" si="149"/>
        <v>43289</v>
      </c>
      <c r="H1258" s="213" t="s">
        <v>1175</v>
      </c>
      <c r="I1258" s="219"/>
    </row>
    <row r="1259" spans="1:9">
      <c r="A1259" s="216"/>
      <c r="B1259" s="226"/>
      <c r="C1259" s="233"/>
      <c r="D1259" s="225"/>
      <c r="E1259" s="224"/>
      <c r="F1259" s="224"/>
      <c r="G1259" s="224"/>
      <c r="H1259" s="216"/>
      <c r="I1259" s="219"/>
    </row>
    <row r="1260" spans="1:9" ht="15">
      <c r="A1260" s="222" t="s">
        <v>187</v>
      </c>
      <c r="B1260" s="217"/>
      <c r="C1260" s="217"/>
      <c r="D1260" s="216"/>
      <c r="E1260" s="216"/>
      <c r="F1260" s="216"/>
      <c r="G1260" s="216"/>
      <c r="H1260" s="216"/>
      <c r="I1260" s="219"/>
    </row>
    <row r="1261" spans="1:9">
      <c r="A1261" s="216"/>
      <c r="B1261" s="788" t="s">
        <v>38</v>
      </c>
      <c r="C1261" s="788" t="s">
        <v>39</v>
      </c>
      <c r="D1261" s="790" t="s">
        <v>40</v>
      </c>
      <c r="E1261" s="215" t="s">
        <v>196</v>
      </c>
      <c r="F1261" s="215" t="s">
        <v>196</v>
      </c>
      <c r="G1261" s="215" t="s">
        <v>308</v>
      </c>
      <c r="H1261" s="216"/>
      <c r="I1261" s="219"/>
    </row>
    <row r="1262" spans="1:9">
      <c r="A1262" s="216"/>
      <c r="B1262" s="789"/>
      <c r="C1262" s="789"/>
      <c r="D1262" s="791"/>
      <c r="E1262" s="215" t="s">
        <v>1122</v>
      </c>
      <c r="F1262" s="215" t="s">
        <v>42</v>
      </c>
      <c r="G1262" s="215" t="s">
        <v>43</v>
      </c>
      <c r="H1262" s="216"/>
      <c r="I1262" s="219"/>
    </row>
    <row r="1263" spans="1:9">
      <c r="A1263" s="216"/>
      <c r="B1263" s="223" t="s">
        <v>366</v>
      </c>
      <c r="C1263" s="223" t="s">
        <v>1174</v>
      </c>
      <c r="D1263" s="792" t="s">
        <v>1173</v>
      </c>
      <c r="E1263" s="213">
        <v>43252</v>
      </c>
      <c r="F1263" s="213">
        <v>43255</v>
      </c>
      <c r="G1263" s="213">
        <v>43285</v>
      </c>
      <c r="H1263" s="216"/>
      <c r="I1263" s="219"/>
    </row>
    <row r="1264" spans="1:9">
      <c r="A1264" s="216"/>
      <c r="B1264" s="214" t="s">
        <v>502</v>
      </c>
      <c r="C1264" s="214" t="s">
        <v>1172</v>
      </c>
      <c r="D1264" s="793"/>
      <c r="E1264" s="213">
        <f t="shared" ref="E1264:G1266" si="150">E1263+7</f>
        <v>43259</v>
      </c>
      <c r="F1264" s="213">
        <f t="shared" si="150"/>
        <v>43262</v>
      </c>
      <c r="G1264" s="213">
        <f t="shared" si="150"/>
        <v>43292</v>
      </c>
      <c r="H1264" s="216"/>
      <c r="I1264" s="219"/>
    </row>
    <row r="1265" spans="1:9">
      <c r="A1265" s="216"/>
      <c r="B1265" s="214" t="s">
        <v>503</v>
      </c>
      <c r="C1265" s="214" t="s">
        <v>1171</v>
      </c>
      <c r="D1265" s="793"/>
      <c r="E1265" s="213">
        <f t="shared" si="150"/>
        <v>43266</v>
      </c>
      <c r="F1265" s="213">
        <f t="shared" si="150"/>
        <v>43269</v>
      </c>
      <c r="G1265" s="213">
        <f t="shared" si="150"/>
        <v>43299</v>
      </c>
      <c r="H1265" s="216"/>
      <c r="I1265" s="219"/>
    </row>
    <row r="1266" spans="1:9">
      <c r="A1266" s="216"/>
      <c r="B1266" s="214" t="s">
        <v>504</v>
      </c>
      <c r="C1266" s="214" t="s">
        <v>1170</v>
      </c>
      <c r="D1266" s="794"/>
      <c r="E1266" s="213">
        <f t="shared" si="150"/>
        <v>43273</v>
      </c>
      <c r="F1266" s="213">
        <f t="shared" si="150"/>
        <v>43276</v>
      </c>
      <c r="G1266" s="213">
        <f t="shared" si="150"/>
        <v>43306</v>
      </c>
      <c r="H1266" s="216"/>
      <c r="I1266" s="219"/>
    </row>
    <row r="1267" spans="1:9">
      <c r="A1267" s="216"/>
      <c r="B1267" s="226"/>
      <c r="C1267" s="232"/>
      <c r="D1267" s="225"/>
      <c r="E1267" s="224"/>
      <c r="F1267" s="224"/>
      <c r="G1267" s="224"/>
      <c r="H1267" s="216"/>
      <c r="I1267" s="219"/>
    </row>
    <row r="1268" spans="1:9">
      <c r="A1268" s="216"/>
      <c r="B1268" s="788" t="s">
        <v>38</v>
      </c>
      <c r="C1268" s="788" t="s">
        <v>39</v>
      </c>
      <c r="D1268" s="790" t="s">
        <v>40</v>
      </c>
      <c r="E1268" s="215" t="s">
        <v>196</v>
      </c>
      <c r="F1268" s="215" t="s">
        <v>196</v>
      </c>
      <c r="G1268" s="215" t="s">
        <v>308</v>
      </c>
      <c r="H1268" s="216"/>
      <c r="I1268" s="219"/>
    </row>
    <row r="1269" spans="1:9">
      <c r="A1269" s="216"/>
      <c r="B1269" s="789"/>
      <c r="C1269" s="789"/>
      <c r="D1269" s="791"/>
      <c r="E1269" s="215" t="s">
        <v>1122</v>
      </c>
      <c r="F1269" s="215" t="s">
        <v>42</v>
      </c>
      <c r="G1269" s="215" t="s">
        <v>43</v>
      </c>
      <c r="H1269" s="216"/>
      <c r="I1269" s="219"/>
    </row>
    <row r="1270" spans="1:9">
      <c r="A1270" s="216"/>
      <c r="B1270" s="214" t="s">
        <v>1169</v>
      </c>
      <c r="C1270" s="214" t="s">
        <v>1117</v>
      </c>
      <c r="D1270" s="792" t="s">
        <v>1168</v>
      </c>
      <c r="E1270" s="213">
        <v>43252</v>
      </c>
      <c r="F1270" s="213">
        <v>43258</v>
      </c>
      <c r="G1270" s="213">
        <v>43283</v>
      </c>
      <c r="H1270" s="216"/>
      <c r="I1270" s="219"/>
    </row>
    <row r="1271" spans="1:9">
      <c r="A1271" s="216"/>
      <c r="B1271" s="214" t="s">
        <v>1167</v>
      </c>
      <c r="C1271" s="214" t="s">
        <v>1166</v>
      </c>
      <c r="D1271" s="793"/>
      <c r="E1271" s="213">
        <f t="shared" ref="E1271:G1273" si="151">E1270+7</f>
        <v>43259</v>
      </c>
      <c r="F1271" s="213">
        <f t="shared" si="151"/>
        <v>43265</v>
      </c>
      <c r="G1271" s="213">
        <f t="shared" si="151"/>
        <v>43290</v>
      </c>
      <c r="H1271" s="216"/>
      <c r="I1271" s="219"/>
    </row>
    <row r="1272" spans="1:9">
      <c r="A1272" s="216"/>
      <c r="B1272" s="214" t="s">
        <v>202</v>
      </c>
      <c r="C1272" s="214" t="s">
        <v>1165</v>
      </c>
      <c r="D1272" s="793"/>
      <c r="E1272" s="213">
        <f t="shared" si="151"/>
        <v>43266</v>
      </c>
      <c r="F1272" s="213">
        <f t="shared" si="151"/>
        <v>43272</v>
      </c>
      <c r="G1272" s="213">
        <f t="shared" si="151"/>
        <v>43297</v>
      </c>
      <c r="H1272" s="216"/>
      <c r="I1272" s="219"/>
    </row>
    <row r="1273" spans="1:9">
      <c r="A1273" s="216"/>
      <c r="B1273" s="214" t="s">
        <v>1164</v>
      </c>
      <c r="C1273" s="214" t="s">
        <v>1117</v>
      </c>
      <c r="D1273" s="794"/>
      <c r="E1273" s="213">
        <f t="shared" si="151"/>
        <v>43273</v>
      </c>
      <c r="F1273" s="213">
        <f t="shared" si="151"/>
        <v>43279</v>
      </c>
      <c r="G1273" s="213">
        <f t="shared" si="151"/>
        <v>43304</v>
      </c>
      <c r="H1273" s="216"/>
      <c r="I1273" s="219"/>
    </row>
    <row r="1274" spans="1:9" ht="15">
      <c r="A1274" s="216"/>
      <c r="B1274" s="216"/>
      <c r="C1274" s="231"/>
      <c r="D1274" s="216"/>
      <c r="E1274" s="216"/>
      <c r="F1274" s="230"/>
      <c r="G1274" s="216"/>
      <c r="H1274" s="216"/>
      <c r="I1274" s="219"/>
    </row>
    <row r="1275" spans="1:9">
      <c r="A1275" s="216"/>
      <c r="B1275" s="788" t="s">
        <v>38</v>
      </c>
      <c r="C1275" s="788" t="s">
        <v>39</v>
      </c>
      <c r="D1275" s="790" t="s">
        <v>40</v>
      </c>
      <c r="E1275" s="215" t="s">
        <v>196</v>
      </c>
      <c r="F1275" s="215" t="s">
        <v>196</v>
      </c>
      <c r="G1275" s="215" t="s">
        <v>308</v>
      </c>
      <c r="H1275" s="216"/>
      <c r="I1275" s="219"/>
    </row>
    <row r="1276" spans="1:9">
      <c r="A1276" s="216"/>
      <c r="B1276" s="789"/>
      <c r="C1276" s="789"/>
      <c r="D1276" s="791"/>
      <c r="E1276" s="215" t="s">
        <v>1122</v>
      </c>
      <c r="F1276" s="215" t="s">
        <v>42</v>
      </c>
      <c r="G1276" s="215" t="s">
        <v>43</v>
      </c>
      <c r="H1276" s="216"/>
      <c r="I1276" s="219"/>
    </row>
    <row r="1277" spans="1:9">
      <c r="A1277" s="216"/>
      <c r="B1277" s="214" t="s">
        <v>1163</v>
      </c>
      <c r="C1277" s="213" t="s">
        <v>1162</v>
      </c>
      <c r="D1277" s="792" t="s">
        <v>1161</v>
      </c>
      <c r="E1277" s="213">
        <v>43255</v>
      </c>
      <c r="F1277" s="213">
        <v>43258</v>
      </c>
      <c r="G1277" s="213">
        <v>43284</v>
      </c>
      <c r="H1277" s="216"/>
      <c r="I1277" s="219"/>
    </row>
    <row r="1278" spans="1:9">
      <c r="A1278" s="216"/>
      <c r="B1278" s="214" t="s">
        <v>1160</v>
      </c>
      <c r="C1278" s="214" t="s">
        <v>1159</v>
      </c>
      <c r="D1278" s="793"/>
      <c r="E1278" s="213">
        <f t="shared" ref="E1278:G1280" si="152">E1277+7</f>
        <v>43262</v>
      </c>
      <c r="F1278" s="213">
        <f t="shared" si="152"/>
        <v>43265</v>
      </c>
      <c r="G1278" s="213">
        <f t="shared" si="152"/>
        <v>43291</v>
      </c>
      <c r="H1278" s="216"/>
      <c r="I1278" s="219"/>
    </row>
    <row r="1279" spans="1:9">
      <c r="A1279" s="216"/>
      <c r="B1279" s="214" t="s">
        <v>1158</v>
      </c>
      <c r="C1279" s="214" t="s">
        <v>1157</v>
      </c>
      <c r="D1279" s="793"/>
      <c r="E1279" s="213">
        <f t="shared" si="152"/>
        <v>43269</v>
      </c>
      <c r="F1279" s="213">
        <f t="shared" si="152"/>
        <v>43272</v>
      </c>
      <c r="G1279" s="213">
        <f t="shared" si="152"/>
        <v>43298</v>
      </c>
      <c r="H1279" s="216"/>
      <c r="I1279" s="219"/>
    </row>
    <row r="1280" spans="1:9">
      <c r="A1280" s="216"/>
      <c r="B1280" s="214" t="s">
        <v>1156</v>
      </c>
      <c r="C1280" s="214" t="s">
        <v>77</v>
      </c>
      <c r="D1280" s="794"/>
      <c r="E1280" s="213">
        <f t="shared" si="152"/>
        <v>43276</v>
      </c>
      <c r="F1280" s="213">
        <f t="shared" si="152"/>
        <v>43279</v>
      </c>
      <c r="G1280" s="213">
        <f t="shared" si="152"/>
        <v>43305</v>
      </c>
      <c r="H1280" s="216"/>
      <c r="I1280" s="219"/>
    </row>
    <row r="1281" spans="1:9">
      <c r="A1281" s="216"/>
      <c r="B1281" s="217"/>
      <c r="C1281" s="217"/>
      <c r="D1281" s="216"/>
      <c r="E1281" s="216"/>
      <c r="F1281" s="216"/>
      <c r="G1281" s="216"/>
      <c r="H1281" s="216"/>
      <c r="I1281" s="219"/>
    </row>
    <row r="1282" spans="1:9">
      <c r="A1282" s="216"/>
      <c r="B1282" s="788" t="s">
        <v>38</v>
      </c>
      <c r="C1282" s="788" t="s">
        <v>39</v>
      </c>
      <c r="D1282" s="790" t="s">
        <v>40</v>
      </c>
      <c r="E1282" s="215" t="s">
        <v>196</v>
      </c>
      <c r="F1282" s="215" t="s">
        <v>196</v>
      </c>
      <c r="G1282" s="215" t="s">
        <v>308</v>
      </c>
      <c r="H1282" s="216"/>
      <c r="I1282" s="219"/>
    </row>
    <row r="1283" spans="1:9">
      <c r="A1283" s="216"/>
      <c r="B1283" s="789"/>
      <c r="C1283" s="789"/>
      <c r="D1283" s="791"/>
      <c r="E1283" s="215" t="s">
        <v>1122</v>
      </c>
      <c r="F1283" s="215" t="s">
        <v>42</v>
      </c>
      <c r="G1283" s="215" t="s">
        <v>43</v>
      </c>
      <c r="H1283" s="216"/>
      <c r="I1283" s="219"/>
    </row>
    <row r="1284" spans="1:9">
      <c r="A1284" s="216"/>
      <c r="B1284" s="214" t="s">
        <v>82</v>
      </c>
      <c r="C1284" s="214" t="s">
        <v>520</v>
      </c>
      <c r="D1284" s="792" t="s">
        <v>1155</v>
      </c>
      <c r="E1284" s="213">
        <v>43249</v>
      </c>
      <c r="F1284" s="213">
        <v>43253</v>
      </c>
      <c r="G1284" s="213">
        <v>43279</v>
      </c>
      <c r="H1284" s="216"/>
      <c r="I1284" s="219"/>
    </row>
    <row r="1285" spans="1:9">
      <c r="A1285" s="216"/>
      <c r="B1285" s="214" t="s">
        <v>401</v>
      </c>
      <c r="C1285" s="214" t="s">
        <v>402</v>
      </c>
      <c r="D1285" s="793"/>
      <c r="E1285" s="213">
        <f t="shared" ref="E1285:G1288" si="153">E1284+7</f>
        <v>43256</v>
      </c>
      <c r="F1285" s="213">
        <f t="shared" si="153"/>
        <v>43260</v>
      </c>
      <c r="G1285" s="213">
        <f t="shared" si="153"/>
        <v>43286</v>
      </c>
      <c r="H1285" s="216"/>
      <c r="I1285" s="219"/>
    </row>
    <row r="1286" spans="1:9">
      <c r="A1286" s="216"/>
      <c r="B1286" s="214" t="s">
        <v>494</v>
      </c>
      <c r="C1286" s="214" t="s">
        <v>1154</v>
      </c>
      <c r="D1286" s="793"/>
      <c r="E1286" s="213">
        <f t="shared" si="153"/>
        <v>43263</v>
      </c>
      <c r="F1286" s="213">
        <f t="shared" si="153"/>
        <v>43267</v>
      </c>
      <c r="G1286" s="213">
        <f t="shared" si="153"/>
        <v>43293</v>
      </c>
      <c r="H1286" s="216"/>
      <c r="I1286" s="219"/>
    </row>
    <row r="1287" spans="1:9">
      <c r="A1287" s="216"/>
      <c r="B1287" s="214" t="s">
        <v>495</v>
      </c>
      <c r="C1287" s="214" t="s">
        <v>1153</v>
      </c>
      <c r="D1287" s="793"/>
      <c r="E1287" s="213">
        <f t="shared" si="153"/>
        <v>43270</v>
      </c>
      <c r="F1287" s="213">
        <f t="shared" si="153"/>
        <v>43274</v>
      </c>
      <c r="G1287" s="213">
        <f t="shared" si="153"/>
        <v>43300</v>
      </c>
      <c r="H1287" s="216"/>
      <c r="I1287" s="219"/>
    </row>
    <row r="1288" spans="1:9">
      <c r="A1288" s="216"/>
      <c r="B1288" s="214" t="s">
        <v>496</v>
      </c>
      <c r="C1288" s="214" t="s">
        <v>1152</v>
      </c>
      <c r="D1288" s="794"/>
      <c r="E1288" s="213">
        <f t="shared" si="153"/>
        <v>43277</v>
      </c>
      <c r="F1288" s="213">
        <f t="shared" si="153"/>
        <v>43281</v>
      </c>
      <c r="G1288" s="213">
        <f t="shared" si="153"/>
        <v>43307</v>
      </c>
      <c r="H1288" s="216"/>
      <c r="I1288" s="219"/>
    </row>
    <row r="1289" spans="1:9">
      <c r="A1289" s="216"/>
      <c r="B1289" s="226"/>
      <c r="C1289" s="226"/>
      <c r="D1289" s="225"/>
      <c r="E1289" s="224"/>
      <c r="F1289" s="224"/>
      <c r="G1289" s="224"/>
      <c r="H1289" s="216"/>
      <c r="I1289" s="219"/>
    </row>
    <row r="1290" spans="1:9" ht="15">
      <c r="A1290" s="222" t="s">
        <v>315</v>
      </c>
      <c r="B1290" s="217"/>
      <c r="C1290" s="217"/>
      <c r="D1290" s="216"/>
      <c r="E1290" s="216"/>
      <c r="F1290" s="216"/>
      <c r="G1290" s="216"/>
      <c r="H1290" s="216"/>
      <c r="I1290" s="219"/>
    </row>
    <row r="1291" spans="1:9">
      <c r="A1291" s="216"/>
      <c r="B1291" s="788" t="s">
        <v>38</v>
      </c>
      <c r="C1291" s="788" t="s">
        <v>39</v>
      </c>
      <c r="D1291" s="790" t="s">
        <v>40</v>
      </c>
      <c r="E1291" s="215" t="s">
        <v>196</v>
      </c>
      <c r="F1291" s="215" t="s">
        <v>196</v>
      </c>
      <c r="G1291" s="215" t="s">
        <v>315</v>
      </c>
      <c r="H1291" s="216"/>
      <c r="I1291" s="219"/>
    </row>
    <row r="1292" spans="1:9">
      <c r="A1292" s="216"/>
      <c r="B1292" s="789"/>
      <c r="C1292" s="789"/>
      <c r="D1292" s="791"/>
      <c r="E1292" s="215" t="s">
        <v>1122</v>
      </c>
      <c r="F1292" s="215" t="s">
        <v>42</v>
      </c>
      <c r="G1292" s="215" t="s">
        <v>43</v>
      </c>
      <c r="H1292" s="216"/>
      <c r="I1292" s="219"/>
    </row>
    <row r="1293" spans="1:9">
      <c r="A1293" s="216"/>
      <c r="B1293" s="214" t="s">
        <v>487</v>
      </c>
      <c r="C1293" s="214" t="s">
        <v>1151</v>
      </c>
      <c r="D1293" s="792" t="s">
        <v>1150</v>
      </c>
      <c r="E1293" s="213">
        <v>43255</v>
      </c>
      <c r="F1293" s="213">
        <v>43258</v>
      </c>
      <c r="G1293" s="213">
        <v>43292</v>
      </c>
      <c r="H1293" s="216"/>
      <c r="I1293" s="219"/>
    </row>
    <row r="1294" spans="1:9" ht="15">
      <c r="A1294" s="227"/>
      <c r="B1294" s="214" t="s">
        <v>488</v>
      </c>
      <c r="C1294" s="214" t="s">
        <v>1149</v>
      </c>
      <c r="D1294" s="793"/>
      <c r="E1294" s="213">
        <f t="shared" ref="E1294:G1296" si="154">E1293+7</f>
        <v>43262</v>
      </c>
      <c r="F1294" s="213">
        <f t="shared" si="154"/>
        <v>43265</v>
      </c>
      <c r="G1294" s="213">
        <f t="shared" si="154"/>
        <v>43299</v>
      </c>
      <c r="H1294" s="216"/>
      <c r="I1294" s="219"/>
    </row>
    <row r="1295" spans="1:9" ht="15">
      <c r="A1295" s="227"/>
      <c r="B1295" s="214" t="s">
        <v>489</v>
      </c>
      <c r="C1295" s="214" t="s">
        <v>1148</v>
      </c>
      <c r="D1295" s="793"/>
      <c r="E1295" s="213">
        <f t="shared" si="154"/>
        <v>43269</v>
      </c>
      <c r="F1295" s="213">
        <f t="shared" si="154"/>
        <v>43272</v>
      </c>
      <c r="G1295" s="213">
        <f t="shared" si="154"/>
        <v>43306</v>
      </c>
      <c r="H1295" s="216"/>
      <c r="I1295" s="219"/>
    </row>
    <row r="1296" spans="1:9" ht="15">
      <c r="A1296" s="227"/>
      <c r="B1296" s="214" t="s">
        <v>244</v>
      </c>
      <c r="C1296" s="214" t="s">
        <v>1147</v>
      </c>
      <c r="D1296" s="794"/>
      <c r="E1296" s="213">
        <f t="shared" si="154"/>
        <v>43276</v>
      </c>
      <c r="F1296" s="213">
        <f t="shared" si="154"/>
        <v>43279</v>
      </c>
      <c r="G1296" s="213">
        <f t="shared" si="154"/>
        <v>43313</v>
      </c>
      <c r="H1296" s="216"/>
      <c r="I1296" s="219"/>
    </row>
    <row r="1297" spans="1:9">
      <c r="A1297" s="216"/>
      <c r="B1297" s="226"/>
      <c r="C1297" s="226"/>
      <c r="D1297" s="225"/>
      <c r="E1297" s="224"/>
      <c r="F1297" s="224"/>
      <c r="G1297" s="224"/>
      <c r="H1297" s="220"/>
      <c r="I1297" s="219"/>
    </row>
    <row r="1298" spans="1:9" ht="15">
      <c r="A1298" s="229" t="s">
        <v>1146</v>
      </c>
      <c r="B1298" s="229"/>
      <c r="C1298" s="229"/>
      <c r="D1298" s="228"/>
      <c r="E1298" s="228"/>
      <c r="F1298" s="228"/>
      <c r="G1298" s="228"/>
      <c r="H1298" s="220"/>
      <c r="I1298" s="219"/>
    </row>
    <row r="1299" spans="1:9" ht="15">
      <c r="A1299" s="222" t="s">
        <v>1136</v>
      </c>
      <c r="B1299" s="217"/>
      <c r="C1299" s="217"/>
      <c r="D1299" s="216"/>
      <c r="E1299" s="216"/>
      <c r="F1299" s="216"/>
      <c r="G1299" s="216"/>
      <c r="H1299" s="220"/>
      <c r="I1299" s="219"/>
    </row>
    <row r="1300" spans="1:9">
      <c r="A1300" s="216"/>
      <c r="B1300" s="788" t="s">
        <v>38</v>
      </c>
      <c r="C1300" s="788" t="s">
        <v>39</v>
      </c>
      <c r="D1300" s="790" t="s">
        <v>40</v>
      </c>
      <c r="E1300" s="215" t="s">
        <v>196</v>
      </c>
      <c r="F1300" s="215" t="s">
        <v>196</v>
      </c>
      <c r="G1300" s="215" t="s">
        <v>1136</v>
      </c>
      <c r="H1300" s="220"/>
      <c r="I1300" s="219"/>
    </row>
    <row r="1301" spans="1:9">
      <c r="A1301" s="216"/>
      <c r="B1301" s="789"/>
      <c r="C1301" s="789"/>
      <c r="D1301" s="791"/>
      <c r="E1301" s="215" t="s">
        <v>1122</v>
      </c>
      <c r="F1301" s="215" t="s">
        <v>42</v>
      </c>
      <c r="G1301" s="215" t="s">
        <v>43</v>
      </c>
      <c r="H1301" s="220"/>
      <c r="I1301" s="219"/>
    </row>
    <row r="1302" spans="1:9">
      <c r="A1302" s="216"/>
      <c r="B1302" s="214" t="s">
        <v>1145</v>
      </c>
      <c r="C1302" s="214" t="s">
        <v>1144</v>
      </c>
      <c r="D1302" s="792" t="s">
        <v>1143</v>
      </c>
      <c r="E1302" s="213">
        <v>43251</v>
      </c>
      <c r="F1302" s="213">
        <v>43255</v>
      </c>
      <c r="G1302" s="213">
        <v>43270</v>
      </c>
      <c r="H1302" s="216"/>
      <c r="I1302" s="219"/>
    </row>
    <row r="1303" spans="1:9">
      <c r="A1303" s="216"/>
      <c r="B1303" s="214" t="s">
        <v>1142</v>
      </c>
      <c r="C1303" s="214" t="s">
        <v>1141</v>
      </c>
      <c r="D1303" s="793"/>
      <c r="E1303" s="213">
        <f t="shared" ref="E1303:G1305" si="155">E1302+7</f>
        <v>43258</v>
      </c>
      <c r="F1303" s="213">
        <f t="shared" si="155"/>
        <v>43262</v>
      </c>
      <c r="G1303" s="213">
        <f t="shared" si="155"/>
        <v>43277</v>
      </c>
      <c r="H1303" s="216"/>
      <c r="I1303" s="219"/>
    </row>
    <row r="1304" spans="1:9" ht="15">
      <c r="A1304" s="227"/>
      <c r="B1304" s="214" t="s">
        <v>1140</v>
      </c>
      <c r="C1304" s="214" t="s">
        <v>1139</v>
      </c>
      <c r="D1304" s="793"/>
      <c r="E1304" s="213">
        <f t="shared" si="155"/>
        <v>43265</v>
      </c>
      <c r="F1304" s="213">
        <f t="shared" si="155"/>
        <v>43269</v>
      </c>
      <c r="G1304" s="213">
        <f t="shared" si="155"/>
        <v>43284</v>
      </c>
      <c r="H1304" s="216"/>
      <c r="I1304" s="219"/>
    </row>
    <row r="1305" spans="1:9">
      <c r="A1305" s="216"/>
      <c r="B1305" s="214" t="s">
        <v>1138</v>
      </c>
      <c r="C1305" s="214" t="s">
        <v>1137</v>
      </c>
      <c r="D1305" s="794"/>
      <c r="E1305" s="213">
        <f t="shared" si="155"/>
        <v>43272</v>
      </c>
      <c r="F1305" s="213">
        <f t="shared" si="155"/>
        <v>43276</v>
      </c>
      <c r="G1305" s="213">
        <f t="shared" si="155"/>
        <v>43291</v>
      </c>
      <c r="H1305" s="220"/>
      <c r="I1305" s="219"/>
    </row>
    <row r="1306" spans="1:9">
      <c r="A1306" s="216"/>
      <c r="B1306" s="226"/>
      <c r="C1306" s="226"/>
      <c r="D1306" s="225"/>
      <c r="E1306" s="224"/>
      <c r="F1306" s="224"/>
      <c r="G1306" s="224"/>
      <c r="H1306" s="220"/>
      <c r="I1306" s="219"/>
    </row>
    <row r="1307" spans="1:9">
      <c r="A1307" s="216"/>
      <c r="B1307" s="788" t="s">
        <v>38</v>
      </c>
      <c r="C1307" s="788" t="s">
        <v>39</v>
      </c>
      <c r="D1307" s="790" t="s">
        <v>40</v>
      </c>
      <c r="E1307" s="215" t="s">
        <v>196</v>
      </c>
      <c r="F1307" s="215" t="s">
        <v>196</v>
      </c>
      <c r="G1307" s="215" t="s">
        <v>1136</v>
      </c>
      <c r="H1307" s="220"/>
      <c r="I1307" s="219"/>
    </row>
    <row r="1308" spans="1:9">
      <c r="A1308" s="216"/>
      <c r="B1308" s="789"/>
      <c r="C1308" s="789"/>
      <c r="D1308" s="791"/>
      <c r="E1308" s="215" t="s">
        <v>1122</v>
      </c>
      <c r="F1308" s="215" t="s">
        <v>42</v>
      </c>
      <c r="G1308" s="215" t="s">
        <v>43</v>
      </c>
      <c r="H1308" s="220"/>
      <c r="I1308" s="219"/>
    </row>
    <row r="1309" spans="1:9">
      <c r="A1309" s="216"/>
      <c r="B1309" s="223" t="s">
        <v>1135</v>
      </c>
      <c r="C1309" s="223" t="s">
        <v>1134</v>
      </c>
      <c r="D1309" s="792" t="s">
        <v>1133</v>
      </c>
      <c r="E1309" s="213">
        <v>43249</v>
      </c>
      <c r="F1309" s="213">
        <v>43252</v>
      </c>
      <c r="G1309" s="213">
        <v>43268</v>
      </c>
      <c r="H1309" s="220"/>
      <c r="I1309" s="219"/>
    </row>
    <row r="1310" spans="1:9">
      <c r="A1310" s="216"/>
      <c r="B1310" s="223" t="s">
        <v>1132</v>
      </c>
      <c r="C1310" s="223" t="s">
        <v>1131</v>
      </c>
      <c r="D1310" s="793"/>
      <c r="E1310" s="213">
        <f t="shared" ref="E1310:G1313" si="156">E1309+7</f>
        <v>43256</v>
      </c>
      <c r="F1310" s="213">
        <f t="shared" si="156"/>
        <v>43259</v>
      </c>
      <c r="G1310" s="213">
        <f t="shared" si="156"/>
        <v>43275</v>
      </c>
      <c r="H1310" s="220"/>
      <c r="I1310" s="219"/>
    </row>
    <row r="1311" spans="1:9">
      <c r="A1311" s="216"/>
      <c r="B1311" s="223" t="s">
        <v>1130</v>
      </c>
      <c r="C1311" s="223" t="s">
        <v>1129</v>
      </c>
      <c r="D1311" s="793"/>
      <c r="E1311" s="213">
        <f t="shared" si="156"/>
        <v>43263</v>
      </c>
      <c r="F1311" s="213">
        <f t="shared" si="156"/>
        <v>43266</v>
      </c>
      <c r="G1311" s="213">
        <f t="shared" si="156"/>
        <v>43282</v>
      </c>
      <c r="H1311" s="220"/>
      <c r="I1311" s="219"/>
    </row>
    <row r="1312" spans="1:9">
      <c r="A1312" s="216"/>
      <c r="B1312" s="223" t="s">
        <v>1128</v>
      </c>
      <c r="C1312" s="223" t="s">
        <v>1127</v>
      </c>
      <c r="D1312" s="793"/>
      <c r="E1312" s="213">
        <f t="shared" si="156"/>
        <v>43270</v>
      </c>
      <c r="F1312" s="213">
        <f t="shared" si="156"/>
        <v>43273</v>
      </c>
      <c r="G1312" s="213">
        <f t="shared" si="156"/>
        <v>43289</v>
      </c>
      <c r="H1312" s="220"/>
      <c r="I1312" s="219"/>
    </row>
    <row r="1313" spans="1:9">
      <c r="A1313" s="216"/>
      <c r="B1313" s="214" t="s">
        <v>1126</v>
      </c>
      <c r="C1313" s="214" t="s">
        <v>1125</v>
      </c>
      <c r="D1313" s="794"/>
      <c r="E1313" s="213">
        <f t="shared" si="156"/>
        <v>43277</v>
      </c>
      <c r="F1313" s="213">
        <f t="shared" si="156"/>
        <v>43280</v>
      </c>
      <c r="G1313" s="213">
        <f t="shared" si="156"/>
        <v>43296</v>
      </c>
      <c r="H1313" s="220"/>
      <c r="I1313" s="219"/>
    </row>
    <row r="1314" spans="1:9" ht="15">
      <c r="A1314" s="222" t="s">
        <v>333</v>
      </c>
      <c r="B1314" s="221"/>
      <c r="C1314" s="221"/>
      <c r="D1314" s="216"/>
      <c r="E1314" s="216"/>
      <c r="F1314" s="216"/>
      <c r="G1314" s="216"/>
      <c r="H1314" s="220"/>
      <c r="I1314" s="219"/>
    </row>
    <row r="1315" spans="1:9">
      <c r="A1315" s="216"/>
      <c r="B1315" s="788" t="s">
        <v>38</v>
      </c>
      <c r="C1315" s="788" t="s">
        <v>39</v>
      </c>
      <c r="D1315" s="790" t="s">
        <v>40</v>
      </c>
      <c r="E1315" s="215" t="s">
        <v>196</v>
      </c>
      <c r="F1315" s="215" t="s">
        <v>196</v>
      </c>
      <c r="G1315" s="215" t="s">
        <v>1123</v>
      </c>
      <c r="H1315" s="215" t="s">
        <v>333</v>
      </c>
      <c r="I1315" s="219"/>
    </row>
    <row r="1316" spans="1:9">
      <c r="A1316" s="216"/>
      <c r="B1316" s="789"/>
      <c r="C1316" s="789"/>
      <c r="D1316" s="791"/>
      <c r="E1316" s="215" t="s">
        <v>1122</v>
      </c>
      <c r="F1316" s="215" t="s">
        <v>42</v>
      </c>
      <c r="G1316" s="215" t="s">
        <v>43</v>
      </c>
      <c r="H1316" s="215" t="s">
        <v>43</v>
      </c>
      <c r="I1316" s="219"/>
    </row>
    <row r="1317" spans="1:9">
      <c r="B1317" s="214" t="s">
        <v>1121</v>
      </c>
      <c r="C1317" s="214" t="s">
        <v>1120</v>
      </c>
      <c r="D1317" s="792" t="s">
        <v>1119</v>
      </c>
      <c r="E1317" s="213">
        <v>43251</v>
      </c>
      <c r="F1317" s="213">
        <v>43254</v>
      </c>
      <c r="G1317" s="213">
        <v>43265</v>
      </c>
      <c r="H1317" s="213" t="s">
        <v>1112</v>
      </c>
    </row>
    <row r="1318" spans="1:9">
      <c r="B1318" s="214" t="s">
        <v>1118</v>
      </c>
      <c r="C1318" s="214" t="s">
        <v>1117</v>
      </c>
      <c r="D1318" s="793"/>
      <c r="E1318" s="213">
        <f t="shared" ref="E1318:G1320" si="157">E1317+7</f>
        <v>43258</v>
      </c>
      <c r="F1318" s="213">
        <f t="shared" si="157"/>
        <v>43261</v>
      </c>
      <c r="G1318" s="213">
        <f t="shared" si="157"/>
        <v>43272</v>
      </c>
      <c r="H1318" s="213" t="s">
        <v>1112</v>
      </c>
    </row>
    <row r="1319" spans="1:9">
      <c r="B1319" s="214" t="s">
        <v>1116</v>
      </c>
      <c r="C1319" s="214" t="s">
        <v>1115</v>
      </c>
      <c r="D1319" s="793"/>
      <c r="E1319" s="213">
        <f t="shared" si="157"/>
        <v>43265</v>
      </c>
      <c r="F1319" s="213">
        <f t="shared" si="157"/>
        <v>43268</v>
      </c>
      <c r="G1319" s="213">
        <f t="shared" si="157"/>
        <v>43279</v>
      </c>
      <c r="H1319" s="213" t="s">
        <v>1112</v>
      </c>
    </row>
    <row r="1320" spans="1:9">
      <c r="B1320" s="214" t="s">
        <v>1114</v>
      </c>
      <c r="C1320" s="214" t="s">
        <v>1113</v>
      </c>
      <c r="D1320" s="794"/>
      <c r="E1320" s="213">
        <f t="shared" si="157"/>
        <v>43272</v>
      </c>
      <c r="F1320" s="213">
        <f t="shared" si="157"/>
        <v>43275</v>
      </c>
      <c r="G1320" s="213">
        <f t="shared" si="157"/>
        <v>43286</v>
      </c>
      <c r="H1320" s="213" t="s">
        <v>1112</v>
      </c>
    </row>
    <row r="1321" spans="1:9">
      <c r="B1321" s="217"/>
      <c r="C1321" s="217"/>
      <c r="D1321" s="216"/>
      <c r="E1321" s="216"/>
      <c r="F1321" s="216"/>
      <c r="G1321" s="216"/>
    </row>
    <row r="1322" spans="1:9" ht="15">
      <c r="A1322" s="218" t="s">
        <v>1124</v>
      </c>
      <c r="B1322" s="217"/>
      <c r="C1322" s="217"/>
      <c r="D1322" s="216"/>
      <c r="E1322" s="216"/>
      <c r="F1322" s="216"/>
      <c r="G1322" s="216"/>
    </row>
    <row r="1323" spans="1:9">
      <c r="B1323" s="788" t="s">
        <v>38</v>
      </c>
      <c r="C1323" s="788" t="s">
        <v>39</v>
      </c>
      <c r="D1323" s="790" t="s">
        <v>40</v>
      </c>
      <c r="E1323" s="215" t="s">
        <v>196</v>
      </c>
      <c r="F1323" s="215" t="s">
        <v>196</v>
      </c>
      <c r="G1323" s="215" t="s">
        <v>1123</v>
      </c>
      <c r="H1323" s="215" t="s">
        <v>333</v>
      </c>
    </row>
    <row r="1324" spans="1:9">
      <c r="B1324" s="789"/>
      <c r="C1324" s="789"/>
      <c r="D1324" s="791"/>
      <c r="E1324" s="215" t="s">
        <v>1122</v>
      </c>
      <c r="F1324" s="215" t="s">
        <v>42</v>
      </c>
      <c r="G1324" s="215" t="s">
        <v>43</v>
      </c>
      <c r="H1324" s="215" t="s">
        <v>43</v>
      </c>
    </row>
    <row r="1325" spans="1:9">
      <c r="B1325" s="214" t="s">
        <v>1121</v>
      </c>
      <c r="C1325" s="214" t="s">
        <v>1120</v>
      </c>
      <c r="D1325" s="792" t="s">
        <v>1119</v>
      </c>
      <c r="E1325" s="213">
        <v>43251</v>
      </c>
      <c r="F1325" s="213">
        <v>43254</v>
      </c>
      <c r="G1325" s="213">
        <v>43265</v>
      </c>
      <c r="H1325" s="213" t="s">
        <v>1112</v>
      </c>
    </row>
    <row r="1326" spans="1:9">
      <c r="B1326" s="214" t="s">
        <v>1118</v>
      </c>
      <c r="C1326" s="214" t="s">
        <v>1117</v>
      </c>
      <c r="D1326" s="793"/>
      <c r="E1326" s="213">
        <f t="shared" ref="E1326:G1328" si="158">E1325+7</f>
        <v>43258</v>
      </c>
      <c r="F1326" s="213">
        <f t="shared" si="158"/>
        <v>43261</v>
      </c>
      <c r="G1326" s="213">
        <f t="shared" si="158"/>
        <v>43272</v>
      </c>
      <c r="H1326" s="213" t="s">
        <v>1112</v>
      </c>
    </row>
    <row r="1327" spans="1:9">
      <c r="B1327" s="214" t="s">
        <v>1116</v>
      </c>
      <c r="C1327" s="214" t="s">
        <v>1115</v>
      </c>
      <c r="D1327" s="793"/>
      <c r="E1327" s="213">
        <f t="shared" si="158"/>
        <v>43265</v>
      </c>
      <c r="F1327" s="213">
        <f t="shared" si="158"/>
        <v>43268</v>
      </c>
      <c r="G1327" s="213">
        <f t="shared" si="158"/>
        <v>43279</v>
      </c>
      <c r="H1327" s="213" t="s">
        <v>1112</v>
      </c>
    </row>
    <row r="1328" spans="1:9">
      <c r="B1328" s="214" t="s">
        <v>1114</v>
      </c>
      <c r="C1328" s="214" t="s">
        <v>1113</v>
      </c>
      <c r="D1328" s="794"/>
      <c r="E1328" s="213">
        <f t="shared" si="158"/>
        <v>43272</v>
      </c>
      <c r="F1328" s="213">
        <f t="shared" si="158"/>
        <v>43275</v>
      </c>
      <c r="G1328" s="213">
        <f t="shared" si="158"/>
        <v>43286</v>
      </c>
      <c r="H1328" s="213" t="s">
        <v>1112</v>
      </c>
    </row>
  </sheetData>
  <mergeCells count="685">
    <mergeCell ref="C1222:C1223"/>
    <mergeCell ref="D1222:D1223"/>
    <mergeCell ref="D1224:D1227"/>
    <mergeCell ref="B1230:B1231"/>
    <mergeCell ref="C1230:C1231"/>
    <mergeCell ref="D1247:D1251"/>
    <mergeCell ref="C1307:C1308"/>
    <mergeCell ref="D1307:D1308"/>
    <mergeCell ref="D1309:D1313"/>
    <mergeCell ref="D1270:D1273"/>
    <mergeCell ref="B1275:B1276"/>
    <mergeCell ref="C1275:C1276"/>
    <mergeCell ref="D1275:D1276"/>
    <mergeCell ref="D1277:D1280"/>
    <mergeCell ref="B1282:B1283"/>
    <mergeCell ref="D1230:D1231"/>
    <mergeCell ref="D1232:D1235"/>
    <mergeCell ref="D1240:D1243"/>
    <mergeCell ref="B1245:B1246"/>
    <mergeCell ref="C1245:C1246"/>
    <mergeCell ref="D1245:D1246"/>
    <mergeCell ref="C1282:C1283"/>
    <mergeCell ref="D1282:D1283"/>
    <mergeCell ref="D1284:D1288"/>
    <mergeCell ref="A1144:B1144"/>
    <mergeCell ref="B1145:B1146"/>
    <mergeCell ref="C1145:C1146"/>
    <mergeCell ref="D1145:D1146"/>
    <mergeCell ref="B1190:B1191"/>
    <mergeCell ref="C1190:C1191"/>
    <mergeCell ref="D1190:D1191"/>
    <mergeCell ref="D1171:D1174"/>
    <mergeCell ref="B1153:B1154"/>
    <mergeCell ref="A1127:B1127"/>
    <mergeCell ref="B1128:B1129"/>
    <mergeCell ref="C1128:C1129"/>
    <mergeCell ref="D1128:D1129"/>
    <mergeCell ref="D1130:D1133"/>
    <mergeCell ref="A1135:B1135"/>
    <mergeCell ref="B1136:B1137"/>
    <mergeCell ref="C1136:C1137"/>
    <mergeCell ref="D1138:D1141"/>
    <mergeCell ref="B981:B982"/>
    <mergeCell ref="C981:C982"/>
    <mergeCell ref="D981:D982"/>
    <mergeCell ref="D983:D986"/>
    <mergeCell ref="B989:B990"/>
    <mergeCell ref="C989:C990"/>
    <mergeCell ref="D989:D990"/>
    <mergeCell ref="D991:D994"/>
    <mergeCell ref="B1120:B1121"/>
    <mergeCell ref="D975:D978"/>
    <mergeCell ref="B938:B939"/>
    <mergeCell ref="C938:C939"/>
    <mergeCell ref="D938:D939"/>
    <mergeCell ref="D941:D944"/>
    <mergeCell ref="B947:B948"/>
    <mergeCell ref="C947:C948"/>
    <mergeCell ref="D947:D948"/>
    <mergeCell ref="D949:D953"/>
    <mergeCell ref="B955:B956"/>
    <mergeCell ref="D957:D961"/>
    <mergeCell ref="B964:B965"/>
    <mergeCell ref="C964:C965"/>
    <mergeCell ref="D964:D965"/>
    <mergeCell ref="D966:D970"/>
    <mergeCell ref="B973:B974"/>
    <mergeCell ref="C973:C974"/>
    <mergeCell ref="D973:D974"/>
    <mergeCell ref="C955:C956"/>
    <mergeCell ref="D955:D956"/>
    <mergeCell ref="B915:B916"/>
    <mergeCell ref="C915:C916"/>
    <mergeCell ref="D915:D916"/>
    <mergeCell ref="D917:D920"/>
    <mergeCell ref="B922:B923"/>
    <mergeCell ref="C922:C923"/>
    <mergeCell ref="D922:D923"/>
    <mergeCell ref="D924:D927"/>
    <mergeCell ref="D655:D659"/>
    <mergeCell ref="D528:D529"/>
    <mergeCell ref="D568:D569"/>
    <mergeCell ref="D616:D619"/>
    <mergeCell ref="D469:D472"/>
    <mergeCell ref="D931:D935"/>
    <mergeCell ref="B898:B899"/>
    <mergeCell ref="C898:C899"/>
    <mergeCell ref="D898:D899"/>
    <mergeCell ref="D900:D903"/>
    <mergeCell ref="A905:B905"/>
    <mergeCell ref="B906:B907"/>
    <mergeCell ref="C906:C907"/>
    <mergeCell ref="D906:D907"/>
    <mergeCell ref="D908:D911"/>
    <mergeCell ref="D645:D646"/>
    <mergeCell ref="D290:D291"/>
    <mergeCell ref="D537:D540"/>
    <mergeCell ref="D331:D335"/>
    <mergeCell ref="D352:D353"/>
    <mergeCell ref="D400:D403"/>
    <mergeCell ref="D315:D319"/>
    <mergeCell ref="B645:B646"/>
    <mergeCell ref="D141:D145"/>
    <mergeCell ref="D158:D162"/>
    <mergeCell ref="D201:D205"/>
    <mergeCell ref="D234:D238"/>
    <mergeCell ref="C645:C646"/>
    <mergeCell ref="D218:D221"/>
    <mergeCell ref="D292:D295"/>
    <mergeCell ref="D637:D638"/>
    <mergeCell ref="D453:D457"/>
    <mergeCell ref="D561:D565"/>
    <mergeCell ref="D577:D581"/>
    <mergeCell ref="D608:D612"/>
    <mergeCell ref="D631:D635"/>
    <mergeCell ref="D232:D233"/>
    <mergeCell ref="D224:D225"/>
    <mergeCell ref="C122:C123"/>
    <mergeCell ref="D274:D278"/>
    <mergeCell ref="D259:D262"/>
    <mergeCell ref="D307:D310"/>
    <mergeCell ref="D226:D229"/>
    <mergeCell ref="D243:D246"/>
    <mergeCell ref="D251:D254"/>
    <mergeCell ref="D193:D196"/>
    <mergeCell ref="D249:D250"/>
    <mergeCell ref="D559:D560"/>
    <mergeCell ref="D497:D498"/>
    <mergeCell ref="D551:D552"/>
    <mergeCell ref="D622:D623"/>
    <mergeCell ref="D354:D358"/>
    <mergeCell ref="D844:D847"/>
    <mergeCell ref="D754:D757"/>
    <mergeCell ref="D746:D749"/>
    <mergeCell ref="D769:D772"/>
    <mergeCell ref="D721:D724"/>
    <mergeCell ref="D492:D495"/>
    <mergeCell ref="D507:D510"/>
    <mergeCell ref="D664:D667"/>
    <mergeCell ref="D679:D680"/>
    <mergeCell ref="D744:D745"/>
    <mergeCell ref="D398:D399"/>
    <mergeCell ref="D437:D440"/>
    <mergeCell ref="D485:D488"/>
    <mergeCell ref="D415:D418"/>
    <mergeCell ref="D422:D425"/>
    <mergeCell ref="D446:D449"/>
    <mergeCell ref="D599:D600"/>
    <mergeCell ref="D606:D607"/>
    <mergeCell ref="D583:D584"/>
    <mergeCell ref="C849:C850"/>
    <mergeCell ref="D849:D850"/>
    <mergeCell ref="B849:B850"/>
    <mergeCell ref="D783:D786"/>
    <mergeCell ref="B670:B671"/>
    <mergeCell ref="B711:B712"/>
    <mergeCell ref="B687:B688"/>
    <mergeCell ref="B662:B663"/>
    <mergeCell ref="B653:B654"/>
    <mergeCell ref="D713:D716"/>
    <mergeCell ref="D681:D684"/>
    <mergeCell ref="D689:D692"/>
    <mergeCell ref="D728:D729"/>
    <mergeCell ref="D711:D712"/>
    <mergeCell ref="C719:C720"/>
    <mergeCell ref="C662:C663"/>
    <mergeCell ref="C728:C729"/>
    <mergeCell ref="B695:B696"/>
    <mergeCell ref="B703:B704"/>
    <mergeCell ref="C695:C696"/>
    <mergeCell ref="C759:C760"/>
    <mergeCell ref="B679:B680"/>
    <mergeCell ref="C687:C688"/>
    <mergeCell ref="C736:C737"/>
    <mergeCell ref="D210:D213"/>
    <mergeCell ref="D208:D209"/>
    <mergeCell ref="D99:D103"/>
    <mergeCell ref="D90:D94"/>
    <mergeCell ref="D185:D188"/>
    <mergeCell ref="D64:D67"/>
    <mergeCell ref="D168:D171"/>
    <mergeCell ref="B804:B805"/>
    <mergeCell ref="B736:B737"/>
    <mergeCell ref="B767:B768"/>
    <mergeCell ref="B774:B775"/>
    <mergeCell ref="B752:B753"/>
    <mergeCell ref="B728:B729"/>
    <mergeCell ref="B781:B782"/>
    <mergeCell ref="B788:B789"/>
    <mergeCell ref="C670:C671"/>
    <mergeCell ref="C703:C704"/>
    <mergeCell ref="D798:D802"/>
    <mergeCell ref="C774:C775"/>
    <mergeCell ref="D781:D782"/>
    <mergeCell ref="D776:D779"/>
    <mergeCell ref="C711:C712"/>
    <mergeCell ref="C744:C745"/>
    <mergeCell ref="C781:C782"/>
    <mergeCell ref="D116:D119"/>
    <mergeCell ref="D124:D127"/>
    <mergeCell ref="D176:D180"/>
    <mergeCell ref="D29:D30"/>
    <mergeCell ref="D78:D79"/>
    <mergeCell ref="D114:D115"/>
    <mergeCell ref="D36:D37"/>
    <mergeCell ref="D44:D45"/>
    <mergeCell ref="D53:D54"/>
    <mergeCell ref="D150:D153"/>
    <mergeCell ref="D31:D34"/>
    <mergeCell ref="D38:D41"/>
    <mergeCell ref="D46:D50"/>
    <mergeCell ref="D55:D59"/>
    <mergeCell ref="D107:D111"/>
    <mergeCell ref="D695:D696"/>
    <mergeCell ref="D629:D630"/>
    <mergeCell ref="D575:D576"/>
    <mergeCell ref="D614:D615"/>
    <mergeCell ref="D591:D592"/>
    <mergeCell ref="C752:C753"/>
    <mergeCell ref="B759:B760"/>
    <mergeCell ref="D796:D797"/>
    <mergeCell ref="C804:C805"/>
    <mergeCell ref="D804:D805"/>
    <mergeCell ref="C767:C768"/>
    <mergeCell ref="D761:D764"/>
    <mergeCell ref="D788:D789"/>
    <mergeCell ref="C788:C789"/>
    <mergeCell ref="D790:D793"/>
    <mergeCell ref="D662:D663"/>
    <mergeCell ref="D730:D734"/>
    <mergeCell ref="D738:D741"/>
    <mergeCell ref="B719:B720"/>
    <mergeCell ref="C679:C680"/>
    <mergeCell ref="B744:B745"/>
    <mergeCell ref="D653:D654"/>
    <mergeCell ref="D585:D588"/>
    <mergeCell ref="D593:D596"/>
    <mergeCell ref="B811:B812"/>
    <mergeCell ref="C811:C812"/>
    <mergeCell ref="C842:C843"/>
    <mergeCell ref="D842:D843"/>
    <mergeCell ref="A841:B841"/>
    <mergeCell ref="C826:C827"/>
    <mergeCell ref="D828:D831"/>
    <mergeCell ref="C819:C820"/>
    <mergeCell ref="D821:D824"/>
    <mergeCell ref="D836:D839"/>
    <mergeCell ref="B842:B843"/>
    <mergeCell ref="B826:B827"/>
    <mergeCell ref="D826:D827"/>
    <mergeCell ref="B834:B835"/>
    <mergeCell ref="C834:C835"/>
    <mergeCell ref="D834:D835"/>
    <mergeCell ref="D811:D812"/>
    <mergeCell ref="D819:D820"/>
    <mergeCell ref="B819:B820"/>
    <mergeCell ref="D813:D817"/>
    <mergeCell ref="C796:C797"/>
    <mergeCell ref="D553:D556"/>
    <mergeCell ref="B559:B560"/>
    <mergeCell ref="B528:B529"/>
    <mergeCell ref="C427:C428"/>
    <mergeCell ref="C451:C452"/>
    <mergeCell ref="C637:C638"/>
    <mergeCell ref="C622:C623"/>
    <mergeCell ref="C614:C615"/>
    <mergeCell ref="C575:C576"/>
    <mergeCell ref="B796:B797"/>
    <mergeCell ref="D483:D484"/>
    <mergeCell ref="D570:D573"/>
    <mergeCell ref="D601:D604"/>
    <mergeCell ref="D624:D627"/>
    <mergeCell ref="D467:D468"/>
    <mergeCell ref="D512:D513"/>
    <mergeCell ref="D514:D517"/>
    <mergeCell ref="D530:D533"/>
    <mergeCell ref="D545:D548"/>
    <mergeCell ref="D543:D544"/>
    <mergeCell ref="D429:D433"/>
    <mergeCell ref="C653:C654"/>
    <mergeCell ref="D687:D688"/>
    <mergeCell ref="B637:B638"/>
    <mergeCell ref="B622:B623"/>
    <mergeCell ref="B629:B630"/>
    <mergeCell ref="B568:B569"/>
    <mergeCell ref="B583:B584"/>
    <mergeCell ref="B575:B576"/>
    <mergeCell ref="C551:C552"/>
    <mergeCell ref="C559:C560"/>
    <mergeCell ref="C467:C468"/>
    <mergeCell ref="C490:C491"/>
    <mergeCell ref="C497:C498"/>
    <mergeCell ref="C520:C521"/>
    <mergeCell ref="C505:C506"/>
    <mergeCell ref="C535:C536"/>
    <mergeCell ref="C528:C529"/>
    <mergeCell ref="C591:C592"/>
    <mergeCell ref="C599:C600"/>
    <mergeCell ref="C606:C607"/>
    <mergeCell ref="C629:C630"/>
    <mergeCell ref="C583:C584"/>
    <mergeCell ref="C568:C569"/>
    <mergeCell ref="B606:B607"/>
    <mergeCell ref="B614:B615"/>
    <mergeCell ref="B599:B600"/>
    <mergeCell ref="B591:B592"/>
    <mergeCell ref="B382:B383"/>
    <mergeCell ref="B551:B552"/>
    <mergeCell ref="B467:B468"/>
    <mergeCell ref="B520:B521"/>
    <mergeCell ref="B535:B536"/>
    <mergeCell ref="B427:B428"/>
    <mergeCell ref="B406:B407"/>
    <mergeCell ref="B352:B353"/>
    <mergeCell ref="B390:B391"/>
    <mergeCell ref="B329:B330"/>
    <mergeCell ref="B490:B491"/>
    <mergeCell ref="B505:B506"/>
    <mergeCell ref="B345:B346"/>
    <mergeCell ref="B337:B338"/>
    <mergeCell ref="B483:B484"/>
    <mergeCell ref="B497:B498"/>
    <mergeCell ref="B375:B376"/>
    <mergeCell ref="B322:B323"/>
    <mergeCell ref="C44:C45"/>
    <mergeCell ref="C53:C54"/>
    <mergeCell ref="C88:C89"/>
    <mergeCell ref="C232:C233"/>
    <mergeCell ref="C249:C250"/>
    <mergeCell ref="C241:C242"/>
    <mergeCell ref="B224:B225"/>
    <mergeCell ref="B216:B217"/>
    <mergeCell ref="B199:B200"/>
    <mergeCell ref="B232:B233"/>
    <mergeCell ref="B191:B192"/>
    <mergeCell ref="B257:B258"/>
    <mergeCell ref="B290:B291"/>
    <mergeCell ref="B281:B282"/>
    <mergeCell ref="B122:B123"/>
    <mergeCell ref="B174:B175"/>
    <mergeCell ref="A182:B182"/>
    <mergeCell ref="B156:B157"/>
    <mergeCell ref="B208:B209"/>
    <mergeCell ref="B249:B250"/>
    <mergeCell ref="B183:B184"/>
    <mergeCell ref="B241:B242"/>
    <mergeCell ref="C322:C323"/>
    <mergeCell ref="A321:B321"/>
    <mergeCell ref="C290:C291"/>
    <mergeCell ref="C305:C306"/>
    <mergeCell ref="D88:D89"/>
    <mergeCell ref="B166:B167"/>
    <mergeCell ref="C139:C140"/>
    <mergeCell ref="C114:C115"/>
    <mergeCell ref="C191:C192"/>
    <mergeCell ref="C156:C157"/>
    <mergeCell ref="C174:C175"/>
    <mergeCell ref="B130:B131"/>
    <mergeCell ref="B139:B140"/>
    <mergeCell ref="B148:B149"/>
    <mergeCell ref="C183:C184"/>
    <mergeCell ref="C130:C131"/>
    <mergeCell ref="C166:C167"/>
    <mergeCell ref="D297:D298"/>
    <mergeCell ref="B114:B115"/>
    <mergeCell ref="D174:D175"/>
    <mergeCell ref="D191:D192"/>
    <mergeCell ref="D183:D184"/>
    <mergeCell ref="D130:D131"/>
    <mergeCell ref="D139:D140"/>
    <mergeCell ref="D166:D167"/>
    <mergeCell ref="J1:K1"/>
    <mergeCell ref="D6:D7"/>
    <mergeCell ref="D13:D14"/>
    <mergeCell ref="C6:C7"/>
    <mergeCell ref="C105:C106"/>
    <mergeCell ref="B78:B79"/>
    <mergeCell ref="B97:B98"/>
    <mergeCell ref="B105:B106"/>
    <mergeCell ref="C62:C63"/>
    <mergeCell ref="C69:C70"/>
    <mergeCell ref="C78:C79"/>
    <mergeCell ref="B62:B63"/>
    <mergeCell ref="B69:B70"/>
    <mergeCell ref="C97:C98"/>
    <mergeCell ref="B88:B89"/>
    <mergeCell ref="D97:D98"/>
    <mergeCell ref="D22:D26"/>
    <mergeCell ref="D71:D75"/>
    <mergeCell ref="D80:D84"/>
    <mergeCell ref="D105:D106"/>
    <mergeCell ref="D62:D63"/>
    <mergeCell ref="D69:D70"/>
    <mergeCell ref="D8:D11"/>
    <mergeCell ref="A121:B121"/>
    <mergeCell ref="B6:B7"/>
    <mergeCell ref="B13:B14"/>
    <mergeCell ref="B20:B21"/>
    <mergeCell ref="B29:B30"/>
    <mergeCell ref="B36:B37"/>
    <mergeCell ref="B44:B45"/>
    <mergeCell ref="B53:B54"/>
    <mergeCell ref="D313:D314"/>
    <mergeCell ref="D266:D269"/>
    <mergeCell ref="C264:C265"/>
    <mergeCell ref="C297:C298"/>
    <mergeCell ref="C281:C282"/>
    <mergeCell ref="C257:C258"/>
    <mergeCell ref="D156:D157"/>
    <mergeCell ref="C148:C149"/>
    <mergeCell ref="B272:B273"/>
    <mergeCell ref="B264:B265"/>
    <mergeCell ref="B313:B314"/>
    <mergeCell ref="C272:C273"/>
    <mergeCell ref="B297:B298"/>
    <mergeCell ref="B305:B306"/>
    <mergeCell ref="D132:D136"/>
    <mergeCell ref="D122:D123"/>
    <mergeCell ref="A1:G1"/>
    <mergeCell ref="D20:D21"/>
    <mergeCell ref="C13:C14"/>
    <mergeCell ref="C20:C21"/>
    <mergeCell ref="C29:C30"/>
    <mergeCell ref="C36:C37"/>
    <mergeCell ref="D15:D18"/>
    <mergeCell ref="A2:B2"/>
    <mergeCell ref="A3:G3"/>
    <mergeCell ref="C543:C544"/>
    <mergeCell ref="B543:B544"/>
    <mergeCell ref="B474:B475"/>
    <mergeCell ref="C512:C513"/>
    <mergeCell ref="D520:D521"/>
    <mergeCell ref="B512:B513"/>
    <mergeCell ref="D459:D460"/>
    <mergeCell ref="C474:C475"/>
    <mergeCell ref="A466:C466"/>
    <mergeCell ref="D461:D464"/>
    <mergeCell ref="D476:D479"/>
    <mergeCell ref="D505:D506"/>
    <mergeCell ref="A481:G481"/>
    <mergeCell ref="D490:D491"/>
    <mergeCell ref="C483:C484"/>
    <mergeCell ref="B459:B460"/>
    <mergeCell ref="C459:C460"/>
    <mergeCell ref="D535:D536"/>
    <mergeCell ref="D474:D475"/>
    <mergeCell ref="D499:D502"/>
    <mergeCell ref="D522:D525"/>
    <mergeCell ref="B413:B414"/>
    <mergeCell ref="C398:C399"/>
    <mergeCell ref="C406:C407"/>
    <mergeCell ref="B420:B421"/>
    <mergeCell ref="D420:D421"/>
    <mergeCell ref="B444:B445"/>
    <mergeCell ref="A442:G442"/>
    <mergeCell ref="B435:B436"/>
    <mergeCell ref="B360:B361"/>
    <mergeCell ref="C360:C361"/>
    <mergeCell ref="D444:D445"/>
    <mergeCell ref="D406:D407"/>
    <mergeCell ref="D375:D376"/>
    <mergeCell ref="B398:B399"/>
    <mergeCell ref="C368:C369"/>
    <mergeCell ref="C375:C376"/>
    <mergeCell ref="D370:D373"/>
    <mergeCell ref="B368:B369"/>
    <mergeCell ref="D384:D388"/>
    <mergeCell ref="D392:D396"/>
    <mergeCell ref="D368:D369"/>
    <mergeCell ref="D435:D436"/>
    <mergeCell ref="C329:C330"/>
    <mergeCell ref="D264:D265"/>
    <mergeCell ref="D241:D242"/>
    <mergeCell ref="D451:D452"/>
    <mergeCell ref="C390:C391"/>
    <mergeCell ref="C382:C383"/>
    <mergeCell ref="C435:C436"/>
    <mergeCell ref="C444:C445"/>
    <mergeCell ref="C413:C414"/>
    <mergeCell ref="C420:C421"/>
    <mergeCell ref="D413:D414"/>
    <mergeCell ref="D427:D428"/>
    <mergeCell ref="D299:D303"/>
    <mergeCell ref="A288:G288"/>
    <mergeCell ref="D345:D346"/>
    <mergeCell ref="D347:D350"/>
    <mergeCell ref="D324:D327"/>
    <mergeCell ref="D216:D217"/>
    <mergeCell ref="D257:D258"/>
    <mergeCell ref="D148:D149"/>
    <mergeCell ref="D362:D365"/>
    <mergeCell ref="D360:D361"/>
    <mergeCell ref="D272:D273"/>
    <mergeCell ref="D377:D380"/>
    <mergeCell ref="D408:D411"/>
    <mergeCell ref="C345:C346"/>
    <mergeCell ref="C337:C338"/>
    <mergeCell ref="C313:C314"/>
    <mergeCell ref="C352:C353"/>
    <mergeCell ref="D283:D286"/>
    <mergeCell ref="D329:D330"/>
    <mergeCell ref="D322:D323"/>
    <mergeCell ref="D305:D306"/>
    <mergeCell ref="D281:D282"/>
    <mergeCell ref="D199:D200"/>
    <mergeCell ref="C216:C217"/>
    <mergeCell ref="C199:C200"/>
    <mergeCell ref="C208:C209"/>
    <mergeCell ref="D337:D338"/>
    <mergeCell ref="D339:D342"/>
    <mergeCell ref="C224:C225"/>
    <mergeCell ref="D639:D642"/>
    <mergeCell ref="D647:D650"/>
    <mergeCell ref="D390:D391"/>
    <mergeCell ref="D382:D383"/>
    <mergeCell ref="D1164:D1167"/>
    <mergeCell ref="B1169:B1170"/>
    <mergeCell ref="C1169:C1170"/>
    <mergeCell ref="D1169:D1170"/>
    <mergeCell ref="D1147:D1150"/>
    <mergeCell ref="A1152:B1152"/>
    <mergeCell ref="D670:D671"/>
    <mergeCell ref="D736:D737"/>
    <mergeCell ref="D759:D760"/>
    <mergeCell ref="D774:D775"/>
    <mergeCell ref="D767:D768"/>
    <mergeCell ref="D752:D753"/>
    <mergeCell ref="D697:D700"/>
    <mergeCell ref="D705:D708"/>
    <mergeCell ref="D851:D854"/>
    <mergeCell ref="D672:D675"/>
    <mergeCell ref="D806:D809"/>
    <mergeCell ref="D719:D720"/>
    <mergeCell ref="D703:D704"/>
    <mergeCell ref="B451:B452"/>
    <mergeCell ref="B1238:B1239"/>
    <mergeCell ref="C1238:C1239"/>
    <mergeCell ref="D1238:D1239"/>
    <mergeCell ref="B1198:B1199"/>
    <mergeCell ref="C1198:C1199"/>
    <mergeCell ref="B1105:B1106"/>
    <mergeCell ref="C1105:C1106"/>
    <mergeCell ref="D1105:D1106"/>
    <mergeCell ref="B1097:B1098"/>
    <mergeCell ref="C1097:C1098"/>
    <mergeCell ref="B1176:B1177"/>
    <mergeCell ref="C1176:C1177"/>
    <mergeCell ref="D1176:D1177"/>
    <mergeCell ref="D1112:D1113"/>
    <mergeCell ref="D1114:D1117"/>
    <mergeCell ref="C1153:C1154"/>
    <mergeCell ref="D1153:D1154"/>
    <mergeCell ref="D1155:D1158"/>
    <mergeCell ref="A1160:G1160"/>
    <mergeCell ref="B1162:B1163"/>
    <mergeCell ref="C1162:C1163"/>
    <mergeCell ref="D1162:D1163"/>
    <mergeCell ref="C1120:C1121"/>
    <mergeCell ref="D1120:D1121"/>
    <mergeCell ref="B1213:B1214"/>
    <mergeCell ref="C1213:C1214"/>
    <mergeCell ref="D1213:D1214"/>
    <mergeCell ref="D1215:D1219"/>
    <mergeCell ref="B1222:B1223"/>
    <mergeCell ref="D1097:D1098"/>
    <mergeCell ref="D1099:D1102"/>
    <mergeCell ref="D1107:D1110"/>
    <mergeCell ref="B1112:B1113"/>
    <mergeCell ref="C1112:C1113"/>
    <mergeCell ref="D1198:D1199"/>
    <mergeCell ref="D1200:D1203"/>
    <mergeCell ref="B1205:B1206"/>
    <mergeCell ref="C1205:C1206"/>
    <mergeCell ref="D1205:D1206"/>
    <mergeCell ref="D1208:D1210"/>
    <mergeCell ref="D1178:D1181"/>
    <mergeCell ref="B1183:B1184"/>
    <mergeCell ref="C1183:C1184"/>
    <mergeCell ref="D1183:D1184"/>
    <mergeCell ref="D1185:D1188"/>
    <mergeCell ref="D1136:D1137"/>
    <mergeCell ref="D1192:D1196"/>
    <mergeCell ref="D1122:D1125"/>
    <mergeCell ref="D1091:D1094"/>
    <mergeCell ref="D1059:D1062"/>
    <mergeCell ref="B1064:B1065"/>
    <mergeCell ref="C1064:C1065"/>
    <mergeCell ref="D1064:D1065"/>
    <mergeCell ref="D1066:D1070"/>
    <mergeCell ref="B1072:B1073"/>
    <mergeCell ref="C1072:C1073"/>
    <mergeCell ref="D1072:D1073"/>
    <mergeCell ref="D1074:D1078"/>
    <mergeCell ref="B1081:B1082"/>
    <mergeCell ref="C1081:C1082"/>
    <mergeCell ref="D1081:D1082"/>
    <mergeCell ref="D1083:D1086"/>
    <mergeCell ref="B1089:B1090"/>
    <mergeCell ref="C1089:C1090"/>
    <mergeCell ref="D1089:D1090"/>
    <mergeCell ref="D1050:D1054"/>
    <mergeCell ref="B1057:B1058"/>
    <mergeCell ref="C1057:C1058"/>
    <mergeCell ref="D1057:D1058"/>
    <mergeCell ref="B1014:B1015"/>
    <mergeCell ref="C1014:C1015"/>
    <mergeCell ref="D1014:D1015"/>
    <mergeCell ref="D1016:D1019"/>
    <mergeCell ref="B1021:B1022"/>
    <mergeCell ref="C1021:C1022"/>
    <mergeCell ref="D1033:D1036"/>
    <mergeCell ref="B1039:B1040"/>
    <mergeCell ref="C1039:C1040"/>
    <mergeCell ref="D1039:D1040"/>
    <mergeCell ref="D1041:D1045"/>
    <mergeCell ref="B1048:B1049"/>
    <mergeCell ref="C1048:C1049"/>
    <mergeCell ref="D1048:D1049"/>
    <mergeCell ref="D866:D867"/>
    <mergeCell ref="D868:D871"/>
    <mergeCell ref="B874:B875"/>
    <mergeCell ref="C874:C875"/>
    <mergeCell ref="D874:D875"/>
    <mergeCell ref="D876:D880"/>
    <mergeCell ref="A856:G856"/>
    <mergeCell ref="B929:B930"/>
    <mergeCell ref="C929:C930"/>
    <mergeCell ref="D929:D930"/>
    <mergeCell ref="B882:B883"/>
    <mergeCell ref="C882:C883"/>
    <mergeCell ref="D882:D883"/>
    <mergeCell ref="D884:D887"/>
    <mergeCell ref="B890:B891"/>
    <mergeCell ref="C890:C891"/>
    <mergeCell ref="B858:B859"/>
    <mergeCell ref="C858:C859"/>
    <mergeCell ref="D858:D859"/>
    <mergeCell ref="D860:D864"/>
    <mergeCell ref="B866:B867"/>
    <mergeCell ref="C866:C867"/>
    <mergeCell ref="D890:D891"/>
    <mergeCell ref="D892:D895"/>
    <mergeCell ref="B1268:B1269"/>
    <mergeCell ref="C1268:C1269"/>
    <mergeCell ref="D1268:D1269"/>
    <mergeCell ref="D1263:D1266"/>
    <mergeCell ref="A1252:H1252"/>
    <mergeCell ref="B1253:B1254"/>
    <mergeCell ref="C1253:C1254"/>
    <mergeCell ref="D1253:D1254"/>
    <mergeCell ref="B1006:B1007"/>
    <mergeCell ref="C1006:C1007"/>
    <mergeCell ref="D1006:D1007"/>
    <mergeCell ref="D1008:D1011"/>
    <mergeCell ref="D1021:D1022"/>
    <mergeCell ref="D1024:D1027"/>
    <mergeCell ref="B1030:B1031"/>
    <mergeCell ref="C1030:C1031"/>
    <mergeCell ref="D1030:D1031"/>
    <mergeCell ref="B996:B997"/>
    <mergeCell ref="C996:C997"/>
    <mergeCell ref="D996:D997"/>
    <mergeCell ref="D998:D1001"/>
    <mergeCell ref="A1004:G1004"/>
    <mergeCell ref="D1255:D1258"/>
    <mergeCell ref="B1261:B1262"/>
    <mergeCell ref="C1261:C1262"/>
    <mergeCell ref="D1261:D1262"/>
    <mergeCell ref="D1325:D1328"/>
    <mergeCell ref="D1291:D1292"/>
    <mergeCell ref="B1315:B1316"/>
    <mergeCell ref="C1315:C1316"/>
    <mergeCell ref="D1315:D1316"/>
    <mergeCell ref="D1317:D1320"/>
    <mergeCell ref="B1291:B1292"/>
    <mergeCell ref="C1291:C1292"/>
    <mergeCell ref="B1323:B1324"/>
    <mergeCell ref="C1323:C1324"/>
    <mergeCell ref="D1323:D1324"/>
    <mergeCell ref="D1293:D1296"/>
    <mergeCell ref="B1300:B1301"/>
    <mergeCell ref="C1300:C1301"/>
    <mergeCell ref="D1300:D1301"/>
    <mergeCell ref="D1302:D1305"/>
    <mergeCell ref="B1307:B1308"/>
  </mergeCells>
  <phoneticPr fontId="10" type="noConversion"/>
  <hyperlinks>
    <hyperlink ref="B1279" r:id="rId1" tooltip="Click to view vessel registry detailed, such as IMO No., Flag, Call Sign, ... etc." display="javascript:__doPostBack('ctl00$ContentPlaceHolder1$lbtnVesselName','')"/>
  </hyperlinks>
  <pageMargins left="0.69930555555555596" right="0.69930555555555596" top="0.75" bottom="0.75" header="0.3" footer="0.3"/>
  <pageSetup paperSize="9" orientation="portrait" horizontalDpi="2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7"/>
  <sheetViews>
    <sheetView workbookViewId="0">
      <selection activeCell="B282" sqref="B282:C286"/>
    </sheetView>
  </sheetViews>
  <sheetFormatPr defaultRowHeight="12.75"/>
  <cols>
    <col min="1" max="1" width="18.125" style="337" customWidth="1"/>
    <col min="2" max="2" width="28.375" style="337" customWidth="1"/>
    <col min="3" max="3" width="15.125" style="337" customWidth="1"/>
    <col min="4" max="4" width="18.375" style="337" customWidth="1"/>
    <col min="5" max="5" width="16" style="337" customWidth="1"/>
    <col min="6" max="6" width="23.625" style="337" customWidth="1"/>
    <col min="7" max="7" width="22.75" style="337" customWidth="1"/>
    <col min="8" max="16384" width="9" style="337"/>
  </cols>
  <sheetData>
    <row r="1" spans="1:7" ht="51" customHeight="1">
      <c r="A1" s="839" t="s">
        <v>2360</v>
      </c>
      <c r="B1" s="839"/>
      <c r="C1" s="839"/>
      <c r="D1" s="839"/>
      <c r="E1" s="839"/>
      <c r="F1" s="839"/>
      <c r="G1" s="839"/>
    </row>
    <row r="2" spans="1:7" ht="18.75">
      <c r="A2" s="427" t="s">
        <v>35</v>
      </c>
      <c r="B2" s="426"/>
      <c r="C2" s="422"/>
      <c r="D2" s="422"/>
      <c r="E2" s="425"/>
      <c r="F2" s="422"/>
      <c r="G2" s="424" t="s">
        <v>2359</v>
      </c>
    </row>
    <row r="3" spans="1:7">
      <c r="A3" s="423"/>
      <c r="B3" s="422"/>
      <c r="C3" s="422"/>
      <c r="D3" s="422"/>
      <c r="E3" s="422"/>
      <c r="F3" s="422"/>
      <c r="G3" s="422"/>
    </row>
    <row r="4" spans="1:7" ht="15.75">
      <c r="A4" s="840" t="s">
        <v>36</v>
      </c>
      <c r="B4" s="840"/>
      <c r="C4" s="840"/>
      <c r="D4" s="840"/>
      <c r="E4" s="840"/>
      <c r="F4" s="840"/>
      <c r="G4" s="840"/>
    </row>
    <row r="5" spans="1:7">
      <c r="A5" s="345"/>
      <c r="B5" s="344" t="s">
        <v>2358</v>
      </c>
      <c r="C5" s="366"/>
      <c r="D5" s="408"/>
      <c r="E5" s="367"/>
      <c r="F5" s="408"/>
      <c r="G5" s="421"/>
    </row>
    <row r="6" spans="1:7">
      <c r="B6" s="344"/>
      <c r="C6" s="366"/>
      <c r="D6" s="408"/>
      <c r="E6" s="367"/>
      <c r="F6" s="408"/>
      <c r="G6" s="421"/>
    </row>
    <row r="7" spans="1:7">
      <c r="A7" s="345" t="s">
        <v>37</v>
      </c>
      <c r="B7" s="814" t="s">
        <v>2288</v>
      </c>
      <c r="C7" s="814" t="s">
        <v>2287</v>
      </c>
      <c r="D7" s="814" t="s">
        <v>2286</v>
      </c>
      <c r="E7" s="814" t="s">
        <v>2019</v>
      </c>
      <c r="F7" s="340" t="s">
        <v>2284</v>
      </c>
      <c r="G7" s="340" t="s">
        <v>2340</v>
      </c>
    </row>
    <row r="8" spans="1:7">
      <c r="A8" s="345" t="s">
        <v>2213</v>
      </c>
      <c r="B8" s="818"/>
      <c r="C8" s="818"/>
      <c r="D8" s="818"/>
      <c r="E8" s="818"/>
      <c r="F8" s="340" t="s">
        <v>2314</v>
      </c>
      <c r="G8" s="340" t="s">
        <v>2313</v>
      </c>
    </row>
    <row r="9" spans="1:7" ht="13.5" customHeight="1">
      <c r="A9" s="415"/>
      <c r="B9" s="372" t="s">
        <v>2357</v>
      </c>
      <c r="C9" s="372" t="s">
        <v>2356</v>
      </c>
      <c r="D9" s="418" t="s">
        <v>2352</v>
      </c>
      <c r="E9" s="372">
        <v>43250</v>
      </c>
      <c r="F9" s="372">
        <v>43257</v>
      </c>
      <c r="G9" s="372">
        <v>43285</v>
      </c>
    </row>
    <row r="10" spans="1:7" ht="13.5" customHeight="1">
      <c r="A10" s="415"/>
      <c r="B10" s="372" t="s">
        <v>606</v>
      </c>
      <c r="C10" s="372" t="s">
        <v>2355</v>
      </c>
      <c r="D10" s="418" t="s">
        <v>2352</v>
      </c>
      <c r="E10" s="372">
        <v>43257</v>
      </c>
      <c r="F10" s="372">
        <v>43264</v>
      </c>
      <c r="G10" s="372">
        <v>43292</v>
      </c>
    </row>
    <row r="11" spans="1:7" ht="13.5" customHeight="1">
      <c r="A11" s="415"/>
      <c r="B11" s="372" t="s">
        <v>603</v>
      </c>
      <c r="C11" s="372" t="s">
        <v>2354</v>
      </c>
      <c r="D11" s="418" t="s">
        <v>2352</v>
      </c>
      <c r="E11" s="372">
        <v>43264</v>
      </c>
      <c r="F11" s="372">
        <v>43271</v>
      </c>
      <c r="G11" s="372">
        <v>43299</v>
      </c>
    </row>
    <row r="12" spans="1:7" ht="13.5" customHeight="1">
      <c r="A12" s="415"/>
      <c r="B12" s="372" t="s">
        <v>604</v>
      </c>
      <c r="C12" s="372" t="s">
        <v>2353</v>
      </c>
      <c r="D12" s="418" t="s">
        <v>2352</v>
      </c>
      <c r="E12" s="372">
        <v>43271</v>
      </c>
      <c r="F12" s="372">
        <v>43278</v>
      </c>
      <c r="G12" s="372">
        <v>43306</v>
      </c>
    </row>
    <row r="13" spans="1:7" ht="13.5" customHeight="1">
      <c r="A13" s="419"/>
      <c r="B13" s="372" t="s">
        <v>2243</v>
      </c>
      <c r="C13" s="372" t="s">
        <v>2243</v>
      </c>
      <c r="D13" s="418" t="s">
        <v>2352</v>
      </c>
      <c r="E13" s="372">
        <v>43278</v>
      </c>
      <c r="F13" s="372">
        <v>43285</v>
      </c>
      <c r="G13" s="372">
        <v>43313</v>
      </c>
    </row>
    <row r="14" spans="1:7" ht="13.5" customHeight="1">
      <c r="A14" s="419"/>
      <c r="B14" s="416"/>
      <c r="C14" s="416"/>
      <c r="D14" s="420"/>
      <c r="E14" s="416"/>
      <c r="F14" s="416"/>
      <c r="G14" s="416"/>
    </row>
    <row r="15" spans="1:7" ht="13.5" customHeight="1">
      <c r="A15" s="345" t="s">
        <v>2351</v>
      </c>
      <c r="B15" s="814" t="s">
        <v>2288</v>
      </c>
      <c r="C15" s="814" t="s">
        <v>2287</v>
      </c>
      <c r="D15" s="814" t="s">
        <v>2286</v>
      </c>
      <c r="E15" s="814" t="s">
        <v>2019</v>
      </c>
      <c r="F15" s="340" t="s">
        <v>2284</v>
      </c>
      <c r="G15" s="340" t="s">
        <v>2340</v>
      </c>
    </row>
    <row r="16" spans="1:7" ht="13.5" customHeight="1">
      <c r="A16" s="419"/>
      <c r="B16" s="818"/>
      <c r="C16" s="818"/>
      <c r="D16" s="818"/>
      <c r="E16" s="818"/>
      <c r="F16" s="340" t="s">
        <v>2314</v>
      </c>
      <c r="G16" s="340" t="s">
        <v>2313</v>
      </c>
    </row>
    <row r="17" spans="1:7" ht="13.5" customHeight="1">
      <c r="A17" s="419"/>
      <c r="B17" s="372" t="s">
        <v>2350</v>
      </c>
      <c r="C17" s="372" t="s">
        <v>2349</v>
      </c>
      <c r="D17" s="418" t="s">
        <v>2341</v>
      </c>
      <c r="E17" s="372">
        <v>43248</v>
      </c>
      <c r="F17" s="372">
        <v>43254</v>
      </c>
      <c r="G17" s="372">
        <v>43280</v>
      </c>
    </row>
    <row r="18" spans="1:7" ht="13.5" customHeight="1">
      <c r="A18" s="419"/>
      <c r="B18" s="372" t="s">
        <v>2348</v>
      </c>
      <c r="C18" s="372" t="s">
        <v>2347</v>
      </c>
      <c r="D18" s="418" t="s">
        <v>2341</v>
      </c>
      <c r="E18" s="372">
        <v>43255</v>
      </c>
      <c r="F18" s="372">
        <v>43261</v>
      </c>
      <c r="G18" s="372">
        <v>43287</v>
      </c>
    </row>
    <row r="19" spans="1:7" ht="13.5" customHeight="1">
      <c r="A19" s="419"/>
      <c r="B19" s="372" t="s">
        <v>2346</v>
      </c>
      <c r="C19" s="372" t="s">
        <v>2345</v>
      </c>
      <c r="D19" s="418" t="s">
        <v>2341</v>
      </c>
      <c r="E19" s="372">
        <v>43262</v>
      </c>
      <c r="F19" s="372">
        <v>43268</v>
      </c>
      <c r="G19" s="372">
        <v>43294</v>
      </c>
    </row>
    <row r="20" spans="1:7" ht="13.5" customHeight="1">
      <c r="A20" s="419"/>
      <c r="B20" s="372" t="s">
        <v>311</v>
      </c>
      <c r="C20" s="372" t="s">
        <v>2344</v>
      </c>
      <c r="D20" s="418" t="s">
        <v>2341</v>
      </c>
      <c r="E20" s="372">
        <v>43269</v>
      </c>
      <c r="F20" s="372">
        <v>43275</v>
      </c>
      <c r="G20" s="372">
        <v>43301</v>
      </c>
    </row>
    <row r="21" spans="1:7" ht="13.5" customHeight="1">
      <c r="A21" s="419"/>
      <c r="B21" s="372" t="s">
        <v>2343</v>
      </c>
      <c r="C21" s="372" t="s">
        <v>2342</v>
      </c>
      <c r="D21" s="418" t="s">
        <v>2341</v>
      </c>
      <c r="E21" s="372">
        <v>43276</v>
      </c>
      <c r="F21" s="372">
        <v>43282</v>
      </c>
      <c r="G21" s="372">
        <v>43308</v>
      </c>
    </row>
    <row r="22" spans="1:7">
      <c r="A22" s="415"/>
      <c r="B22" s="416"/>
      <c r="C22" s="416"/>
      <c r="D22" s="417"/>
      <c r="E22" s="416"/>
      <c r="F22" s="416"/>
      <c r="G22" s="416"/>
    </row>
    <row r="23" spans="1:7">
      <c r="A23" s="415" t="s">
        <v>2240</v>
      </c>
      <c r="B23" s="814" t="s">
        <v>2288</v>
      </c>
      <c r="C23" s="814" t="s">
        <v>2287</v>
      </c>
      <c r="D23" s="814" t="s">
        <v>2286</v>
      </c>
      <c r="E23" s="814" t="s">
        <v>2019</v>
      </c>
      <c r="F23" s="340" t="s">
        <v>2284</v>
      </c>
      <c r="G23" s="340" t="s">
        <v>2340</v>
      </c>
    </row>
    <row r="24" spans="1:7">
      <c r="A24" s="415"/>
      <c r="B24" s="818"/>
      <c r="C24" s="818"/>
      <c r="D24" s="818"/>
      <c r="E24" s="818"/>
      <c r="F24" s="340" t="s">
        <v>2314</v>
      </c>
      <c r="G24" s="340" t="s">
        <v>2313</v>
      </c>
    </row>
    <row r="25" spans="1:7" ht="13.5" customHeight="1">
      <c r="A25" s="415"/>
      <c r="B25" s="372" t="s">
        <v>2339</v>
      </c>
      <c r="C25" s="372" t="s">
        <v>2338</v>
      </c>
      <c r="D25" s="340" t="s">
        <v>2336</v>
      </c>
      <c r="E25" s="372">
        <v>43249</v>
      </c>
      <c r="F25" s="372">
        <v>43255</v>
      </c>
      <c r="G25" s="372">
        <v>43284</v>
      </c>
    </row>
    <row r="26" spans="1:7" ht="13.5" customHeight="1">
      <c r="A26" s="415"/>
      <c r="B26" s="372" t="s">
        <v>1818</v>
      </c>
      <c r="C26" s="372" t="s">
        <v>588</v>
      </c>
      <c r="D26" s="340" t="s">
        <v>2336</v>
      </c>
      <c r="E26" s="372">
        <v>43256</v>
      </c>
      <c r="F26" s="372">
        <v>43262</v>
      </c>
      <c r="G26" s="372">
        <v>43291</v>
      </c>
    </row>
    <row r="27" spans="1:7" ht="13.5" customHeight="1">
      <c r="A27" s="415"/>
      <c r="B27" s="372" t="s">
        <v>2337</v>
      </c>
      <c r="C27" s="372" t="s">
        <v>1814</v>
      </c>
      <c r="D27" s="340" t="s">
        <v>2336</v>
      </c>
      <c r="E27" s="372">
        <v>43263</v>
      </c>
      <c r="F27" s="372">
        <v>43269</v>
      </c>
      <c r="G27" s="372">
        <v>43298</v>
      </c>
    </row>
    <row r="28" spans="1:7" ht="13.5" customHeight="1">
      <c r="A28" s="415"/>
      <c r="B28" s="372" t="s">
        <v>205</v>
      </c>
      <c r="C28" s="372" t="s">
        <v>1812</v>
      </c>
      <c r="D28" s="340" t="s">
        <v>2336</v>
      </c>
      <c r="E28" s="372">
        <v>43270</v>
      </c>
      <c r="F28" s="372">
        <v>43276</v>
      </c>
      <c r="G28" s="372">
        <v>43305</v>
      </c>
    </row>
    <row r="29" spans="1:7" ht="13.5" customHeight="1">
      <c r="A29" s="415"/>
      <c r="B29" s="372" t="s">
        <v>2243</v>
      </c>
      <c r="C29" s="372" t="s">
        <v>2243</v>
      </c>
      <c r="D29" s="340" t="s">
        <v>2336</v>
      </c>
      <c r="E29" s="372">
        <v>43277</v>
      </c>
      <c r="F29" s="372">
        <v>43283</v>
      </c>
      <c r="G29" s="372">
        <v>43312</v>
      </c>
    </row>
    <row r="30" spans="1:7" ht="13.5" customHeight="1">
      <c r="B30" s="374"/>
      <c r="C30" s="374"/>
      <c r="D30" s="361"/>
      <c r="E30" s="374"/>
      <c r="F30" s="374"/>
      <c r="G30" s="374"/>
    </row>
    <row r="31" spans="1:7" ht="13.5" customHeight="1">
      <c r="A31" s="413" t="s">
        <v>210</v>
      </c>
      <c r="B31" s="819" t="s">
        <v>38</v>
      </c>
      <c r="C31" s="819" t="s">
        <v>39</v>
      </c>
      <c r="D31" s="819" t="s">
        <v>40</v>
      </c>
      <c r="E31" s="819" t="s">
        <v>2019</v>
      </c>
      <c r="F31" s="414" t="s">
        <v>325</v>
      </c>
      <c r="G31" s="414" t="s">
        <v>54</v>
      </c>
    </row>
    <row r="32" spans="1:7" ht="13.5" customHeight="1">
      <c r="A32" s="413" t="s">
        <v>2240</v>
      </c>
      <c r="B32" s="820"/>
      <c r="C32" s="820"/>
      <c r="D32" s="820"/>
      <c r="E32" s="820"/>
      <c r="F32" s="372" t="s">
        <v>42</v>
      </c>
      <c r="G32" s="372" t="s">
        <v>43</v>
      </c>
    </row>
    <row r="33" spans="1:7" ht="13.5" customHeight="1">
      <c r="A33" s="413"/>
      <c r="B33" s="372" t="s">
        <v>2335</v>
      </c>
      <c r="C33" s="372" t="s">
        <v>2334</v>
      </c>
      <c r="D33" s="340" t="s">
        <v>2326</v>
      </c>
      <c r="E33" s="372">
        <v>43249</v>
      </c>
      <c r="F33" s="372">
        <v>43255</v>
      </c>
      <c r="G33" s="372">
        <v>43278</v>
      </c>
    </row>
    <row r="34" spans="1:7" ht="13.5" customHeight="1">
      <c r="A34" s="413"/>
      <c r="B34" s="372" t="s">
        <v>2333</v>
      </c>
      <c r="C34" s="372" t="s">
        <v>2332</v>
      </c>
      <c r="D34" s="340" t="s">
        <v>2326</v>
      </c>
      <c r="E34" s="372">
        <v>43256</v>
      </c>
      <c r="F34" s="372">
        <v>43262</v>
      </c>
      <c r="G34" s="372">
        <v>43285</v>
      </c>
    </row>
    <row r="35" spans="1:7" ht="13.5" customHeight="1">
      <c r="A35" s="413"/>
      <c r="B35" s="372" t="s">
        <v>2331</v>
      </c>
      <c r="C35" s="372" t="s">
        <v>633</v>
      </c>
      <c r="D35" s="340" t="s">
        <v>2326</v>
      </c>
      <c r="E35" s="372">
        <v>43263</v>
      </c>
      <c r="F35" s="372">
        <v>43269</v>
      </c>
      <c r="G35" s="372">
        <v>43292</v>
      </c>
    </row>
    <row r="36" spans="1:7" ht="13.5" customHeight="1">
      <c r="A36" s="413"/>
      <c r="B36" s="372" t="s">
        <v>2330</v>
      </c>
      <c r="C36" s="372" t="s">
        <v>2329</v>
      </c>
      <c r="D36" s="340" t="s">
        <v>2326</v>
      </c>
      <c r="E36" s="372">
        <v>43270</v>
      </c>
      <c r="F36" s="372">
        <v>43276</v>
      </c>
      <c r="G36" s="372">
        <v>43299</v>
      </c>
    </row>
    <row r="37" spans="1:7" ht="13.5" customHeight="1">
      <c r="A37" s="413"/>
      <c r="B37" s="372" t="s">
        <v>2328</v>
      </c>
      <c r="C37" s="372" t="s">
        <v>2327</v>
      </c>
      <c r="D37" s="340" t="s">
        <v>2326</v>
      </c>
      <c r="E37" s="372">
        <v>43277</v>
      </c>
      <c r="F37" s="372">
        <v>43283</v>
      </c>
      <c r="G37" s="372">
        <v>43306</v>
      </c>
    </row>
    <row r="38" spans="1:7" ht="13.5">
      <c r="A38" s="413"/>
      <c r="B38" s="412"/>
      <c r="C38" s="412"/>
      <c r="D38" s="380"/>
      <c r="E38" s="374"/>
      <c r="F38" s="374"/>
      <c r="G38" s="374"/>
    </row>
    <row r="39" spans="1:7">
      <c r="A39" s="345" t="s">
        <v>2325</v>
      </c>
      <c r="B39" s="814" t="s">
        <v>2288</v>
      </c>
      <c r="C39" s="814" t="s">
        <v>2287</v>
      </c>
      <c r="D39" s="814" t="s">
        <v>2286</v>
      </c>
      <c r="E39" s="837" t="s">
        <v>2019</v>
      </c>
      <c r="F39" s="340" t="s">
        <v>2284</v>
      </c>
      <c r="G39" s="340" t="s">
        <v>2316</v>
      </c>
    </row>
    <row r="40" spans="1:7" ht="12.75" customHeight="1">
      <c r="A40" s="345" t="s">
        <v>2324</v>
      </c>
      <c r="B40" s="818"/>
      <c r="C40" s="818"/>
      <c r="D40" s="818"/>
      <c r="E40" s="838"/>
      <c r="F40" s="340" t="s">
        <v>2314</v>
      </c>
      <c r="G40" s="340" t="s">
        <v>2313</v>
      </c>
    </row>
    <row r="41" spans="1:7" ht="12.75" customHeight="1">
      <c r="A41" s="357"/>
      <c r="B41" s="372" t="s">
        <v>2323</v>
      </c>
      <c r="C41" s="372" t="s">
        <v>2322</v>
      </c>
      <c r="D41" s="814" t="s">
        <v>2321</v>
      </c>
      <c r="E41" s="372">
        <v>43250</v>
      </c>
      <c r="F41" s="372">
        <v>43256</v>
      </c>
      <c r="G41" s="372">
        <v>43281</v>
      </c>
    </row>
    <row r="42" spans="1:7" ht="12.75" customHeight="1">
      <c r="A42" s="357"/>
      <c r="B42" s="372" t="s">
        <v>612</v>
      </c>
      <c r="C42" s="372" t="s">
        <v>2320</v>
      </c>
      <c r="D42" s="817"/>
      <c r="E42" s="372">
        <v>43257</v>
      </c>
      <c r="F42" s="372">
        <v>43263</v>
      </c>
      <c r="G42" s="372">
        <v>43288</v>
      </c>
    </row>
    <row r="43" spans="1:7" ht="13.5" customHeight="1">
      <c r="A43" s="345"/>
      <c r="B43" s="372" t="s">
        <v>613</v>
      </c>
      <c r="C43" s="372" t="s">
        <v>2319</v>
      </c>
      <c r="D43" s="817"/>
      <c r="E43" s="372">
        <v>43264</v>
      </c>
      <c r="F43" s="372">
        <v>43270</v>
      </c>
      <c r="G43" s="372">
        <v>43295</v>
      </c>
    </row>
    <row r="44" spans="1:7" ht="13.5" customHeight="1">
      <c r="A44" s="345"/>
      <c r="B44" s="372" t="s">
        <v>614</v>
      </c>
      <c r="C44" s="372" t="s">
        <v>2318</v>
      </c>
      <c r="D44" s="817"/>
      <c r="E44" s="372">
        <v>43271</v>
      </c>
      <c r="F44" s="372">
        <v>43277</v>
      </c>
      <c r="G44" s="372">
        <v>43302</v>
      </c>
    </row>
    <row r="45" spans="1:7" ht="12.75" customHeight="1">
      <c r="A45" s="357"/>
      <c r="B45" s="372" t="s">
        <v>2243</v>
      </c>
      <c r="C45" s="372" t="s">
        <v>2243</v>
      </c>
      <c r="D45" s="818"/>
      <c r="E45" s="372">
        <v>43278</v>
      </c>
      <c r="F45" s="372">
        <v>43284</v>
      </c>
      <c r="G45" s="372">
        <v>43309</v>
      </c>
    </row>
    <row r="46" spans="1:7" ht="12.75" customHeight="1">
      <c r="A46" s="345"/>
      <c r="B46" s="374"/>
      <c r="C46" s="374"/>
      <c r="D46" s="361"/>
      <c r="E46" s="374"/>
      <c r="F46" s="374"/>
      <c r="G46" s="374"/>
    </row>
    <row r="47" spans="1:7" ht="12.75" customHeight="1">
      <c r="A47" s="345" t="s">
        <v>2317</v>
      </c>
      <c r="B47" s="814" t="s">
        <v>2288</v>
      </c>
      <c r="C47" s="814" t="s">
        <v>2287</v>
      </c>
      <c r="D47" s="814" t="s">
        <v>2286</v>
      </c>
      <c r="E47" s="837" t="s">
        <v>2019</v>
      </c>
      <c r="F47" s="340" t="s">
        <v>2284</v>
      </c>
      <c r="G47" s="340" t="s">
        <v>2316</v>
      </c>
    </row>
    <row r="48" spans="1:7" ht="12.75" customHeight="1">
      <c r="A48" s="345" t="s">
        <v>2315</v>
      </c>
      <c r="B48" s="818"/>
      <c r="C48" s="818"/>
      <c r="D48" s="818"/>
      <c r="E48" s="838"/>
      <c r="F48" s="340" t="s">
        <v>2314</v>
      </c>
      <c r="G48" s="340" t="s">
        <v>2313</v>
      </c>
    </row>
    <row r="49" spans="1:7" ht="13.5" customHeight="1">
      <c r="A49" s="357"/>
      <c r="B49" s="372" t="s">
        <v>2312</v>
      </c>
      <c r="C49" s="372" t="s">
        <v>300</v>
      </c>
      <c r="D49" s="814" t="s">
        <v>2311</v>
      </c>
      <c r="E49" s="372">
        <v>43245</v>
      </c>
      <c r="F49" s="372">
        <v>43252</v>
      </c>
      <c r="G49" s="372">
        <v>43274</v>
      </c>
    </row>
    <row r="50" spans="1:7" ht="12.75" customHeight="1">
      <c r="A50" s="357"/>
      <c r="B50" s="372" t="s">
        <v>2281</v>
      </c>
      <c r="C50" s="372" t="s">
        <v>270</v>
      </c>
      <c r="D50" s="817"/>
      <c r="E50" s="372">
        <v>43252</v>
      </c>
      <c r="F50" s="372">
        <v>43259</v>
      </c>
      <c r="G50" s="372">
        <v>43281</v>
      </c>
    </row>
    <row r="51" spans="1:7" ht="12.75" customHeight="1">
      <c r="A51" s="357"/>
      <c r="B51" s="372" t="s">
        <v>2279</v>
      </c>
      <c r="C51" s="372" t="s">
        <v>49</v>
      </c>
      <c r="D51" s="817"/>
      <c r="E51" s="372">
        <v>43259</v>
      </c>
      <c r="F51" s="372">
        <v>43266</v>
      </c>
      <c r="G51" s="372">
        <v>43288</v>
      </c>
    </row>
    <row r="52" spans="1:7" ht="12.75" customHeight="1">
      <c r="A52" s="357"/>
      <c r="B52" s="372" t="s">
        <v>2278</v>
      </c>
      <c r="C52" s="372" t="s">
        <v>261</v>
      </c>
      <c r="D52" s="817"/>
      <c r="E52" s="372">
        <v>43266</v>
      </c>
      <c r="F52" s="372">
        <v>43273</v>
      </c>
      <c r="G52" s="372">
        <v>43295</v>
      </c>
    </row>
    <row r="53" spans="1:7" ht="12.75" customHeight="1">
      <c r="A53" s="357"/>
      <c r="B53" s="372" t="s">
        <v>2310</v>
      </c>
      <c r="C53" s="372" t="s">
        <v>261</v>
      </c>
      <c r="D53" s="817"/>
      <c r="E53" s="372">
        <v>43273</v>
      </c>
      <c r="F53" s="372">
        <v>43280</v>
      </c>
      <c r="G53" s="372">
        <v>43302</v>
      </c>
    </row>
    <row r="54" spans="1:7">
      <c r="A54" s="357"/>
      <c r="B54" s="372" t="s">
        <v>2309</v>
      </c>
      <c r="C54" s="372" t="s">
        <v>300</v>
      </c>
      <c r="D54" s="818"/>
      <c r="E54" s="372">
        <v>43280</v>
      </c>
      <c r="F54" s="372">
        <v>43287</v>
      </c>
      <c r="G54" s="372">
        <v>43309</v>
      </c>
    </row>
    <row r="55" spans="1:7">
      <c r="B55" s="411"/>
      <c r="C55" s="411"/>
      <c r="D55" s="411"/>
      <c r="E55" s="411"/>
      <c r="F55" s="411"/>
      <c r="G55" s="411"/>
    </row>
    <row r="56" spans="1:7">
      <c r="A56" s="345" t="s">
        <v>2308</v>
      </c>
      <c r="B56" s="819" t="s">
        <v>38</v>
      </c>
      <c r="C56" s="819" t="s">
        <v>39</v>
      </c>
      <c r="D56" s="819" t="s">
        <v>40</v>
      </c>
      <c r="E56" s="819" t="s">
        <v>2019</v>
      </c>
      <c r="F56" s="340" t="s">
        <v>325</v>
      </c>
      <c r="G56" s="340" t="s">
        <v>60</v>
      </c>
    </row>
    <row r="57" spans="1:7">
      <c r="A57" s="345" t="s">
        <v>2307</v>
      </c>
      <c r="B57" s="820"/>
      <c r="C57" s="820"/>
      <c r="D57" s="820"/>
      <c r="E57" s="820"/>
      <c r="F57" s="340" t="s">
        <v>42</v>
      </c>
      <c r="G57" s="340" t="s">
        <v>43</v>
      </c>
    </row>
    <row r="58" spans="1:7" ht="13.5" customHeight="1">
      <c r="A58" s="345"/>
      <c r="B58" s="385" t="s">
        <v>2306</v>
      </c>
      <c r="C58" s="385" t="s">
        <v>2305</v>
      </c>
      <c r="D58" s="842" t="s">
        <v>2304</v>
      </c>
      <c r="E58" s="385">
        <v>43250</v>
      </c>
      <c r="F58" s="385">
        <v>43257</v>
      </c>
      <c r="G58" s="385">
        <v>43283</v>
      </c>
    </row>
    <row r="59" spans="1:7" ht="13.5" customHeight="1">
      <c r="A59" s="345"/>
      <c r="B59" s="385" t="s">
        <v>2303</v>
      </c>
      <c r="C59" s="385" t="s">
        <v>2302</v>
      </c>
      <c r="D59" s="843"/>
      <c r="E59" s="385">
        <v>43257</v>
      </c>
      <c r="F59" s="385">
        <v>43264</v>
      </c>
      <c r="G59" s="385">
        <v>43290</v>
      </c>
    </row>
    <row r="60" spans="1:7" ht="13.5" customHeight="1">
      <c r="A60" s="345"/>
      <c r="B60" s="385" t="s">
        <v>2301</v>
      </c>
      <c r="C60" s="385" t="s">
        <v>2300</v>
      </c>
      <c r="D60" s="843"/>
      <c r="E60" s="385">
        <v>43264</v>
      </c>
      <c r="F60" s="385">
        <v>43271</v>
      </c>
      <c r="G60" s="385">
        <v>43297</v>
      </c>
    </row>
    <row r="61" spans="1:7" ht="13.5" customHeight="1">
      <c r="A61" s="345"/>
      <c r="B61" s="385" t="s">
        <v>2299</v>
      </c>
      <c r="C61" s="385" t="s">
        <v>2298</v>
      </c>
      <c r="D61" s="843"/>
      <c r="E61" s="385">
        <v>43271</v>
      </c>
      <c r="F61" s="385">
        <v>43278</v>
      </c>
      <c r="G61" s="385">
        <v>43304</v>
      </c>
    </row>
    <row r="62" spans="1:7" ht="13.5" customHeight="1">
      <c r="A62" s="345"/>
      <c r="B62" s="385" t="s">
        <v>2297</v>
      </c>
      <c r="C62" s="385" t="s">
        <v>2296</v>
      </c>
      <c r="D62" s="844"/>
      <c r="E62" s="385">
        <v>43278</v>
      </c>
      <c r="F62" s="385">
        <v>43285</v>
      </c>
      <c r="G62" s="385">
        <v>43311</v>
      </c>
    </row>
    <row r="63" spans="1:7" ht="13.5">
      <c r="A63" s="345"/>
      <c r="B63" s="410"/>
      <c r="C63" s="410"/>
      <c r="D63" s="380"/>
      <c r="E63" s="359"/>
      <c r="F63" s="359"/>
      <c r="G63" s="359"/>
    </row>
    <row r="64" spans="1:7">
      <c r="A64" s="337" t="s">
        <v>63</v>
      </c>
      <c r="B64" s="819" t="s">
        <v>38</v>
      </c>
      <c r="C64" s="819" t="s">
        <v>39</v>
      </c>
      <c r="D64" s="819" t="s">
        <v>40</v>
      </c>
      <c r="E64" s="819" t="s">
        <v>2019</v>
      </c>
      <c r="F64" s="407" t="s">
        <v>325</v>
      </c>
      <c r="G64" s="407" t="s">
        <v>63</v>
      </c>
    </row>
    <row r="65" spans="1:7" ht="16.5" customHeight="1">
      <c r="A65" s="345" t="s">
        <v>2295</v>
      </c>
      <c r="B65" s="820"/>
      <c r="C65" s="820"/>
      <c r="D65" s="820"/>
      <c r="E65" s="820"/>
      <c r="F65" s="407" t="s">
        <v>42</v>
      </c>
      <c r="G65" s="407" t="s">
        <v>43</v>
      </c>
    </row>
    <row r="66" spans="1:7">
      <c r="A66" s="357"/>
      <c r="B66" s="407" t="s">
        <v>220</v>
      </c>
      <c r="C66" s="407" t="s">
        <v>2294</v>
      </c>
      <c r="D66" s="385" t="s">
        <v>2289</v>
      </c>
      <c r="E66" s="407">
        <v>43245</v>
      </c>
      <c r="F66" s="407">
        <v>43252</v>
      </c>
      <c r="G66" s="407">
        <v>43274</v>
      </c>
    </row>
    <row r="67" spans="1:7">
      <c r="A67" s="357"/>
      <c r="B67" s="407" t="s">
        <v>2293</v>
      </c>
      <c r="C67" s="407" t="s">
        <v>2292</v>
      </c>
      <c r="D67" s="385" t="s">
        <v>2289</v>
      </c>
      <c r="E67" s="407">
        <v>43252</v>
      </c>
      <c r="F67" s="407">
        <v>43259</v>
      </c>
      <c r="G67" s="407">
        <v>43281</v>
      </c>
    </row>
    <row r="68" spans="1:7">
      <c r="A68" s="341"/>
      <c r="B68" s="407" t="s">
        <v>214</v>
      </c>
      <c r="C68" s="407" t="s">
        <v>88</v>
      </c>
      <c r="D68" s="385" t="s">
        <v>2289</v>
      </c>
      <c r="E68" s="407">
        <v>43259</v>
      </c>
      <c r="F68" s="407">
        <v>43266</v>
      </c>
      <c r="G68" s="407">
        <v>43288</v>
      </c>
    </row>
    <row r="69" spans="1:7">
      <c r="A69" s="341"/>
      <c r="B69" s="407" t="s">
        <v>1865</v>
      </c>
      <c r="C69" s="407" t="s">
        <v>2291</v>
      </c>
      <c r="D69" s="385" t="s">
        <v>2289</v>
      </c>
      <c r="E69" s="407">
        <v>43266</v>
      </c>
      <c r="F69" s="407">
        <v>43273</v>
      </c>
      <c r="G69" s="407">
        <v>43295</v>
      </c>
    </row>
    <row r="70" spans="1:7">
      <c r="A70" s="341"/>
      <c r="B70" s="407" t="s">
        <v>578</v>
      </c>
      <c r="C70" s="407" t="s">
        <v>49</v>
      </c>
      <c r="D70" s="385" t="s">
        <v>2289</v>
      </c>
      <c r="E70" s="407">
        <v>43273</v>
      </c>
      <c r="F70" s="407">
        <v>43280</v>
      </c>
      <c r="G70" s="407">
        <v>43302</v>
      </c>
    </row>
    <row r="71" spans="1:7">
      <c r="A71" s="357"/>
      <c r="B71" s="407" t="s">
        <v>1862</v>
      </c>
      <c r="C71" s="407" t="s">
        <v>2290</v>
      </c>
      <c r="D71" s="385" t="s">
        <v>2289</v>
      </c>
      <c r="E71" s="407">
        <v>43280</v>
      </c>
      <c r="F71" s="407">
        <v>43287</v>
      </c>
      <c r="G71" s="407">
        <v>43309</v>
      </c>
    </row>
    <row r="72" spans="1:7" ht="12.75" customHeight="1">
      <c r="B72" s="374"/>
      <c r="C72" s="374"/>
      <c r="D72" s="361"/>
      <c r="E72" s="374"/>
      <c r="F72" s="374"/>
      <c r="G72" s="374"/>
    </row>
    <row r="73" spans="1:7" ht="12.75" customHeight="1">
      <c r="A73" s="345" t="s">
        <v>2283</v>
      </c>
      <c r="B73" s="819" t="s">
        <v>2288</v>
      </c>
      <c r="C73" s="819" t="s">
        <v>2287</v>
      </c>
      <c r="D73" s="819" t="s">
        <v>2286</v>
      </c>
      <c r="E73" s="819" t="s">
        <v>2285</v>
      </c>
      <c r="F73" s="372" t="s">
        <v>2284</v>
      </c>
      <c r="G73" s="372" t="s">
        <v>2283</v>
      </c>
    </row>
    <row r="74" spans="1:7" ht="12.75" customHeight="1">
      <c r="A74" s="345" t="s">
        <v>2282</v>
      </c>
      <c r="B74" s="820"/>
      <c r="C74" s="820"/>
      <c r="D74" s="820"/>
      <c r="E74" s="820"/>
      <c r="F74" s="340" t="s">
        <v>42</v>
      </c>
      <c r="G74" s="340" t="s">
        <v>43</v>
      </c>
    </row>
    <row r="75" spans="1:7" ht="12.75" customHeight="1">
      <c r="A75" s="345"/>
      <c r="B75" s="372" t="s">
        <v>2281</v>
      </c>
      <c r="C75" s="372" t="s">
        <v>270</v>
      </c>
      <c r="D75" s="814" t="s">
        <v>2280</v>
      </c>
      <c r="E75" s="372">
        <v>43251</v>
      </c>
      <c r="F75" s="372">
        <v>43258</v>
      </c>
      <c r="G75" s="372">
        <v>43282</v>
      </c>
    </row>
    <row r="76" spans="1:7" ht="12.75" customHeight="1">
      <c r="A76" s="345"/>
      <c r="B76" s="372" t="s">
        <v>2279</v>
      </c>
      <c r="C76" s="372" t="s">
        <v>49</v>
      </c>
      <c r="D76" s="817"/>
      <c r="E76" s="372">
        <v>43258</v>
      </c>
      <c r="F76" s="372">
        <v>43265</v>
      </c>
      <c r="G76" s="372">
        <v>43289</v>
      </c>
    </row>
    <row r="77" spans="1:7" ht="12.75" customHeight="1">
      <c r="A77" s="345"/>
      <c r="B77" s="372" t="s">
        <v>2278</v>
      </c>
      <c r="C77" s="372" t="s">
        <v>261</v>
      </c>
      <c r="D77" s="817"/>
      <c r="E77" s="372">
        <v>43265</v>
      </c>
      <c r="F77" s="372">
        <v>43272</v>
      </c>
      <c r="G77" s="372">
        <v>43296</v>
      </c>
    </row>
    <row r="78" spans="1:7" ht="12.75" customHeight="1">
      <c r="A78" s="345"/>
      <c r="B78" s="372" t="s">
        <v>2277</v>
      </c>
      <c r="C78" s="372" t="s">
        <v>261</v>
      </c>
      <c r="D78" s="817"/>
      <c r="E78" s="372">
        <v>43272</v>
      </c>
      <c r="F78" s="372">
        <v>43279</v>
      </c>
      <c r="G78" s="372">
        <v>43303</v>
      </c>
    </row>
    <row r="79" spans="1:7" ht="12.75" customHeight="1">
      <c r="A79" s="345"/>
      <c r="B79" s="372" t="s">
        <v>2243</v>
      </c>
      <c r="C79" s="372" t="s">
        <v>2243</v>
      </c>
      <c r="D79" s="818"/>
      <c r="E79" s="372">
        <v>43279</v>
      </c>
      <c r="F79" s="372">
        <v>43286</v>
      </c>
      <c r="G79" s="372">
        <v>43310</v>
      </c>
    </row>
    <row r="80" spans="1:7" ht="12.75" customHeight="1">
      <c r="A80" s="345"/>
      <c r="B80" s="345"/>
      <c r="C80" s="368"/>
      <c r="D80" s="366"/>
      <c r="E80" s="367"/>
      <c r="F80" s="408"/>
      <c r="G80" s="408"/>
    </row>
    <row r="81" spans="1:7">
      <c r="A81" s="409" t="s">
        <v>2276</v>
      </c>
      <c r="B81" s="819" t="s">
        <v>38</v>
      </c>
      <c r="C81" s="819" t="s">
        <v>39</v>
      </c>
      <c r="D81" s="819" t="s">
        <v>40</v>
      </c>
      <c r="E81" s="819" t="s">
        <v>2019</v>
      </c>
      <c r="F81" s="340" t="s">
        <v>325</v>
      </c>
      <c r="G81" s="340" t="s">
        <v>67</v>
      </c>
    </row>
    <row r="82" spans="1:7">
      <c r="A82" s="345" t="s">
        <v>2275</v>
      </c>
      <c r="B82" s="820"/>
      <c r="C82" s="824"/>
      <c r="D82" s="820"/>
      <c r="E82" s="820"/>
      <c r="F82" s="407" t="s">
        <v>42</v>
      </c>
      <c r="G82" s="407" t="s">
        <v>43</v>
      </c>
    </row>
    <row r="83" spans="1:7" ht="13.5" customHeight="1">
      <c r="B83" s="407" t="s">
        <v>2274</v>
      </c>
      <c r="C83" s="407" t="s">
        <v>300</v>
      </c>
      <c r="D83" s="407" t="s">
        <v>2269</v>
      </c>
      <c r="E83" s="407">
        <v>43245</v>
      </c>
      <c r="F83" s="407">
        <v>43253</v>
      </c>
      <c r="G83" s="407">
        <v>43277</v>
      </c>
    </row>
    <row r="84" spans="1:7" ht="13.5" customHeight="1">
      <c r="B84" s="407" t="s">
        <v>2273</v>
      </c>
      <c r="C84" s="407" t="s">
        <v>270</v>
      </c>
      <c r="D84" s="407" t="s">
        <v>2269</v>
      </c>
      <c r="E84" s="407">
        <v>43252</v>
      </c>
      <c r="F84" s="407">
        <v>43260</v>
      </c>
      <c r="G84" s="407">
        <v>43284</v>
      </c>
    </row>
    <row r="85" spans="1:7" ht="13.5" customHeight="1">
      <c r="B85" s="407" t="s">
        <v>2272</v>
      </c>
      <c r="C85" s="407" t="s">
        <v>270</v>
      </c>
      <c r="D85" s="407" t="s">
        <v>2269</v>
      </c>
      <c r="E85" s="407">
        <v>43259</v>
      </c>
      <c r="F85" s="407">
        <v>43267</v>
      </c>
      <c r="G85" s="407">
        <v>43291</v>
      </c>
    </row>
    <row r="86" spans="1:7" ht="13.5" customHeight="1">
      <c r="B86" s="407" t="s">
        <v>2271</v>
      </c>
      <c r="C86" s="407" t="s">
        <v>261</v>
      </c>
      <c r="D86" s="407" t="s">
        <v>2269</v>
      </c>
      <c r="E86" s="407">
        <v>43266</v>
      </c>
      <c r="F86" s="407">
        <v>43274</v>
      </c>
      <c r="G86" s="407">
        <v>43298</v>
      </c>
    </row>
    <row r="87" spans="1:7" ht="13.5" customHeight="1">
      <c r="B87" s="407" t="s">
        <v>2270</v>
      </c>
      <c r="C87" s="407" t="s">
        <v>588</v>
      </c>
      <c r="D87" s="407" t="s">
        <v>2269</v>
      </c>
      <c r="E87" s="407">
        <v>43273</v>
      </c>
      <c r="F87" s="407">
        <v>43281</v>
      </c>
      <c r="G87" s="407">
        <v>43305</v>
      </c>
    </row>
    <row r="88" spans="1:7" ht="13.5" customHeight="1">
      <c r="B88" s="407" t="s">
        <v>2243</v>
      </c>
      <c r="C88" s="407" t="s">
        <v>2243</v>
      </c>
      <c r="D88" s="407" t="s">
        <v>2269</v>
      </c>
      <c r="E88" s="407">
        <v>43280</v>
      </c>
      <c r="F88" s="407">
        <v>43288</v>
      </c>
      <c r="G88" s="407">
        <v>43312</v>
      </c>
    </row>
    <row r="89" spans="1:7">
      <c r="B89" s="368"/>
      <c r="C89" s="368"/>
      <c r="D89" s="366"/>
      <c r="E89" s="367"/>
      <c r="F89" s="408"/>
      <c r="G89" s="408"/>
    </row>
    <row r="90" spans="1:7">
      <c r="A90" s="345" t="s">
        <v>2268</v>
      </c>
      <c r="B90" s="819" t="s">
        <v>38</v>
      </c>
      <c r="C90" s="819" t="s">
        <v>39</v>
      </c>
      <c r="D90" s="819" t="s">
        <v>40</v>
      </c>
      <c r="E90" s="819" t="s">
        <v>2019</v>
      </c>
      <c r="F90" s="340" t="s">
        <v>325</v>
      </c>
      <c r="G90" s="340" t="s">
        <v>85</v>
      </c>
    </row>
    <row r="91" spans="1:7">
      <c r="A91" s="345" t="s">
        <v>2007</v>
      </c>
      <c r="B91" s="820"/>
      <c r="C91" s="820"/>
      <c r="D91" s="820"/>
      <c r="E91" s="820"/>
      <c r="F91" s="407" t="s">
        <v>42</v>
      </c>
      <c r="G91" s="407" t="s">
        <v>43</v>
      </c>
    </row>
    <row r="92" spans="1:7" ht="13.5" customHeight="1">
      <c r="A92" s="345" t="s">
        <v>534</v>
      </c>
      <c r="B92" s="372" t="s">
        <v>218</v>
      </c>
      <c r="C92" s="372" t="s">
        <v>412</v>
      </c>
      <c r="D92" s="814" t="s">
        <v>228</v>
      </c>
      <c r="E92" s="372">
        <v>43248</v>
      </c>
      <c r="F92" s="372">
        <v>43255</v>
      </c>
      <c r="G92" s="372">
        <v>43276</v>
      </c>
    </row>
    <row r="93" spans="1:7" ht="13.5" customHeight="1">
      <c r="B93" s="372" t="s">
        <v>2265</v>
      </c>
      <c r="C93" s="372" t="s">
        <v>414</v>
      </c>
      <c r="D93" s="817"/>
      <c r="E93" s="372">
        <v>43255</v>
      </c>
      <c r="F93" s="372">
        <v>43262</v>
      </c>
      <c r="G93" s="372">
        <v>43283</v>
      </c>
    </row>
    <row r="94" spans="1:7" ht="13.5" customHeight="1">
      <c r="B94" s="372" t="s">
        <v>2264</v>
      </c>
      <c r="C94" s="372" t="s">
        <v>632</v>
      </c>
      <c r="D94" s="817"/>
      <c r="E94" s="372">
        <v>43262</v>
      </c>
      <c r="F94" s="372">
        <v>43269</v>
      </c>
      <c r="G94" s="372">
        <v>43290</v>
      </c>
    </row>
    <row r="95" spans="1:7" ht="13.5" customHeight="1">
      <c r="B95" s="372" t="s">
        <v>2263</v>
      </c>
      <c r="C95" s="372" t="s">
        <v>633</v>
      </c>
      <c r="D95" s="817"/>
      <c r="E95" s="372">
        <v>43269</v>
      </c>
      <c r="F95" s="372">
        <v>43276</v>
      </c>
      <c r="G95" s="372">
        <v>43297</v>
      </c>
    </row>
    <row r="96" spans="1:7" ht="13.5" customHeight="1">
      <c r="A96" s="345" t="s">
        <v>534</v>
      </c>
      <c r="B96" s="372" t="s">
        <v>2262</v>
      </c>
      <c r="C96" s="372" t="s">
        <v>634</v>
      </c>
      <c r="D96" s="818"/>
      <c r="E96" s="372">
        <v>43276</v>
      </c>
      <c r="F96" s="372">
        <v>43283</v>
      </c>
      <c r="G96" s="372">
        <v>43304</v>
      </c>
    </row>
    <row r="97" spans="1:7" ht="13.5" customHeight="1">
      <c r="A97" s="345"/>
      <c r="B97" s="374"/>
      <c r="C97" s="374"/>
      <c r="D97" s="361"/>
      <c r="E97" s="374"/>
      <c r="F97" s="374"/>
      <c r="G97" s="374"/>
    </row>
    <row r="98" spans="1:7" ht="13.5" customHeight="1">
      <c r="A98" s="345" t="s">
        <v>2267</v>
      </c>
      <c r="B98" s="819" t="s">
        <v>38</v>
      </c>
      <c r="C98" s="819" t="s">
        <v>39</v>
      </c>
      <c r="D98" s="819" t="s">
        <v>40</v>
      </c>
      <c r="E98" s="819" t="s">
        <v>2019</v>
      </c>
      <c r="F98" s="340" t="s">
        <v>325</v>
      </c>
      <c r="G98" s="340" t="s">
        <v>2267</v>
      </c>
    </row>
    <row r="99" spans="1:7" ht="13.5" customHeight="1">
      <c r="A99" s="345" t="s">
        <v>2266</v>
      </c>
      <c r="B99" s="820"/>
      <c r="C99" s="820"/>
      <c r="D99" s="820"/>
      <c r="E99" s="820"/>
      <c r="F99" s="407" t="s">
        <v>42</v>
      </c>
      <c r="G99" s="407" t="s">
        <v>43</v>
      </c>
    </row>
    <row r="100" spans="1:7" ht="13.5" customHeight="1">
      <c r="A100" s="345"/>
      <c r="B100" s="372" t="s">
        <v>218</v>
      </c>
      <c r="C100" s="372" t="s">
        <v>412</v>
      </c>
      <c r="D100" s="814" t="s">
        <v>228</v>
      </c>
      <c r="E100" s="372">
        <v>43248</v>
      </c>
      <c r="F100" s="372">
        <v>43255</v>
      </c>
      <c r="G100" s="372">
        <v>43274</v>
      </c>
    </row>
    <row r="101" spans="1:7" ht="13.5" customHeight="1">
      <c r="A101" s="345"/>
      <c r="B101" s="372" t="s">
        <v>2265</v>
      </c>
      <c r="C101" s="372" t="s">
        <v>414</v>
      </c>
      <c r="D101" s="817"/>
      <c r="E101" s="372">
        <v>43255</v>
      </c>
      <c r="F101" s="372">
        <v>43262</v>
      </c>
      <c r="G101" s="372">
        <v>43281</v>
      </c>
    </row>
    <row r="102" spans="1:7" ht="13.5" customHeight="1">
      <c r="A102" s="345"/>
      <c r="B102" s="372" t="s">
        <v>2264</v>
      </c>
      <c r="C102" s="372" t="s">
        <v>632</v>
      </c>
      <c r="D102" s="817"/>
      <c r="E102" s="372">
        <v>43262</v>
      </c>
      <c r="F102" s="372">
        <v>43269</v>
      </c>
      <c r="G102" s="372">
        <v>43288</v>
      </c>
    </row>
    <row r="103" spans="1:7" ht="13.5" customHeight="1">
      <c r="A103" s="345"/>
      <c r="B103" s="372" t="s">
        <v>2263</v>
      </c>
      <c r="C103" s="372" t="s">
        <v>633</v>
      </c>
      <c r="D103" s="817"/>
      <c r="E103" s="372">
        <v>43269</v>
      </c>
      <c r="F103" s="372">
        <v>43276</v>
      </c>
      <c r="G103" s="372">
        <v>43295</v>
      </c>
    </row>
    <row r="104" spans="1:7" ht="13.5" customHeight="1">
      <c r="A104" s="345"/>
      <c r="B104" s="372" t="s">
        <v>2262</v>
      </c>
      <c r="C104" s="372" t="s">
        <v>634</v>
      </c>
      <c r="D104" s="818"/>
      <c r="E104" s="372">
        <v>43276</v>
      </c>
      <c r="F104" s="372">
        <v>43283</v>
      </c>
      <c r="G104" s="372">
        <v>43302</v>
      </c>
    </row>
    <row r="106" spans="1:7">
      <c r="A106" s="345" t="s">
        <v>2261</v>
      </c>
      <c r="B106" s="819" t="s">
        <v>38</v>
      </c>
      <c r="C106" s="819" t="s">
        <v>39</v>
      </c>
      <c r="D106" s="819" t="s">
        <v>40</v>
      </c>
      <c r="E106" s="819" t="s">
        <v>2019</v>
      </c>
      <c r="F106" s="340" t="s">
        <v>325</v>
      </c>
      <c r="G106" s="340" t="s">
        <v>226</v>
      </c>
    </row>
    <row r="107" spans="1:7">
      <c r="A107" s="345" t="s">
        <v>2260</v>
      </c>
      <c r="B107" s="820"/>
      <c r="C107" s="820"/>
      <c r="D107" s="820"/>
      <c r="E107" s="820"/>
      <c r="F107" s="340" t="s">
        <v>42</v>
      </c>
      <c r="G107" s="340" t="s">
        <v>43</v>
      </c>
    </row>
    <row r="108" spans="1:7" ht="13.5" customHeight="1">
      <c r="A108" s="345"/>
      <c r="B108" s="372" t="s">
        <v>2016</v>
      </c>
      <c r="C108" s="372" t="s">
        <v>588</v>
      </c>
      <c r="D108" s="372" t="s">
        <v>2252</v>
      </c>
      <c r="E108" s="372">
        <v>43249</v>
      </c>
      <c r="F108" s="372">
        <v>43256</v>
      </c>
      <c r="G108" s="372">
        <v>43279</v>
      </c>
    </row>
    <row r="109" spans="1:7" ht="12.75" customHeight="1">
      <c r="A109" s="345"/>
      <c r="B109" s="372" t="s">
        <v>2259</v>
      </c>
      <c r="C109" s="372" t="s">
        <v>2258</v>
      </c>
      <c r="D109" s="372" t="s">
        <v>2255</v>
      </c>
      <c r="E109" s="372">
        <v>43256</v>
      </c>
      <c r="F109" s="372">
        <v>43263</v>
      </c>
      <c r="G109" s="372">
        <v>43286</v>
      </c>
    </row>
    <row r="110" spans="1:7" ht="12.75" customHeight="1">
      <c r="A110" s="345"/>
      <c r="B110" s="372" t="s">
        <v>2257</v>
      </c>
      <c r="C110" s="372" t="s">
        <v>2256</v>
      </c>
      <c r="D110" s="372" t="s">
        <v>2255</v>
      </c>
      <c r="E110" s="372">
        <v>43263</v>
      </c>
      <c r="F110" s="372">
        <v>43270</v>
      </c>
      <c r="G110" s="372">
        <v>43293</v>
      </c>
    </row>
    <row r="111" spans="1:7" ht="12.75" customHeight="1">
      <c r="A111" s="345"/>
      <c r="B111" s="372" t="s">
        <v>2254</v>
      </c>
      <c r="C111" s="372" t="s">
        <v>536</v>
      </c>
      <c r="D111" s="372" t="s">
        <v>2252</v>
      </c>
      <c r="E111" s="372">
        <v>43270</v>
      </c>
      <c r="F111" s="372">
        <v>43277</v>
      </c>
      <c r="G111" s="372">
        <v>43300</v>
      </c>
    </row>
    <row r="112" spans="1:7" ht="13.5" customHeight="1">
      <c r="A112" s="345"/>
      <c r="B112" s="372" t="s">
        <v>2253</v>
      </c>
      <c r="C112" s="372" t="s">
        <v>263</v>
      </c>
      <c r="D112" s="372" t="s">
        <v>2252</v>
      </c>
      <c r="E112" s="372">
        <v>43277</v>
      </c>
      <c r="F112" s="372">
        <v>43284</v>
      </c>
      <c r="G112" s="372">
        <v>43307</v>
      </c>
    </row>
    <row r="113" spans="1:7" ht="13.5" customHeight="1">
      <c r="A113" s="345"/>
      <c r="B113" s="374"/>
      <c r="C113" s="374"/>
      <c r="D113" s="374"/>
      <c r="E113" s="374"/>
      <c r="F113" s="374"/>
      <c r="G113" s="374"/>
    </row>
    <row r="114" spans="1:7" ht="13.5" customHeight="1">
      <c r="A114" s="345"/>
      <c r="B114" s="819" t="s">
        <v>38</v>
      </c>
      <c r="C114" s="819" t="s">
        <v>39</v>
      </c>
      <c r="D114" s="819" t="s">
        <v>40</v>
      </c>
      <c r="E114" s="819" t="s">
        <v>2019</v>
      </c>
      <c r="F114" s="340" t="s">
        <v>325</v>
      </c>
      <c r="G114" s="340" t="s">
        <v>226</v>
      </c>
    </row>
    <row r="115" spans="1:7" ht="13.5" customHeight="1">
      <c r="A115" s="345"/>
      <c r="B115" s="820"/>
      <c r="C115" s="820"/>
      <c r="D115" s="820"/>
      <c r="E115" s="820"/>
      <c r="F115" s="340" t="s">
        <v>42</v>
      </c>
      <c r="G115" s="340" t="s">
        <v>43</v>
      </c>
    </row>
    <row r="116" spans="1:7" ht="13.5" customHeight="1">
      <c r="A116" s="345"/>
      <c r="B116" s="372" t="s">
        <v>2251</v>
      </c>
      <c r="C116" s="372" t="s">
        <v>2250</v>
      </c>
      <c r="D116" s="372" t="s">
        <v>2242</v>
      </c>
      <c r="E116" s="372">
        <v>43249</v>
      </c>
      <c r="F116" s="372">
        <v>43256</v>
      </c>
      <c r="G116" s="372">
        <v>43279</v>
      </c>
    </row>
    <row r="117" spans="1:7" ht="13.5" customHeight="1">
      <c r="A117" s="345"/>
      <c r="B117" s="372" t="s">
        <v>2249</v>
      </c>
      <c r="C117" s="372" t="s">
        <v>2248</v>
      </c>
      <c r="D117" s="372" t="s">
        <v>2242</v>
      </c>
      <c r="E117" s="372">
        <v>43256</v>
      </c>
      <c r="F117" s="372">
        <v>43263</v>
      </c>
      <c r="G117" s="372">
        <v>43286</v>
      </c>
    </row>
    <row r="118" spans="1:7" ht="13.5" customHeight="1">
      <c r="A118" s="345"/>
      <c r="B118" s="372" t="s">
        <v>2247</v>
      </c>
      <c r="C118" s="372" t="s">
        <v>2246</v>
      </c>
      <c r="D118" s="372" t="s">
        <v>2242</v>
      </c>
      <c r="E118" s="372">
        <v>43263</v>
      </c>
      <c r="F118" s="372">
        <v>43270</v>
      </c>
      <c r="G118" s="372">
        <v>43293</v>
      </c>
    </row>
    <row r="119" spans="1:7" ht="13.5" customHeight="1">
      <c r="A119" s="345"/>
      <c r="B119" s="372" t="s">
        <v>2245</v>
      </c>
      <c r="C119" s="372" t="s">
        <v>2244</v>
      </c>
      <c r="D119" s="372" t="s">
        <v>2242</v>
      </c>
      <c r="E119" s="372">
        <v>43270</v>
      </c>
      <c r="F119" s="372">
        <v>43277</v>
      </c>
      <c r="G119" s="372">
        <v>43300</v>
      </c>
    </row>
    <row r="120" spans="1:7" ht="13.5" customHeight="1">
      <c r="A120" s="345"/>
      <c r="B120" s="372" t="s">
        <v>2243</v>
      </c>
      <c r="C120" s="372" t="s">
        <v>2243</v>
      </c>
      <c r="D120" s="372" t="s">
        <v>2242</v>
      </c>
      <c r="E120" s="372">
        <v>43277</v>
      </c>
      <c r="F120" s="372">
        <v>43284</v>
      </c>
      <c r="G120" s="372">
        <v>43307</v>
      </c>
    </row>
    <row r="121" spans="1:7">
      <c r="A121" s="345"/>
      <c r="B121" s="374"/>
      <c r="C121" s="374"/>
      <c r="D121" s="361"/>
      <c r="E121" s="374"/>
      <c r="F121" s="374"/>
      <c r="G121" s="374"/>
    </row>
    <row r="122" spans="1:7" ht="15.75">
      <c r="A122" s="383" t="s">
        <v>2241</v>
      </c>
      <c r="B122" s="383"/>
      <c r="C122" s="383"/>
      <c r="D122" s="383"/>
      <c r="E122" s="383"/>
      <c r="F122" s="383"/>
      <c r="G122" s="383"/>
    </row>
    <row r="123" spans="1:7">
      <c r="A123" s="345" t="s">
        <v>124</v>
      </c>
      <c r="B123" s="819" t="s">
        <v>38</v>
      </c>
      <c r="C123" s="819" t="s">
        <v>39</v>
      </c>
      <c r="D123" s="819" t="s">
        <v>40</v>
      </c>
      <c r="E123" s="819" t="s">
        <v>2019</v>
      </c>
      <c r="F123" s="340" t="s">
        <v>325</v>
      </c>
      <c r="G123" s="340" t="s">
        <v>326</v>
      </c>
    </row>
    <row r="124" spans="1:7">
      <c r="A124" s="371" t="s">
        <v>2240</v>
      </c>
      <c r="B124" s="820"/>
      <c r="C124" s="820"/>
      <c r="D124" s="820"/>
      <c r="E124" s="820"/>
      <c r="F124" s="340" t="s">
        <v>42</v>
      </c>
      <c r="G124" s="340" t="s">
        <v>43</v>
      </c>
    </row>
    <row r="125" spans="1:7">
      <c r="A125" s="345"/>
      <c r="B125" s="406" t="s">
        <v>2239</v>
      </c>
      <c r="C125" s="405" t="s">
        <v>2235</v>
      </c>
      <c r="D125" s="404" t="s">
        <v>2233</v>
      </c>
      <c r="E125" s="358">
        <v>43221</v>
      </c>
      <c r="F125" s="358">
        <v>43227</v>
      </c>
      <c r="G125" s="358">
        <v>43231</v>
      </c>
    </row>
    <row r="126" spans="1:7">
      <c r="A126" s="345"/>
      <c r="B126" s="406" t="s">
        <v>2238</v>
      </c>
      <c r="C126" s="405" t="s">
        <v>2235</v>
      </c>
      <c r="D126" s="404" t="s">
        <v>2233</v>
      </c>
      <c r="E126" s="358">
        <v>43228</v>
      </c>
      <c r="F126" s="358">
        <v>43234</v>
      </c>
      <c r="G126" s="358">
        <v>43238</v>
      </c>
    </row>
    <row r="127" spans="1:7">
      <c r="A127" s="345"/>
      <c r="B127" s="406" t="s">
        <v>2237</v>
      </c>
      <c r="C127" s="405" t="s">
        <v>2235</v>
      </c>
      <c r="D127" s="404" t="s">
        <v>2233</v>
      </c>
      <c r="E127" s="358">
        <v>43235</v>
      </c>
      <c r="F127" s="358">
        <v>43241</v>
      </c>
      <c r="G127" s="358">
        <v>43245</v>
      </c>
    </row>
    <row r="128" spans="1:7">
      <c r="A128" s="345"/>
      <c r="B128" s="406" t="s">
        <v>2236</v>
      </c>
      <c r="C128" s="405" t="s">
        <v>2235</v>
      </c>
      <c r="D128" s="404" t="s">
        <v>2233</v>
      </c>
      <c r="E128" s="358">
        <v>43242</v>
      </c>
      <c r="F128" s="358">
        <v>43248</v>
      </c>
      <c r="G128" s="358">
        <v>43252</v>
      </c>
    </row>
    <row r="129" spans="1:7">
      <c r="A129" s="345"/>
      <c r="B129" s="358" t="s">
        <v>2234</v>
      </c>
      <c r="C129" s="358" t="s">
        <v>2234</v>
      </c>
      <c r="D129" s="404" t="s">
        <v>2233</v>
      </c>
      <c r="E129" s="358">
        <v>43249</v>
      </c>
      <c r="F129" s="358">
        <v>43255</v>
      </c>
      <c r="G129" s="358">
        <v>43259</v>
      </c>
    </row>
    <row r="130" spans="1:7">
      <c r="B130" s="403"/>
      <c r="C130" s="402"/>
      <c r="D130" s="343"/>
      <c r="E130" s="359"/>
      <c r="F130" s="359"/>
      <c r="G130" s="359"/>
    </row>
    <row r="131" spans="1:7">
      <c r="A131" s="345" t="s">
        <v>2232</v>
      </c>
      <c r="B131" s="819" t="s">
        <v>38</v>
      </c>
      <c r="C131" s="819" t="s">
        <v>39</v>
      </c>
      <c r="D131" s="819" t="s">
        <v>40</v>
      </c>
      <c r="E131" s="819" t="s">
        <v>2019</v>
      </c>
      <c r="F131" s="340" t="s">
        <v>325</v>
      </c>
      <c r="G131" s="340" t="s">
        <v>326</v>
      </c>
    </row>
    <row r="132" spans="1:7">
      <c r="A132" s="371" t="s">
        <v>2231</v>
      </c>
      <c r="B132" s="820"/>
      <c r="C132" s="820"/>
      <c r="D132" s="820"/>
      <c r="E132" s="820"/>
      <c r="F132" s="340" t="s">
        <v>42</v>
      </c>
      <c r="G132" s="340" t="s">
        <v>43</v>
      </c>
    </row>
    <row r="133" spans="1:7">
      <c r="A133" s="371" t="s">
        <v>534</v>
      </c>
      <c r="B133" s="358" t="s">
        <v>2225</v>
      </c>
      <c r="C133" s="358" t="s">
        <v>2226</v>
      </c>
      <c r="D133" s="401" t="s">
        <v>2223</v>
      </c>
      <c r="E133" s="358">
        <v>43251</v>
      </c>
      <c r="F133" s="358">
        <v>43257</v>
      </c>
      <c r="G133" s="358">
        <v>43262</v>
      </c>
    </row>
    <row r="134" spans="1:7">
      <c r="A134" s="371" t="s">
        <v>534</v>
      </c>
      <c r="B134" s="358" t="s">
        <v>2230</v>
      </c>
      <c r="C134" s="358" t="s">
        <v>2226</v>
      </c>
      <c r="D134" s="401" t="s">
        <v>2223</v>
      </c>
      <c r="E134" s="358">
        <v>43258</v>
      </c>
      <c r="F134" s="358">
        <v>43264</v>
      </c>
      <c r="G134" s="358">
        <v>43269</v>
      </c>
    </row>
    <row r="135" spans="1:7">
      <c r="A135" s="371" t="s">
        <v>534</v>
      </c>
      <c r="B135" s="358" t="s">
        <v>2229</v>
      </c>
      <c r="C135" s="358" t="s">
        <v>2228</v>
      </c>
      <c r="D135" s="401" t="s">
        <v>2223</v>
      </c>
      <c r="E135" s="358">
        <v>43265</v>
      </c>
      <c r="F135" s="358">
        <v>43271</v>
      </c>
      <c r="G135" s="358">
        <v>43276</v>
      </c>
    </row>
    <row r="136" spans="1:7">
      <c r="A136" s="371" t="s">
        <v>534</v>
      </c>
      <c r="B136" s="358" t="s">
        <v>2227</v>
      </c>
      <c r="C136" s="358" t="s">
        <v>2226</v>
      </c>
      <c r="D136" s="401" t="s">
        <v>2223</v>
      </c>
      <c r="E136" s="358">
        <v>43272</v>
      </c>
      <c r="F136" s="358">
        <v>43278</v>
      </c>
      <c r="G136" s="358">
        <v>43283</v>
      </c>
    </row>
    <row r="137" spans="1:7">
      <c r="A137" s="345"/>
      <c r="B137" s="358" t="s">
        <v>2225</v>
      </c>
      <c r="C137" s="358" t="s">
        <v>2224</v>
      </c>
      <c r="D137" s="401" t="s">
        <v>2223</v>
      </c>
      <c r="E137" s="358">
        <v>43279</v>
      </c>
      <c r="F137" s="358">
        <v>43285</v>
      </c>
      <c r="G137" s="358">
        <v>43290</v>
      </c>
    </row>
    <row r="138" spans="1:7">
      <c r="A138" s="345"/>
      <c r="B138" s="382"/>
      <c r="C138" s="400"/>
      <c r="D138" s="399"/>
      <c r="E138" s="398"/>
      <c r="F138" s="398"/>
      <c r="G138" s="397"/>
    </row>
    <row r="139" spans="1:7">
      <c r="A139" s="345" t="s">
        <v>2222</v>
      </c>
      <c r="B139" s="819" t="s">
        <v>38</v>
      </c>
      <c r="C139" s="819" t="s">
        <v>39</v>
      </c>
      <c r="D139" s="819" t="s">
        <v>40</v>
      </c>
      <c r="E139" s="819" t="s">
        <v>2019</v>
      </c>
      <c r="F139" s="340" t="s">
        <v>325</v>
      </c>
      <c r="G139" s="340" t="s">
        <v>296</v>
      </c>
    </row>
    <row r="140" spans="1:7">
      <c r="A140" s="345" t="s">
        <v>2221</v>
      </c>
      <c r="B140" s="820"/>
      <c r="C140" s="820"/>
      <c r="D140" s="820"/>
      <c r="E140" s="820"/>
      <c r="F140" s="340" t="s">
        <v>42</v>
      </c>
      <c r="G140" s="340" t="s">
        <v>43</v>
      </c>
    </row>
    <row r="141" spans="1:7" ht="13.5" customHeight="1">
      <c r="B141" s="358" t="s">
        <v>2220</v>
      </c>
      <c r="C141" s="358" t="s">
        <v>13</v>
      </c>
      <c r="D141" s="821" t="s">
        <v>2219</v>
      </c>
      <c r="E141" s="358">
        <v>43248</v>
      </c>
      <c r="F141" s="358">
        <v>43254</v>
      </c>
      <c r="G141" s="358">
        <v>43258</v>
      </c>
    </row>
    <row r="142" spans="1:7" ht="13.5" customHeight="1">
      <c r="A142" s="345" t="s">
        <v>534</v>
      </c>
      <c r="B142" s="358" t="s">
        <v>1990</v>
      </c>
      <c r="C142" s="358" t="s">
        <v>1990</v>
      </c>
      <c r="D142" s="822"/>
      <c r="E142" s="358">
        <v>43255</v>
      </c>
      <c r="F142" s="358">
        <v>43261</v>
      </c>
      <c r="G142" s="358">
        <v>43265</v>
      </c>
    </row>
    <row r="143" spans="1:7" ht="13.5" customHeight="1">
      <c r="A143" s="345" t="s">
        <v>534</v>
      </c>
      <c r="B143" s="358" t="s">
        <v>2218</v>
      </c>
      <c r="C143" s="358" t="s">
        <v>2217</v>
      </c>
      <c r="D143" s="822"/>
      <c r="E143" s="358">
        <v>43262</v>
      </c>
      <c r="F143" s="358">
        <v>43268</v>
      </c>
      <c r="G143" s="358">
        <v>43272</v>
      </c>
    </row>
    <row r="144" spans="1:7" ht="13.5" customHeight="1">
      <c r="A144" s="345" t="s">
        <v>534</v>
      </c>
      <c r="B144" s="358" t="s">
        <v>2216</v>
      </c>
      <c r="C144" s="358" t="s">
        <v>46</v>
      </c>
      <c r="D144" s="822"/>
      <c r="E144" s="358">
        <v>43269</v>
      </c>
      <c r="F144" s="358">
        <v>43275</v>
      </c>
      <c r="G144" s="358">
        <v>43279</v>
      </c>
    </row>
    <row r="145" spans="1:7" ht="13.5" customHeight="1">
      <c r="B145" s="358" t="s">
        <v>2215</v>
      </c>
      <c r="C145" s="358" t="s">
        <v>2214</v>
      </c>
      <c r="D145" s="823"/>
      <c r="E145" s="358">
        <v>43276</v>
      </c>
      <c r="F145" s="358">
        <v>43282</v>
      </c>
      <c r="G145" s="358">
        <v>43286</v>
      </c>
    </row>
    <row r="146" spans="1:7">
      <c r="A146" s="345"/>
      <c r="B146" s="396"/>
      <c r="C146" s="395"/>
      <c r="D146" s="359"/>
      <c r="E146" s="359"/>
      <c r="F146" s="359"/>
      <c r="G146" s="359"/>
    </row>
    <row r="147" spans="1:7">
      <c r="A147" s="345" t="s">
        <v>156</v>
      </c>
      <c r="B147" s="819" t="s">
        <v>38</v>
      </c>
      <c r="C147" s="819" t="s">
        <v>39</v>
      </c>
      <c r="D147" s="819" t="s">
        <v>40</v>
      </c>
      <c r="E147" s="819" t="s">
        <v>2019</v>
      </c>
      <c r="F147" s="340" t="s">
        <v>325</v>
      </c>
      <c r="G147" s="340" t="s">
        <v>156</v>
      </c>
    </row>
    <row r="148" spans="1:7">
      <c r="A148" s="356" t="s">
        <v>2213</v>
      </c>
      <c r="B148" s="820"/>
      <c r="C148" s="820"/>
      <c r="D148" s="820"/>
      <c r="E148" s="820"/>
      <c r="F148" s="340" t="s">
        <v>42</v>
      </c>
      <c r="G148" s="340" t="s">
        <v>43</v>
      </c>
    </row>
    <row r="149" spans="1:7" ht="13.5" customHeight="1">
      <c r="A149" s="345"/>
      <c r="B149" s="393" t="s">
        <v>2212</v>
      </c>
      <c r="C149" s="393" t="s">
        <v>2211</v>
      </c>
      <c r="D149" s="841" t="s">
        <v>2210</v>
      </c>
      <c r="E149" s="393">
        <v>43250</v>
      </c>
      <c r="F149" s="393">
        <v>43257</v>
      </c>
      <c r="G149" s="393">
        <v>43273</v>
      </c>
    </row>
    <row r="150" spans="1:7" ht="13.5" customHeight="1">
      <c r="A150" s="345"/>
      <c r="B150" s="393" t="s">
        <v>699</v>
      </c>
      <c r="C150" s="393" t="s">
        <v>2209</v>
      </c>
      <c r="D150" s="841"/>
      <c r="E150" s="393">
        <v>43257</v>
      </c>
      <c r="F150" s="393">
        <v>43264</v>
      </c>
      <c r="G150" s="393">
        <v>43280</v>
      </c>
    </row>
    <row r="151" spans="1:7" ht="12" customHeight="1">
      <c r="A151" s="345"/>
      <c r="B151" s="393" t="s">
        <v>435</v>
      </c>
      <c r="C151" s="393" t="s">
        <v>2208</v>
      </c>
      <c r="D151" s="841"/>
      <c r="E151" s="393">
        <v>43264</v>
      </c>
      <c r="F151" s="393">
        <v>43271</v>
      </c>
      <c r="G151" s="393">
        <v>43287</v>
      </c>
    </row>
    <row r="152" spans="1:7" ht="13.5" customHeight="1">
      <c r="B152" s="393" t="s">
        <v>445</v>
      </c>
      <c r="C152" s="393" t="s">
        <v>2207</v>
      </c>
      <c r="D152" s="841"/>
      <c r="E152" s="393">
        <v>43271</v>
      </c>
      <c r="F152" s="393">
        <v>43278</v>
      </c>
      <c r="G152" s="393">
        <v>43294</v>
      </c>
    </row>
    <row r="153" spans="1:7" ht="13.5" customHeight="1">
      <c r="A153" s="345"/>
      <c r="B153" s="393" t="s">
        <v>446</v>
      </c>
      <c r="C153" s="393" t="s">
        <v>2206</v>
      </c>
      <c r="D153" s="841"/>
      <c r="E153" s="393">
        <v>43278</v>
      </c>
      <c r="F153" s="393">
        <v>43285</v>
      </c>
      <c r="G153" s="393">
        <v>43301</v>
      </c>
    </row>
    <row r="154" spans="1:7">
      <c r="A154" s="345"/>
      <c r="B154" s="345"/>
      <c r="C154" s="345"/>
      <c r="D154" s="345"/>
      <c r="E154" s="394"/>
      <c r="F154" s="394"/>
      <c r="G154" s="394"/>
    </row>
    <row r="155" spans="1:7">
      <c r="A155" s="345" t="s">
        <v>2205</v>
      </c>
      <c r="B155" s="819" t="s">
        <v>38</v>
      </c>
      <c r="C155" s="819" t="s">
        <v>39</v>
      </c>
      <c r="D155" s="819" t="s">
        <v>40</v>
      </c>
      <c r="E155" s="819" t="s">
        <v>2019</v>
      </c>
      <c r="F155" s="340" t="s">
        <v>325</v>
      </c>
      <c r="G155" s="340" t="s">
        <v>154</v>
      </c>
    </row>
    <row r="156" spans="1:7">
      <c r="A156" s="345" t="s">
        <v>2204</v>
      </c>
      <c r="B156" s="820"/>
      <c r="C156" s="820"/>
      <c r="D156" s="820"/>
      <c r="E156" s="820"/>
      <c r="F156" s="340" t="s">
        <v>42</v>
      </c>
      <c r="G156" s="340" t="s">
        <v>43</v>
      </c>
    </row>
    <row r="157" spans="1:7">
      <c r="A157" s="345"/>
      <c r="B157" s="393" t="s">
        <v>2203</v>
      </c>
      <c r="C157" s="393" t="s">
        <v>2202</v>
      </c>
      <c r="D157" s="386" t="s">
        <v>2195</v>
      </c>
      <c r="E157" s="393">
        <v>43251</v>
      </c>
      <c r="F157" s="393">
        <v>43258</v>
      </c>
      <c r="G157" s="393">
        <v>43272</v>
      </c>
    </row>
    <row r="158" spans="1:7" ht="13.5" customHeight="1">
      <c r="A158" s="345"/>
      <c r="B158" s="393" t="s">
        <v>2201</v>
      </c>
      <c r="C158" s="393" t="s">
        <v>2200</v>
      </c>
      <c r="D158" s="386" t="s">
        <v>2195</v>
      </c>
      <c r="E158" s="393">
        <v>43258</v>
      </c>
      <c r="F158" s="393">
        <v>43265</v>
      </c>
      <c r="G158" s="393">
        <v>43279</v>
      </c>
    </row>
    <row r="159" spans="1:7">
      <c r="A159" s="345"/>
      <c r="B159" s="393" t="s">
        <v>2199</v>
      </c>
      <c r="C159" s="393" t="s">
        <v>2198</v>
      </c>
      <c r="D159" s="386" t="s">
        <v>2195</v>
      </c>
      <c r="E159" s="393">
        <v>43265</v>
      </c>
      <c r="F159" s="393">
        <v>43272</v>
      </c>
      <c r="G159" s="393">
        <v>43286</v>
      </c>
    </row>
    <row r="160" spans="1:7">
      <c r="A160" s="345"/>
      <c r="B160" s="393" t="s">
        <v>2197</v>
      </c>
      <c r="C160" s="393" t="s">
        <v>2196</v>
      </c>
      <c r="D160" s="386" t="s">
        <v>2195</v>
      </c>
      <c r="E160" s="393">
        <v>43272</v>
      </c>
      <c r="F160" s="393">
        <v>43279</v>
      </c>
      <c r="G160" s="393">
        <v>43293</v>
      </c>
    </row>
    <row r="161" spans="1:7">
      <c r="A161" s="345"/>
      <c r="B161" s="393" t="s">
        <v>1990</v>
      </c>
      <c r="C161" s="393" t="s">
        <v>1990</v>
      </c>
      <c r="D161" s="386" t="s">
        <v>2195</v>
      </c>
      <c r="E161" s="393">
        <v>43279</v>
      </c>
      <c r="F161" s="393">
        <v>43286</v>
      </c>
      <c r="G161" s="393">
        <v>43300</v>
      </c>
    </row>
    <row r="162" spans="1:7">
      <c r="A162" s="345"/>
      <c r="B162" s="394"/>
      <c r="C162" s="394"/>
      <c r="D162" s="370"/>
      <c r="E162" s="394"/>
      <c r="F162" s="394"/>
      <c r="G162" s="394"/>
    </row>
    <row r="163" spans="1:7">
      <c r="A163" s="345" t="s">
        <v>2151</v>
      </c>
      <c r="B163" s="819" t="s">
        <v>38</v>
      </c>
      <c r="C163" s="819" t="s">
        <v>39</v>
      </c>
      <c r="D163" s="819" t="s">
        <v>40</v>
      </c>
      <c r="E163" s="819" t="s">
        <v>2019</v>
      </c>
      <c r="F163" s="340" t="s">
        <v>325</v>
      </c>
      <c r="G163" s="340" t="s">
        <v>154</v>
      </c>
    </row>
    <row r="164" spans="1:7">
      <c r="A164" s="345"/>
      <c r="B164" s="820"/>
      <c r="C164" s="820"/>
      <c r="D164" s="820"/>
      <c r="E164" s="820"/>
      <c r="F164" s="340" t="s">
        <v>42</v>
      </c>
      <c r="G164" s="340" t="s">
        <v>43</v>
      </c>
    </row>
    <row r="165" spans="1:7" ht="13.5" customHeight="1">
      <c r="A165" s="345"/>
      <c r="B165" s="393" t="s">
        <v>2194</v>
      </c>
      <c r="C165" s="393" t="s">
        <v>2193</v>
      </c>
      <c r="D165" s="827" t="s">
        <v>2192</v>
      </c>
      <c r="E165" s="393">
        <v>43248</v>
      </c>
      <c r="F165" s="393">
        <v>43253</v>
      </c>
      <c r="G165" s="393">
        <v>43266</v>
      </c>
    </row>
    <row r="166" spans="1:7" ht="13.5" customHeight="1">
      <c r="A166" s="345"/>
      <c r="B166" s="393" t="s">
        <v>2191</v>
      </c>
      <c r="C166" s="393" t="s">
        <v>2190</v>
      </c>
      <c r="D166" s="828"/>
      <c r="E166" s="393">
        <v>43255</v>
      </c>
      <c r="F166" s="393">
        <v>43260</v>
      </c>
      <c r="G166" s="393">
        <v>43273</v>
      </c>
    </row>
    <row r="167" spans="1:7" ht="13.5" customHeight="1">
      <c r="A167" s="345"/>
      <c r="B167" s="393" t="s">
        <v>223</v>
      </c>
      <c r="C167" s="393" t="s">
        <v>1333</v>
      </c>
      <c r="D167" s="828"/>
      <c r="E167" s="393">
        <v>43262</v>
      </c>
      <c r="F167" s="393">
        <v>43267</v>
      </c>
      <c r="G167" s="393">
        <v>43280</v>
      </c>
    </row>
    <row r="168" spans="1:7" ht="13.5" customHeight="1">
      <c r="A168" s="345"/>
      <c r="B168" s="393" t="s">
        <v>221</v>
      </c>
      <c r="C168" s="393" t="s">
        <v>2189</v>
      </c>
      <c r="D168" s="828"/>
      <c r="E168" s="393">
        <v>43269</v>
      </c>
      <c r="F168" s="393">
        <v>43274</v>
      </c>
      <c r="G168" s="393">
        <v>43287</v>
      </c>
    </row>
    <row r="169" spans="1:7" ht="13.5" customHeight="1">
      <c r="A169" s="345"/>
      <c r="B169" s="393" t="s">
        <v>1332</v>
      </c>
      <c r="C169" s="393" t="s">
        <v>1331</v>
      </c>
      <c r="D169" s="828"/>
      <c r="E169" s="393">
        <v>43276</v>
      </c>
      <c r="F169" s="393">
        <v>43281</v>
      </c>
      <c r="G169" s="393">
        <v>43294</v>
      </c>
    </row>
    <row r="170" spans="1:7" ht="13.5" customHeight="1">
      <c r="A170" s="345"/>
      <c r="B170" s="393" t="s">
        <v>1990</v>
      </c>
      <c r="C170" s="393" t="s">
        <v>1990</v>
      </c>
      <c r="D170" s="829"/>
      <c r="E170" s="393">
        <v>43283</v>
      </c>
      <c r="F170" s="393">
        <v>43288</v>
      </c>
      <c r="G170" s="393">
        <v>43301</v>
      </c>
    </row>
    <row r="171" spans="1:7" ht="13.5">
      <c r="B171" s="392"/>
      <c r="C171" s="384"/>
      <c r="D171" s="391"/>
      <c r="E171" s="363"/>
      <c r="F171" s="363"/>
      <c r="G171" s="363"/>
    </row>
    <row r="172" spans="1:7">
      <c r="A172" s="349" t="s">
        <v>2188</v>
      </c>
      <c r="B172" s="819" t="s">
        <v>38</v>
      </c>
      <c r="C172" s="819" t="s">
        <v>39</v>
      </c>
      <c r="D172" s="819" t="s">
        <v>40</v>
      </c>
      <c r="E172" s="819" t="s">
        <v>2019</v>
      </c>
      <c r="F172" s="340" t="s">
        <v>325</v>
      </c>
      <c r="G172" s="340" t="s">
        <v>272</v>
      </c>
    </row>
    <row r="173" spans="1:7">
      <c r="A173" s="345" t="s">
        <v>2187</v>
      </c>
      <c r="B173" s="820"/>
      <c r="C173" s="820"/>
      <c r="D173" s="820"/>
      <c r="E173" s="820"/>
      <c r="F173" s="340" t="s">
        <v>42</v>
      </c>
      <c r="G173" s="340" t="s">
        <v>43</v>
      </c>
    </row>
    <row r="174" spans="1:7" ht="13.5" customHeight="1">
      <c r="A174" s="345"/>
      <c r="B174" s="338" t="s">
        <v>2186</v>
      </c>
      <c r="C174" s="338" t="s">
        <v>2185</v>
      </c>
      <c r="D174" s="827" t="s">
        <v>2184</v>
      </c>
      <c r="E174" s="338">
        <v>43250</v>
      </c>
      <c r="F174" s="338">
        <v>43255</v>
      </c>
      <c r="G174" s="338">
        <v>43264</v>
      </c>
    </row>
    <row r="175" spans="1:7" ht="12.75" customHeight="1">
      <c r="A175" s="345"/>
      <c r="B175" s="338" t="s">
        <v>2183</v>
      </c>
      <c r="C175" s="338" t="s">
        <v>2182</v>
      </c>
      <c r="D175" s="828"/>
      <c r="E175" s="338">
        <v>43257</v>
      </c>
      <c r="F175" s="338">
        <v>43262</v>
      </c>
      <c r="G175" s="338">
        <v>43271</v>
      </c>
    </row>
    <row r="176" spans="1:7">
      <c r="A176" s="345"/>
      <c r="B176" s="338" t="s">
        <v>2181</v>
      </c>
      <c r="C176" s="338" t="s">
        <v>81</v>
      </c>
      <c r="D176" s="828"/>
      <c r="E176" s="338">
        <v>43264</v>
      </c>
      <c r="F176" s="338">
        <v>43269</v>
      </c>
      <c r="G176" s="338">
        <v>43278</v>
      </c>
    </row>
    <row r="177" spans="1:7" ht="12.75" customHeight="1">
      <c r="A177" s="345"/>
      <c r="B177" s="338" t="s">
        <v>2180</v>
      </c>
      <c r="C177" s="338" t="s">
        <v>2179</v>
      </c>
      <c r="D177" s="828"/>
      <c r="E177" s="338">
        <v>43271</v>
      </c>
      <c r="F177" s="338">
        <v>43276</v>
      </c>
      <c r="G177" s="338">
        <v>43285</v>
      </c>
    </row>
    <row r="178" spans="1:7" ht="13.5" customHeight="1">
      <c r="A178" s="345"/>
      <c r="B178" s="338" t="s">
        <v>2178</v>
      </c>
      <c r="C178" s="338" t="s">
        <v>2177</v>
      </c>
      <c r="D178" s="829"/>
      <c r="E178" s="338">
        <v>43278</v>
      </c>
      <c r="F178" s="338">
        <v>43283</v>
      </c>
      <c r="G178" s="338">
        <v>43292</v>
      </c>
    </row>
    <row r="179" spans="1:7" ht="12.75" customHeight="1">
      <c r="A179" s="345"/>
      <c r="B179" s="363"/>
      <c r="C179" s="363"/>
      <c r="D179" s="390"/>
      <c r="E179" s="389"/>
      <c r="F179" s="363"/>
      <c r="G179" s="363"/>
    </row>
    <row r="180" spans="1:7" ht="12.75" customHeight="1">
      <c r="A180" s="345" t="s">
        <v>2176</v>
      </c>
      <c r="B180" s="819" t="s">
        <v>38</v>
      </c>
      <c r="C180" s="819" t="s">
        <v>39</v>
      </c>
      <c r="D180" s="819" t="s">
        <v>40</v>
      </c>
      <c r="E180" s="819" t="s">
        <v>2019</v>
      </c>
      <c r="F180" s="340" t="s">
        <v>325</v>
      </c>
      <c r="G180" s="340" t="s">
        <v>2176</v>
      </c>
    </row>
    <row r="181" spans="1:7" ht="12.75" customHeight="1">
      <c r="A181" s="345" t="s">
        <v>2175</v>
      </c>
      <c r="B181" s="820"/>
      <c r="C181" s="820"/>
      <c r="D181" s="820"/>
      <c r="E181" s="820"/>
      <c r="F181" s="340" t="s">
        <v>42</v>
      </c>
      <c r="G181" s="340" t="s">
        <v>43</v>
      </c>
    </row>
    <row r="182" spans="1:7" ht="12.75" customHeight="1">
      <c r="A182" s="345"/>
      <c r="B182" s="338" t="s">
        <v>2174</v>
      </c>
      <c r="C182" s="338" t="s">
        <v>2173</v>
      </c>
      <c r="D182" s="386" t="s">
        <v>2168</v>
      </c>
      <c r="E182" s="338">
        <v>43251</v>
      </c>
      <c r="F182" s="338">
        <v>43257</v>
      </c>
      <c r="G182" s="338">
        <v>43272</v>
      </c>
    </row>
    <row r="183" spans="1:7" ht="12.75" customHeight="1">
      <c r="A183" s="345"/>
      <c r="B183" s="338" t="s">
        <v>2172</v>
      </c>
      <c r="C183" s="338" t="s">
        <v>146</v>
      </c>
      <c r="D183" s="386" t="s">
        <v>2168</v>
      </c>
      <c r="E183" s="338">
        <v>43258</v>
      </c>
      <c r="F183" s="338">
        <v>43264</v>
      </c>
      <c r="G183" s="338">
        <v>43279</v>
      </c>
    </row>
    <row r="184" spans="1:7" ht="12.75" customHeight="1">
      <c r="A184" s="345"/>
      <c r="B184" s="338" t="s">
        <v>2171</v>
      </c>
      <c r="C184" s="338" t="s">
        <v>260</v>
      </c>
      <c r="D184" s="386" t="s">
        <v>2168</v>
      </c>
      <c r="E184" s="338">
        <v>43265</v>
      </c>
      <c r="F184" s="338">
        <v>43271</v>
      </c>
      <c r="G184" s="338">
        <v>43286</v>
      </c>
    </row>
    <row r="185" spans="1:7" ht="12.75" customHeight="1">
      <c r="A185" s="345"/>
      <c r="B185" s="338" t="s">
        <v>2170</v>
      </c>
      <c r="C185" s="338" t="s">
        <v>2169</v>
      </c>
      <c r="D185" s="386" t="s">
        <v>2168</v>
      </c>
      <c r="E185" s="338">
        <v>43272</v>
      </c>
      <c r="F185" s="338">
        <v>43278</v>
      </c>
      <c r="G185" s="338">
        <v>43293</v>
      </c>
    </row>
    <row r="186" spans="1:7" ht="12.75" customHeight="1">
      <c r="A186" s="345"/>
      <c r="B186" s="338" t="s">
        <v>1990</v>
      </c>
      <c r="C186" s="338" t="s">
        <v>1990</v>
      </c>
      <c r="D186" s="386" t="s">
        <v>2168</v>
      </c>
      <c r="E186" s="338">
        <v>43279</v>
      </c>
      <c r="F186" s="338">
        <v>43285</v>
      </c>
      <c r="G186" s="338">
        <v>43300</v>
      </c>
    </row>
    <row r="187" spans="1:7">
      <c r="A187" s="357"/>
      <c r="B187" s="384"/>
      <c r="C187" s="384"/>
      <c r="D187" s="388"/>
      <c r="E187" s="387"/>
      <c r="F187" s="374"/>
      <c r="G187" s="374"/>
    </row>
    <row r="188" spans="1:7" ht="15.75">
      <c r="A188" s="383" t="s">
        <v>144</v>
      </c>
      <c r="B188" s="383"/>
      <c r="C188" s="383"/>
      <c r="D188" s="383"/>
      <c r="E188" s="383"/>
      <c r="F188" s="383"/>
      <c r="G188" s="383"/>
    </row>
    <row r="189" spans="1:7">
      <c r="A189" s="345" t="s">
        <v>1475</v>
      </c>
      <c r="B189" s="819" t="s">
        <v>38</v>
      </c>
      <c r="C189" s="819" t="s">
        <v>39</v>
      </c>
      <c r="D189" s="819" t="s">
        <v>40</v>
      </c>
      <c r="E189" s="819" t="s">
        <v>2019</v>
      </c>
      <c r="F189" s="340" t="s">
        <v>325</v>
      </c>
      <c r="G189" s="340" t="s">
        <v>269</v>
      </c>
    </row>
    <row r="190" spans="1:7">
      <c r="A190" s="345" t="s">
        <v>2120</v>
      </c>
      <c r="B190" s="820"/>
      <c r="C190" s="820"/>
      <c r="D190" s="820"/>
      <c r="E190" s="820"/>
      <c r="F190" s="340" t="s">
        <v>42</v>
      </c>
      <c r="G190" s="340" t="s">
        <v>43</v>
      </c>
    </row>
    <row r="191" spans="1:7">
      <c r="A191" s="357"/>
      <c r="B191" s="372" t="s">
        <v>2167</v>
      </c>
      <c r="C191" s="372" t="s">
        <v>2166</v>
      </c>
      <c r="D191" s="386" t="s">
        <v>2160</v>
      </c>
      <c r="E191" s="372">
        <v>43251</v>
      </c>
      <c r="F191" s="372">
        <v>43258</v>
      </c>
      <c r="G191" s="372">
        <v>43269</v>
      </c>
    </row>
    <row r="192" spans="1:7">
      <c r="A192" s="357"/>
      <c r="B192" s="372" t="s">
        <v>2165</v>
      </c>
      <c r="C192" s="372" t="s">
        <v>2164</v>
      </c>
      <c r="D192" s="386" t="s">
        <v>2160</v>
      </c>
      <c r="E192" s="372">
        <v>43258</v>
      </c>
      <c r="F192" s="372">
        <v>43265</v>
      </c>
      <c r="G192" s="372">
        <v>43276</v>
      </c>
    </row>
    <row r="193" spans="1:7">
      <c r="A193" s="357"/>
      <c r="B193" s="372" t="s">
        <v>2163</v>
      </c>
      <c r="C193" s="372" t="s">
        <v>2162</v>
      </c>
      <c r="D193" s="386" t="s">
        <v>2160</v>
      </c>
      <c r="E193" s="372">
        <v>43265</v>
      </c>
      <c r="F193" s="372">
        <v>43272</v>
      </c>
      <c r="G193" s="372">
        <v>43283</v>
      </c>
    </row>
    <row r="194" spans="1:7">
      <c r="A194" s="357"/>
      <c r="B194" s="372" t="s">
        <v>305</v>
      </c>
      <c r="C194" s="372" t="s">
        <v>2161</v>
      </c>
      <c r="D194" s="386" t="s">
        <v>2160</v>
      </c>
      <c r="E194" s="372">
        <v>43272</v>
      </c>
      <c r="F194" s="372">
        <v>43279</v>
      </c>
      <c r="G194" s="372">
        <v>43290</v>
      </c>
    </row>
    <row r="195" spans="1:7">
      <c r="A195" s="357"/>
      <c r="B195" s="372" t="s">
        <v>1990</v>
      </c>
      <c r="C195" s="372" t="s">
        <v>1990</v>
      </c>
      <c r="D195" s="386" t="s">
        <v>2160</v>
      </c>
      <c r="E195" s="372">
        <v>43279</v>
      </c>
      <c r="F195" s="372">
        <v>43286</v>
      </c>
      <c r="G195" s="372">
        <v>43297</v>
      </c>
    </row>
    <row r="196" spans="1:7">
      <c r="B196" s="345"/>
      <c r="C196" s="368"/>
      <c r="D196" s="366"/>
      <c r="E196" s="367"/>
    </row>
    <row r="197" spans="1:7">
      <c r="A197" s="345" t="s">
        <v>2159</v>
      </c>
      <c r="B197" s="819" t="s">
        <v>38</v>
      </c>
      <c r="C197" s="819" t="s">
        <v>39</v>
      </c>
      <c r="D197" s="819" t="s">
        <v>40</v>
      </c>
      <c r="E197" s="819" t="s">
        <v>2019</v>
      </c>
      <c r="F197" s="340" t="s">
        <v>325</v>
      </c>
      <c r="G197" s="340" t="s">
        <v>269</v>
      </c>
    </row>
    <row r="198" spans="1:7">
      <c r="B198" s="820"/>
      <c r="C198" s="820"/>
      <c r="D198" s="820"/>
      <c r="E198" s="820"/>
      <c r="F198" s="340" t="s">
        <v>42</v>
      </c>
      <c r="G198" s="340" t="s">
        <v>43</v>
      </c>
    </row>
    <row r="199" spans="1:7">
      <c r="A199" s="345"/>
      <c r="B199" s="385" t="s">
        <v>2158</v>
      </c>
      <c r="C199" s="385" t="s">
        <v>2157</v>
      </c>
      <c r="D199" s="386" t="s">
        <v>2152</v>
      </c>
      <c r="E199" s="385">
        <v>43248</v>
      </c>
      <c r="F199" s="385">
        <v>43253</v>
      </c>
      <c r="G199" s="385">
        <v>43264</v>
      </c>
    </row>
    <row r="200" spans="1:7">
      <c r="A200" s="345"/>
      <c r="B200" s="385" t="s">
        <v>550</v>
      </c>
      <c r="C200" s="385" t="s">
        <v>2156</v>
      </c>
      <c r="D200" s="386" t="s">
        <v>2152</v>
      </c>
      <c r="E200" s="385">
        <v>43255</v>
      </c>
      <c r="F200" s="385">
        <v>43260</v>
      </c>
      <c r="G200" s="385">
        <v>43271</v>
      </c>
    </row>
    <row r="201" spans="1:7">
      <c r="A201" s="345"/>
      <c r="B201" s="385" t="s">
        <v>302</v>
      </c>
      <c r="C201" s="385" t="s">
        <v>2155</v>
      </c>
      <c r="D201" s="386" t="s">
        <v>2152</v>
      </c>
      <c r="E201" s="385">
        <v>43262</v>
      </c>
      <c r="F201" s="385">
        <v>43267</v>
      </c>
      <c r="G201" s="385">
        <v>43278</v>
      </c>
    </row>
    <row r="202" spans="1:7">
      <c r="A202" s="345"/>
      <c r="B202" s="385" t="s">
        <v>2154</v>
      </c>
      <c r="C202" s="385" t="s">
        <v>2153</v>
      </c>
      <c r="D202" s="386" t="s">
        <v>2152</v>
      </c>
      <c r="E202" s="385">
        <v>43269</v>
      </c>
      <c r="F202" s="385">
        <v>43274</v>
      </c>
      <c r="G202" s="385">
        <v>43285</v>
      </c>
    </row>
    <row r="203" spans="1:7">
      <c r="A203" s="345"/>
      <c r="B203" s="385" t="s">
        <v>1990</v>
      </c>
      <c r="C203" s="385" t="s">
        <v>1990</v>
      </c>
      <c r="D203" s="386" t="s">
        <v>2152</v>
      </c>
      <c r="E203" s="385">
        <v>43276</v>
      </c>
      <c r="F203" s="385">
        <v>43281</v>
      </c>
      <c r="G203" s="385">
        <v>43292</v>
      </c>
    </row>
    <row r="204" spans="1:7">
      <c r="A204" s="345"/>
      <c r="B204" s="385"/>
      <c r="C204" s="385"/>
      <c r="D204" s="386" t="s">
        <v>2152</v>
      </c>
      <c r="E204" s="385">
        <v>43283</v>
      </c>
      <c r="F204" s="385">
        <v>43288</v>
      </c>
      <c r="G204" s="385">
        <v>43299</v>
      </c>
    </row>
    <row r="205" spans="1:7" ht="14.1" customHeight="1">
      <c r="B205" s="374"/>
      <c r="C205" s="374"/>
      <c r="D205" s="370"/>
      <c r="E205" s="374"/>
      <c r="F205" s="374"/>
      <c r="G205" s="374"/>
    </row>
    <row r="206" spans="1:7" ht="14.1" customHeight="1">
      <c r="A206" s="345" t="s">
        <v>2</v>
      </c>
      <c r="B206" s="819" t="s">
        <v>38</v>
      </c>
      <c r="C206" s="819" t="s">
        <v>39</v>
      </c>
      <c r="D206" s="819" t="s">
        <v>40</v>
      </c>
      <c r="E206" s="819" t="s">
        <v>2019</v>
      </c>
      <c r="F206" s="340" t="s">
        <v>325</v>
      </c>
      <c r="G206" s="340" t="s">
        <v>2</v>
      </c>
    </row>
    <row r="207" spans="1:7" ht="14.1" customHeight="1">
      <c r="A207" s="345" t="s">
        <v>2151</v>
      </c>
      <c r="B207" s="820"/>
      <c r="C207" s="820"/>
      <c r="D207" s="820"/>
      <c r="E207" s="820"/>
      <c r="F207" s="340" t="s">
        <v>42</v>
      </c>
      <c r="G207" s="340" t="s">
        <v>43</v>
      </c>
    </row>
    <row r="208" spans="1:7" ht="14.1" customHeight="1">
      <c r="A208" s="345"/>
      <c r="B208" s="372" t="s">
        <v>737</v>
      </c>
      <c r="C208" s="372" t="s">
        <v>2150</v>
      </c>
      <c r="D208" s="827" t="s">
        <v>2149</v>
      </c>
      <c r="E208" s="372">
        <v>43248</v>
      </c>
      <c r="F208" s="372">
        <v>43253</v>
      </c>
      <c r="G208" s="372">
        <v>43235</v>
      </c>
    </row>
    <row r="209" spans="1:7" ht="14.1" customHeight="1">
      <c r="A209" s="345"/>
      <c r="B209" s="372" t="s">
        <v>4</v>
      </c>
      <c r="C209" s="372" t="s">
        <v>2148</v>
      </c>
      <c r="D209" s="828"/>
      <c r="E209" s="372">
        <v>43255</v>
      </c>
      <c r="F209" s="372">
        <v>43260</v>
      </c>
      <c r="G209" s="372">
        <v>43242</v>
      </c>
    </row>
    <row r="210" spans="1:7" ht="14.1" customHeight="1">
      <c r="A210" s="345"/>
      <c r="B210" s="372" t="s">
        <v>734</v>
      </c>
      <c r="C210" s="372" t="s">
        <v>2147</v>
      </c>
      <c r="D210" s="828"/>
      <c r="E210" s="372">
        <v>43262</v>
      </c>
      <c r="F210" s="372">
        <v>43267</v>
      </c>
      <c r="G210" s="372">
        <v>43249</v>
      </c>
    </row>
    <row r="211" spans="1:7" ht="14.1" customHeight="1">
      <c r="A211" s="345"/>
      <c r="B211" s="372" t="s">
        <v>735</v>
      </c>
      <c r="C211" s="372" t="s">
        <v>2146</v>
      </c>
      <c r="D211" s="828"/>
      <c r="E211" s="372">
        <v>43269</v>
      </c>
      <c r="F211" s="372">
        <v>43274</v>
      </c>
      <c r="G211" s="372">
        <v>43256</v>
      </c>
    </row>
    <row r="212" spans="1:7" ht="14.1" customHeight="1">
      <c r="A212" s="345"/>
      <c r="B212" s="372" t="s">
        <v>736</v>
      </c>
      <c r="C212" s="372" t="s">
        <v>2145</v>
      </c>
      <c r="D212" s="828"/>
      <c r="E212" s="372">
        <v>43276</v>
      </c>
      <c r="F212" s="372">
        <v>43281</v>
      </c>
      <c r="G212" s="372">
        <v>43263</v>
      </c>
    </row>
    <row r="213" spans="1:7" ht="14.1" customHeight="1">
      <c r="A213" s="345"/>
      <c r="B213" s="372" t="s">
        <v>737</v>
      </c>
      <c r="C213" s="372" t="s">
        <v>2144</v>
      </c>
      <c r="D213" s="829"/>
      <c r="E213" s="372">
        <v>43283</v>
      </c>
      <c r="F213" s="372">
        <v>43288</v>
      </c>
      <c r="G213" s="372">
        <v>43270</v>
      </c>
    </row>
    <row r="214" spans="1:7">
      <c r="A214" s="345"/>
      <c r="B214" s="384"/>
      <c r="C214" s="384"/>
      <c r="D214" s="370"/>
      <c r="E214" s="374"/>
      <c r="F214" s="374"/>
      <c r="G214" s="374"/>
    </row>
    <row r="215" spans="1:7">
      <c r="A215" s="345" t="s">
        <v>2143</v>
      </c>
      <c r="B215" s="819" t="s">
        <v>38</v>
      </c>
      <c r="C215" s="819" t="s">
        <v>39</v>
      </c>
      <c r="D215" s="819" t="s">
        <v>40</v>
      </c>
      <c r="E215" s="819" t="s">
        <v>2019</v>
      </c>
      <c r="F215" s="340" t="s">
        <v>325</v>
      </c>
      <c r="G215" s="340" t="s">
        <v>2142</v>
      </c>
    </row>
    <row r="216" spans="1:7">
      <c r="A216" s="345" t="s">
        <v>2077</v>
      </c>
      <c r="B216" s="820"/>
      <c r="C216" s="820"/>
      <c r="D216" s="820"/>
      <c r="E216" s="820"/>
      <c r="F216" s="340" t="s">
        <v>42</v>
      </c>
      <c r="G216" s="340" t="s">
        <v>43</v>
      </c>
    </row>
    <row r="217" spans="1:7" ht="13.5" customHeight="1">
      <c r="A217" s="345"/>
      <c r="B217" s="372" t="s">
        <v>2141</v>
      </c>
      <c r="C217" s="372" t="s">
        <v>2140</v>
      </c>
      <c r="D217" s="827" t="s">
        <v>2139</v>
      </c>
      <c r="E217" s="372">
        <v>43249</v>
      </c>
      <c r="F217" s="372">
        <v>43255</v>
      </c>
      <c r="G217" s="372">
        <v>43277</v>
      </c>
    </row>
    <row r="218" spans="1:7" ht="13.5" customHeight="1">
      <c r="A218" s="345"/>
      <c r="B218" s="372" t="s">
        <v>2138</v>
      </c>
      <c r="C218" s="372" t="s">
        <v>2137</v>
      </c>
      <c r="D218" s="828"/>
      <c r="E218" s="372">
        <v>43256</v>
      </c>
      <c r="F218" s="372">
        <v>43262</v>
      </c>
      <c r="G218" s="372">
        <v>43284</v>
      </c>
    </row>
    <row r="219" spans="1:7" ht="13.5" customHeight="1">
      <c r="A219" s="345"/>
      <c r="B219" s="372" t="s">
        <v>2136</v>
      </c>
      <c r="C219" s="372" t="s">
        <v>2135</v>
      </c>
      <c r="D219" s="828"/>
      <c r="E219" s="372">
        <v>43263</v>
      </c>
      <c r="F219" s="372">
        <v>43269</v>
      </c>
      <c r="G219" s="372">
        <v>43291</v>
      </c>
    </row>
    <row r="220" spans="1:7" ht="13.5" customHeight="1">
      <c r="A220" s="345"/>
      <c r="B220" s="372" t="s">
        <v>2134</v>
      </c>
      <c r="C220" s="372" t="s">
        <v>2133</v>
      </c>
      <c r="D220" s="828"/>
      <c r="E220" s="372">
        <v>43270</v>
      </c>
      <c r="F220" s="372">
        <v>43276</v>
      </c>
      <c r="G220" s="372">
        <v>43298</v>
      </c>
    </row>
    <row r="221" spans="1:7" ht="13.5" customHeight="1">
      <c r="A221" s="345"/>
      <c r="B221" s="372" t="s">
        <v>2132</v>
      </c>
      <c r="C221" s="372" t="s">
        <v>2131</v>
      </c>
      <c r="D221" s="829"/>
      <c r="E221" s="372">
        <v>43277</v>
      </c>
      <c r="F221" s="372">
        <v>43283</v>
      </c>
      <c r="G221" s="372">
        <v>43305</v>
      </c>
    </row>
    <row r="222" spans="1:7">
      <c r="A222" s="345"/>
      <c r="B222" s="374"/>
      <c r="C222" s="374"/>
      <c r="D222" s="370"/>
      <c r="E222" s="374"/>
      <c r="F222" s="374"/>
      <c r="G222" s="374"/>
    </row>
    <row r="223" spans="1:7" ht="15.75">
      <c r="A223" s="383" t="s">
        <v>161</v>
      </c>
      <c r="B223" s="383"/>
      <c r="C223" s="383"/>
      <c r="D223" s="383"/>
      <c r="E223" s="383"/>
      <c r="F223" s="383"/>
      <c r="G223" s="383"/>
    </row>
    <row r="224" spans="1:7">
      <c r="A224" s="345" t="s">
        <v>2130</v>
      </c>
      <c r="B224" s="819" t="s">
        <v>38</v>
      </c>
      <c r="C224" s="819" t="s">
        <v>39</v>
      </c>
      <c r="D224" s="819" t="s">
        <v>40</v>
      </c>
      <c r="E224" s="819" t="s">
        <v>2019</v>
      </c>
      <c r="F224" s="340" t="s">
        <v>325</v>
      </c>
      <c r="G224" s="340" t="s">
        <v>175</v>
      </c>
    </row>
    <row r="225" spans="1:7">
      <c r="A225" s="342" t="s">
        <v>2129</v>
      </c>
      <c r="B225" s="820"/>
      <c r="C225" s="820"/>
      <c r="D225" s="820"/>
      <c r="E225" s="820"/>
      <c r="F225" s="340" t="s">
        <v>42</v>
      </c>
      <c r="G225" s="340" t="s">
        <v>43</v>
      </c>
    </row>
    <row r="226" spans="1:7" ht="13.5" customHeight="1">
      <c r="A226" s="345" t="s">
        <v>1990</v>
      </c>
      <c r="B226" s="358" t="s">
        <v>1990</v>
      </c>
      <c r="C226" s="358" t="s">
        <v>1990</v>
      </c>
      <c r="D226" s="814" t="s">
        <v>1308</v>
      </c>
      <c r="E226" s="358">
        <v>43249</v>
      </c>
      <c r="F226" s="358">
        <v>43256</v>
      </c>
      <c r="G226" s="358">
        <v>43279</v>
      </c>
    </row>
    <row r="227" spans="1:7" ht="13.5" customHeight="1">
      <c r="A227" s="345" t="s">
        <v>1990</v>
      </c>
      <c r="B227" s="358" t="s">
        <v>517</v>
      </c>
      <c r="C227" s="358" t="s">
        <v>1306</v>
      </c>
      <c r="D227" s="815"/>
      <c r="E227" s="372">
        <v>43256</v>
      </c>
      <c r="F227" s="358">
        <v>43263</v>
      </c>
      <c r="G227" s="358">
        <v>43286</v>
      </c>
    </row>
    <row r="228" spans="1:7" ht="13.5" customHeight="1">
      <c r="A228" s="345" t="s">
        <v>1990</v>
      </c>
      <c r="B228" s="358" t="s">
        <v>7</v>
      </c>
      <c r="C228" s="358" t="s">
        <v>1305</v>
      </c>
      <c r="D228" s="815"/>
      <c r="E228" s="372">
        <v>43263</v>
      </c>
      <c r="F228" s="358">
        <v>43270</v>
      </c>
      <c r="G228" s="358">
        <v>43293</v>
      </c>
    </row>
    <row r="229" spans="1:7" ht="13.5" customHeight="1">
      <c r="A229" s="345" t="s">
        <v>1990</v>
      </c>
      <c r="B229" s="358" t="s">
        <v>1990</v>
      </c>
      <c r="C229" s="358" t="s">
        <v>1990</v>
      </c>
      <c r="D229" s="815"/>
      <c r="E229" s="372">
        <v>43270</v>
      </c>
      <c r="F229" s="358">
        <v>43277</v>
      </c>
      <c r="G229" s="358">
        <v>43300</v>
      </c>
    </row>
    <row r="230" spans="1:7" ht="13.5" customHeight="1">
      <c r="A230" s="345" t="s">
        <v>534</v>
      </c>
      <c r="B230" s="358" t="s">
        <v>1990</v>
      </c>
      <c r="C230" s="358" t="s">
        <v>1990</v>
      </c>
      <c r="D230" s="816"/>
      <c r="E230" s="372">
        <v>43277</v>
      </c>
      <c r="F230" s="358">
        <v>43284</v>
      </c>
      <c r="G230" s="358">
        <v>43307</v>
      </c>
    </row>
    <row r="231" spans="1:7">
      <c r="B231" s="382"/>
      <c r="C231" s="382"/>
      <c r="D231" s="345"/>
      <c r="E231" s="345"/>
      <c r="F231" s="345"/>
      <c r="G231" s="345"/>
    </row>
    <row r="232" spans="1:7">
      <c r="A232" s="345" t="s">
        <v>2128</v>
      </c>
      <c r="B232" s="836" t="s">
        <v>38</v>
      </c>
      <c r="C232" s="819" t="s">
        <v>39</v>
      </c>
      <c r="D232" s="819" t="s">
        <v>40</v>
      </c>
      <c r="E232" s="819" t="s">
        <v>2019</v>
      </c>
      <c r="F232" s="340" t="s">
        <v>325</v>
      </c>
      <c r="G232" s="340" t="s">
        <v>165</v>
      </c>
    </row>
    <row r="233" spans="1:7">
      <c r="A233" s="345" t="s">
        <v>2124</v>
      </c>
      <c r="B233" s="836"/>
      <c r="C233" s="820"/>
      <c r="D233" s="820"/>
      <c r="E233" s="820"/>
      <c r="F233" s="340" t="s">
        <v>42</v>
      </c>
      <c r="G233" s="340" t="s">
        <v>43</v>
      </c>
    </row>
    <row r="234" spans="1:7" ht="13.5" customHeight="1">
      <c r="A234" s="357"/>
      <c r="B234" s="379" t="s">
        <v>664</v>
      </c>
      <c r="C234" s="379" t="s">
        <v>414</v>
      </c>
      <c r="D234" s="814" t="s">
        <v>2127</v>
      </c>
      <c r="E234" s="379">
        <v>43250</v>
      </c>
      <c r="F234" s="379">
        <v>43255</v>
      </c>
      <c r="G234" s="379">
        <v>43290</v>
      </c>
    </row>
    <row r="235" spans="1:7" ht="13.5" customHeight="1">
      <c r="A235" s="345"/>
      <c r="B235" s="379" t="s">
        <v>2123</v>
      </c>
      <c r="C235" s="379" t="s">
        <v>632</v>
      </c>
      <c r="D235" s="817"/>
      <c r="E235" s="379">
        <v>43257</v>
      </c>
      <c r="F235" s="379">
        <v>43262</v>
      </c>
      <c r="G235" s="379">
        <v>43297</v>
      </c>
    </row>
    <row r="236" spans="1:7" ht="13.5" customHeight="1">
      <c r="A236" s="345"/>
      <c r="B236" s="379" t="s">
        <v>2122</v>
      </c>
      <c r="C236" s="379" t="s">
        <v>633</v>
      </c>
      <c r="D236" s="817"/>
      <c r="E236" s="379">
        <v>43264</v>
      </c>
      <c r="F236" s="379">
        <v>43269</v>
      </c>
      <c r="G236" s="379">
        <v>43304</v>
      </c>
    </row>
    <row r="237" spans="1:7" ht="13.5" customHeight="1">
      <c r="A237" s="345"/>
      <c r="B237" s="379" t="s">
        <v>2121</v>
      </c>
      <c r="C237" s="379" t="s">
        <v>634</v>
      </c>
      <c r="D237" s="817"/>
      <c r="E237" s="379">
        <v>43271</v>
      </c>
      <c r="F237" s="379">
        <v>43276</v>
      </c>
      <c r="G237" s="379">
        <v>43311</v>
      </c>
    </row>
    <row r="238" spans="1:7" ht="13.5" customHeight="1">
      <c r="A238" s="357"/>
      <c r="B238" s="379" t="s">
        <v>1990</v>
      </c>
      <c r="C238" s="379" t="s">
        <v>1990</v>
      </c>
      <c r="D238" s="818"/>
      <c r="E238" s="379">
        <v>43278</v>
      </c>
      <c r="F238" s="379">
        <v>43283</v>
      </c>
      <c r="G238" s="379">
        <v>43318</v>
      </c>
    </row>
    <row r="239" spans="1:7">
      <c r="A239" s="357"/>
      <c r="B239" s="357"/>
      <c r="C239" s="357"/>
      <c r="D239" s="357"/>
      <c r="E239" s="378"/>
      <c r="F239" s="378"/>
      <c r="G239" s="378"/>
    </row>
    <row r="240" spans="1:7">
      <c r="A240" s="345" t="s">
        <v>2120</v>
      </c>
      <c r="B240" s="819" t="s">
        <v>38</v>
      </c>
      <c r="C240" s="819" t="s">
        <v>39</v>
      </c>
      <c r="D240" s="819" t="s">
        <v>40</v>
      </c>
      <c r="E240" s="819" t="s">
        <v>2019</v>
      </c>
      <c r="F240" s="340" t="s">
        <v>325</v>
      </c>
      <c r="G240" s="340" t="s">
        <v>165</v>
      </c>
    </row>
    <row r="241" spans="1:7">
      <c r="A241" s="345"/>
      <c r="B241" s="820"/>
      <c r="C241" s="820"/>
      <c r="D241" s="820"/>
      <c r="E241" s="820"/>
      <c r="F241" s="340" t="s">
        <v>42</v>
      </c>
      <c r="G241" s="340" t="s">
        <v>43</v>
      </c>
    </row>
    <row r="242" spans="1:7" ht="12.75" customHeight="1">
      <c r="A242" s="357"/>
      <c r="B242" s="379" t="s">
        <v>2119</v>
      </c>
      <c r="C242" s="379" t="s">
        <v>2118</v>
      </c>
      <c r="D242" s="814" t="s">
        <v>2126</v>
      </c>
      <c r="E242" s="379">
        <v>43251</v>
      </c>
      <c r="F242" s="379">
        <v>43258</v>
      </c>
      <c r="G242" s="379">
        <v>43292</v>
      </c>
    </row>
    <row r="243" spans="1:7" ht="12.75" customHeight="1">
      <c r="A243" s="357"/>
      <c r="B243" s="379" t="s">
        <v>2117</v>
      </c>
      <c r="C243" s="379" t="s">
        <v>1824</v>
      </c>
      <c r="D243" s="817"/>
      <c r="E243" s="379">
        <v>43258</v>
      </c>
      <c r="F243" s="379">
        <v>43265</v>
      </c>
      <c r="G243" s="379">
        <v>43299</v>
      </c>
    </row>
    <row r="244" spans="1:7" ht="12.75" customHeight="1">
      <c r="A244" s="357"/>
      <c r="B244" s="379" t="s">
        <v>2116</v>
      </c>
      <c r="C244" s="379" t="s">
        <v>49</v>
      </c>
      <c r="D244" s="817"/>
      <c r="E244" s="379">
        <v>43265</v>
      </c>
      <c r="F244" s="379">
        <v>43272</v>
      </c>
      <c r="G244" s="379">
        <v>43306</v>
      </c>
    </row>
    <row r="245" spans="1:7" ht="12.75" customHeight="1">
      <c r="A245" s="357"/>
      <c r="B245" s="379" t="s">
        <v>2115</v>
      </c>
      <c r="C245" s="379" t="s">
        <v>327</v>
      </c>
      <c r="D245" s="817"/>
      <c r="E245" s="379">
        <v>43272</v>
      </c>
      <c r="F245" s="379">
        <v>43279</v>
      </c>
      <c r="G245" s="379">
        <v>43313</v>
      </c>
    </row>
    <row r="246" spans="1:7" ht="12.75" customHeight="1">
      <c r="B246" s="379" t="s">
        <v>2114</v>
      </c>
      <c r="C246" s="379" t="s">
        <v>261</v>
      </c>
      <c r="D246" s="818"/>
      <c r="E246" s="379">
        <v>43279</v>
      </c>
      <c r="F246" s="379">
        <v>43286</v>
      </c>
      <c r="G246" s="379">
        <v>43320</v>
      </c>
    </row>
    <row r="247" spans="1:7">
      <c r="A247" s="345"/>
      <c r="B247" s="345"/>
      <c r="C247" s="368"/>
      <c r="D247" s="345"/>
      <c r="E247" s="367"/>
      <c r="F247" s="359"/>
      <c r="G247" s="359"/>
    </row>
    <row r="248" spans="1:7">
      <c r="A248" s="345" t="s">
        <v>167</v>
      </c>
      <c r="B248" s="819" t="s">
        <v>38</v>
      </c>
      <c r="C248" s="819" t="s">
        <v>39</v>
      </c>
      <c r="D248" s="819" t="s">
        <v>40</v>
      </c>
      <c r="E248" s="819" t="s">
        <v>2019</v>
      </c>
      <c r="F248" s="340" t="s">
        <v>325</v>
      </c>
      <c r="G248" s="340" t="s">
        <v>168</v>
      </c>
    </row>
    <row r="249" spans="1:7">
      <c r="A249" s="345" t="s">
        <v>2124</v>
      </c>
      <c r="B249" s="820"/>
      <c r="C249" s="820"/>
      <c r="D249" s="820"/>
      <c r="E249" s="820"/>
      <c r="F249" s="340" t="s">
        <v>42</v>
      </c>
      <c r="G249" s="340" t="s">
        <v>43</v>
      </c>
    </row>
    <row r="250" spans="1:7" ht="13.5" customHeight="1">
      <c r="B250" s="379" t="s">
        <v>664</v>
      </c>
      <c r="C250" s="379" t="s">
        <v>414</v>
      </c>
      <c r="D250" s="814" t="s">
        <v>2079</v>
      </c>
      <c r="E250" s="379">
        <v>43250</v>
      </c>
      <c r="F250" s="379">
        <v>43255</v>
      </c>
      <c r="G250" s="379">
        <v>43282</v>
      </c>
    </row>
    <row r="251" spans="1:7" ht="13.5" customHeight="1">
      <c r="A251" s="357"/>
      <c r="B251" s="379" t="s">
        <v>2123</v>
      </c>
      <c r="C251" s="379" t="s">
        <v>632</v>
      </c>
      <c r="D251" s="817"/>
      <c r="E251" s="379">
        <v>43257</v>
      </c>
      <c r="F251" s="379">
        <v>43262</v>
      </c>
      <c r="G251" s="379">
        <v>43289</v>
      </c>
    </row>
    <row r="252" spans="1:7" ht="13.5" customHeight="1">
      <c r="A252" s="357"/>
      <c r="B252" s="379" t="s">
        <v>2122</v>
      </c>
      <c r="C252" s="379" t="s">
        <v>633</v>
      </c>
      <c r="D252" s="817"/>
      <c r="E252" s="379">
        <v>43264</v>
      </c>
      <c r="F252" s="379">
        <v>43269</v>
      </c>
      <c r="G252" s="379">
        <v>43296</v>
      </c>
    </row>
    <row r="253" spans="1:7" ht="13.5" customHeight="1">
      <c r="A253" s="357"/>
      <c r="B253" s="379" t="s">
        <v>2121</v>
      </c>
      <c r="C253" s="379" t="s">
        <v>634</v>
      </c>
      <c r="D253" s="817"/>
      <c r="E253" s="379">
        <v>43271</v>
      </c>
      <c r="F253" s="379">
        <v>43276</v>
      </c>
      <c r="G253" s="379">
        <v>43303</v>
      </c>
    </row>
    <row r="254" spans="1:7" ht="13.5" customHeight="1">
      <c r="B254" s="379" t="s">
        <v>1990</v>
      </c>
      <c r="C254" s="379" t="s">
        <v>1990</v>
      </c>
      <c r="D254" s="818"/>
      <c r="E254" s="379">
        <v>43278</v>
      </c>
      <c r="F254" s="379">
        <v>43283</v>
      </c>
      <c r="G254" s="379">
        <v>43310</v>
      </c>
    </row>
    <row r="255" spans="1:7" ht="13.5">
      <c r="A255" s="357"/>
      <c r="B255" s="381"/>
      <c r="C255" s="381"/>
      <c r="D255" s="380"/>
      <c r="E255" s="378"/>
      <c r="F255" s="378"/>
      <c r="G255" s="378"/>
    </row>
    <row r="256" spans="1:7">
      <c r="A256" s="345" t="s">
        <v>2120</v>
      </c>
      <c r="B256" s="819" t="s">
        <v>38</v>
      </c>
      <c r="C256" s="819" t="s">
        <v>39</v>
      </c>
      <c r="D256" s="819" t="s">
        <v>40</v>
      </c>
      <c r="E256" s="819" t="s">
        <v>2019</v>
      </c>
      <c r="F256" s="340" t="s">
        <v>325</v>
      </c>
      <c r="G256" s="340" t="s">
        <v>168</v>
      </c>
    </row>
    <row r="257" spans="1:7">
      <c r="A257" s="345"/>
      <c r="B257" s="820"/>
      <c r="C257" s="820"/>
      <c r="D257" s="820"/>
      <c r="E257" s="820"/>
      <c r="F257" s="340" t="s">
        <v>42</v>
      </c>
      <c r="G257" s="340" t="s">
        <v>43</v>
      </c>
    </row>
    <row r="258" spans="1:7" ht="12.75" customHeight="1">
      <c r="B258" s="379" t="s">
        <v>2119</v>
      </c>
      <c r="C258" s="379" t="s">
        <v>2118</v>
      </c>
      <c r="D258" s="814" t="s">
        <v>2079</v>
      </c>
      <c r="E258" s="379">
        <v>43251</v>
      </c>
      <c r="F258" s="379">
        <v>43258</v>
      </c>
      <c r="G258" s="379">
        <v>43286</v>
      </c>
    </row>
    <row r="259" spans="1:7" ht="12.75" customHeight="1">
      <c r="B259" s="379" t="s">
        <v>2117</v>
      </c>
      <c r="C259" s="379" t="s">
        <v>1824</v>
      </c>
      <c r="D259" s="817"/>
      <c r="E259" s="379">
        <v>43258</v>
      </c>
      <c r="F259" s="379">
        <v>43265</v>
      </c>
      <c r="G259" s="379">
        <v>43293</v>
      </c>
    </row>
    <row r="260" spans="1:7" ht="12.75" customHeight="1">
      <c r="B260" s="379" t="s">
        <v>2116</v>
      </c>
      <c r="C260" s="379" t="s">
        <v>49</v>
      </c>
      <c r="D260" s="817"/>
      <c r="E260" s="379">
        <v>43265</v>
      </c>
      <c r="F260" s="379">
        <v>43272</v>
      </c>
      <c r="G260" s="379">
        <v>43300</v>
      </c>
    </row>
    <row r="261" spans="1:7" ht="12.75" customHeight="1">
      <c r="B261" s="379" t="s">
        <v>2115</v>
      </c>
      <c r="C261" s="379" t="s">
        <v>327</v>
      </c>
      <c r="D261" s="817"/>
      <c r="E261" s="379">
        <v>43272</v>
      </c>
      <c r="F261" s="379">
        <v>43279</v>
      </c>
      <c r="G261" s="379">
        <v>43307</v>
      </c>
    </row>
    <row r="262" spans="1:7" ht="12.75" customHeight="1">
      <c r="A262" s="357"/>
      <c r="B262" s="379" t="s">
        <v>2114</v>
      </c>
      <c r="C262" s="379" t="s">
        <v>261</v>
      </c>
      <c r="D262" s="818"/>
      <c r="E262" s="379">
        <v>43279</v>
      </c>
      <c r="F262" s="379">
        <v>43286</v>
      </c>
      <c r="G262" s="379">
        <v>43314</v>
      </c>
    </row>
    <row r="263" spans="1:7">
      <c r="B263" s="381"/>
      <c r="C263" s="381"/>
      <c r="D263" s="361"/>
      <c r="E263" s="378"/>
      <c r="F263" s="377"/>
      <c r="G263" s="377"/>
    </row>
    <row r="264" spans="1:7">
      <c r="A264" s="345" t="s">
        <v>2125</v>
      </c>
      <c r="B264" s="819" t="s">
        <v>38</v>
      </c>
      <c r="C264" s="819" t="s">
        <v>39</v>
      </c>
      <c r="D264" s="819" t="s">
        <v>40</v>
      </c>
      <c r="E264" s="819" t="s">
        <v>2019</v>
      </c>
      <c r="F264" s="340" t="s">
        <v>325</v>
      </c>
      <c r="G264" s="340" t="s">
        <v>164</v>
      </c>
    </row>
    <row r="265" spans="1:7">
      <c r="A265" s="345" t="s">
        <v>2124</v>
      </c>
      <c r="B265" s="820"/>
      <c r="C265" s="820"/>
      <c r="D265" s="820"/>
      <c r="E265" s="820"/>
      <c r="F265" s="340" t="s">
        <v>42</v>
      </c>
      <c r="G265" s="340" t="s">
        <v>43</v>
      </c>
    </row>
    <row r="266" spans="1:7" ht="13.5" customHeight="1">
      <c r="A266" s="357"/>
      <c r="B266" s="379" t="s">
        <v>664</v>
      </c>
      <c r="C266" s="379" t="s">
        <v>414</v>
      </c>
      <c r="D266" s="814" t="s">
        <v>2079</v>
      </c>
      <c r="E266" s="379">
        <v>43250</v>
      </c>
      <c r="F266" s="379">
        <v>43255</v>
      </c>
      <c r="G266" s="379">
        <v>43287</v>
      </c>
    </row>
    <row r="267" spans="1:7" ht="13.5" customHeight="1">
      <c r="A267" s="357"/>
      <c r="B267" s="379" t="s">
        <v>2123</v>
      </c>
      <c r="C267" s="379" t="s">
        <v>632</v>
      </c>
      <c r="D267" s="817"/>
      <c r="E267" s="379">
        <v>43257</v>
      </c>
      <c r="F267" s="379">
        <v>43262</v>
      </c>
      <c r="G267" s="379">
        <v>43294</v>
      </c>
    </row>
    <row r="268" spans="1:7" ht="13.5" customHeight="1">
      <c r="A268" s="357"/>
      <c r="B268" s="379" t="s">
        <v>2122</v>
      </c>
      <c r="C268" s="379" t="s">
        <v>633</v>
      </c>
      <c r="D268" s="817"/>
      <c r="E268" s="379">
        <v>43264</v>
      </c>
      <c r="F268" s="379">
        <v>43269</v>
      </c>
      <c r="G268" s="379">
        <v>43301</v>
      </c>
    </row>
    <row r="269" spans="1:7" ht="13.5" customHeight="1">
      <c r="A269" s="357"/>
      <c r="B269" s="379" t="s">
        <v>2121</v>
      </c>
      <c r="C269" s="379" t="s">
        <v>634</v>
      </c>
      <c r="D269" s="817"/>
      <c r="E269" s="379">
        <v>43271</v>
      </c>
      <c r="F269" s="379">
        <v>43276</v>
      </c>
      <c r="G269" s="379">
        <v>43308</v>
      </c>
    </row>
    <row r="270" spans="1:7" ht="13.5" customHeight="1">
      <c r="A270" s="357"/>
      <c r="B270" s="379" t="s">
        <v>1990</v>
      </c>
      <c r="C270" s="379" t="s">
        <v>1990</v>
      </c>
      <c r="D270" s="818"/>
      <c r="E270" s="379">
        <v>43278</v>
      </c>
      <c r="F270" s="379">
        <v>43283</v>
      </c>
      <c r="G270" s="379">
        <v>43315</v>
      </c>
    </row>
    <row r="271" spans="1:7" ht="13.5">
      <c r="A271" s="357"/>
      <c r="B271" s="361"/>
      <c r="C271" s="361"/>
      <c r="D271" s="380"/>
      <c r="E271" s="378"/>
      <c r="F271" s="378"/>
      <c r="G271" s="378"/>
    </row>
    <row r="272" spans="1:7">
      <c r="A272" s="345" t="s">
        <v>2120</v>
      </c>
      <c r="B272" s="819" t="s">
        <v>38</v>
      </c>
      <c r="C272" s="819" t="s">
        <v>39</v>
      </c>
      <c r="D272" s="819" t="s">
        <v>40</v>
      </c>
      <c r="E272" s="819" t="s">
        <v>2019</v>
      </c>
      <c r="F272" s="340" t="s">
        <v>325</v>
      </c>
      <c r="G272" s="340" t="s">
        <v>164</v>
      </c>
    </row>
    <row r="273" spans="1:7">
      <c r="A273" s="345"/>
      <c r="B273" s="820"/>
      <c r="C273" s="820"/>
      <c r="D273" s="820"/>
      <c r="E273" s="820"/>
      <c r="F273" s="340" t="s">
        <v>42</v>
      </c>
      <c r="G273" s="340" t="s">
        <v>43</v>
      </c>
    </row>
    <row r="274" spans="1:7" ht="12.75" customHeight="1">
      <c r="A274" s="357"/>
      <c r="B274" s="379" t="s">
        <v>2119</v>
      </c>
      <c r="C274" s="379" t="s">
        <v>2118</v>
      </c>
      <c r="D274" s="814" t="s">
        <v>2079</v>
      </c>
      <c r="E274" s="379">
        <v>43251</v>
      </c>
      <c r="F274" s="379">
        <v>43258</v>
      </c>
      <c r="G274" s="379">
        <v>43294</v>
      </c>
    </row>
    <row r="275" spans="1:7" ht="12.75" customHeight="1">
      <c r="A275" s="357"/>
      <c r="B275" s="379" t="s">
        <v>2117</v>
      </c>
      <c r="C275" s="379" t="s">
        <v>1824</v>
      </c>
      <c r="D275" s="817"/>
      <c r="E275" s="379">
        <v>43258</v>
      </c>
      <c r="F275" s="379">
        <v>43265</v>
      </c>
      <c r="G275" s="379">
        <v>43301</v>
      </c>
    </row>
    <row r="276" spans="1:7" ht="12.75" customHeight="1">
      <c r="A276" s="357"/>
      <c r="B276" s="379" t="s">
        <v>2116</v>
      </c>
      <c r="C276" s="379" t="s">
        <v>49</v>
      </c>
      <c r="D276" s="817"/>
      <c r="E276" s="379">
        <v>43265</v>
      </c>
      <c r="F276" s="379">
        <v>43272</v>
      </c>
      <c r="G276" s="379">
        <v>43308</v>
      </c>
    </row>
    <row r="277" spans="1:7" ht="12.75" customHeight="1">
      <c r="A277" s="357"/>
      <c r="B277" s="379" t="s">
        <v>2115</v>
      </c>
      <c r="C277" s="379" t="s">
        <v>327</v>
      </c>
      <c r="D277" s="817"/>
      <c r="E277" s="379">
        <v>43272</v>
      </c>
      <c r="F277" s="379">
        <v>43279</v>
      </c>
      <c r="G277" s="379">
        <v>43315</v>
      </c>
    </row>
    <row r="278" spans="1:7" ht="12.75" customHeight="1">
      <c r="B278" s="379" t="s">
        <v>2114</v>
      </c>
      <c r="C278" s="379" t="s">
        <v>261</v>
      </c>
      <c r="D278" s="818"/>
      <c r="E278" s="379">
        <v>43279</v>
      </c>
      <c r="F278" s="379">
        <v>43286</v>
      </c>
      <c r="G278" s="379">
        <v>43322</v>
      </c>
    </row>
    <row r="279" spans="1:7">
      <c r="A279" s="345"/>
      <c r="B279" s="361"/>
      <c r="C279" s="361"/>
      <c r="D279" s="366"/>
      <c r="E279" s="378"/>
      <c r="F279" s="377"/>
      <c r="G279" s="377"/>
    </row>
    <row r="280" spans="1:7">
      <c r="A280" s="345" t="s">
        <v>2113</v>
      </c>
      <c r="B280" s="819" t="s">
        <v>38</v>
      </c>
      <c r="C280" s="819" t="s">
        <v>39</v>
      </c>
      <c r="D280" s="819" t="s">
        <v>40</v>
      </c>
      <c r="E280" s="819" t="s">
        <v>2019</v>
      </c>
      <c r="F280" s="340" t="s">
        <v>325</v>
      </c>
      <c r="G280" s="340" t="s">
        <v>289</v>
      </c>
    </row>
    <row r="281" spans="1:7">
      <c r="A281" s="371" t="s">
        <v>2112</v>
      </c>
      <c r="B281" s="820"/>
      <c r="C281" s="820"/>
      <c r="D281" s="820"/>
      <c r="E281" s="820"/>
      <c r="F281" s="340" t="s">
        <v>42</v>
      </c>
      <c r="G281" s="340" t="s">
        <v>43</v>
      </c>
    </row>
    <row r="282" spans="1:7">
      <c r="A282" s="371"/>
      <c r="B282" s="372" t="s">
        <v>2111</v>
      </c>
      <c r="C282" s="372" t="s">
        <v>2110</v>
      </c>
      <c r="D282" s="819" t="s">
        <v>2090</v>
      </c>
      <c r="E282" s="372">
        <f t="shared" ref="E282:G285" si="0">E283-7</f>
        <v>43250</v>
      </c>
      <c r="F282" s="372">
        <f t="shared" si="0"/>
        <v>43257</v>
      </c>
      <c r="G282" s="372">
        <f t="shared" si="0"/>
        <v>43291</v>
      </c>
    </row>
    <row r="283" spans="1:7">
      <c r="A283" s="371"/>
      <c r="B283" s="372" t="s">
        <v>2109</v>
      </c>
      <c r="C283" s="372" t="s">
        <v>2108</v>
      </c>
      <c r="D283" s="824"/>
      <c r="E283" s="372">
        <f t="shared" si="0"/>
        <v>43257</v>
      </c>
      <c r="F283" s="372">
        <f t="shared" si="0"/>
        <v>43264</v>
      </c>
      <c r="G283" s="372">
        <f t="shared" si="0"/>
        <v>43298</v>
      </c>
    </row>
    <row r="284" spans="1:7">
      <c r="A284" s="371"/>
      <c r="B284" s="372" t="s">
        <v>2107</v>
      </c>
      <c r="C284" s="372" t="s">
        <v>2106</v>
      </c>
      <c r="D284" s="824"/>
      <c r="E284" s="372">
        <f t="shared" si="0"/>
        <v>43264</v>
      </c>
      <c r="F284" s="372">
        <f t="shared" si="0"/>
        <v>43271</v>
      </c>
      <c r="G284" s="372">
        <f t="shared" si="0"/>
        <v>43305</v>
      </c>
    </row>
    <row r="285" spans="1:7">
      <c r="A285" s="371"/>
      <c r="B285" s="372" t="s">
        <v>2105</v>
      </c>
      <c r="C285" s="372" t="s">
        <v>2104</v>
      </c>
      <c r="D285" s="824"/>
      <c r="E285" s="372">
        <f t="shared" si="0"/>
        <v>43271</v>
      </c>
      <c r="F285" s="372">
        <f t="shared" si="0"/>
        <v>43278</v>
      </c>
      <c r="G285" s="372">
        <f t="shared" si="0"/>
        <v>43312</v>
      </c>
    </row>
    <row r="286" spans="1:7" ht="13.5" customHeight="1">
      <c r="A286" s="341"/>
      <c r="B286" s="372" t="s">
        <v>2103</v>
      </c>
      <c r="C286" s="372" t="s">
        <v>2102</v>
      </c>
      <c r="D286" s="824"/>
      <c r="E286" s="372">
        <v>43278</v>
      </c>
      <c r="F286" s="372">
        <v>43285</v>
      </c>
      <c r="G286" s="372">
        <v>43319</v>
      </c>
    </row>
    <row r="287" spans="1:7" ht="14.25">
      <c r="A287" s="376"/>
      <c r="B287" s="374"/>
      <c r="C287" s="374"/>
      <c r="D287" s="375"/>
      <c r="E287" s="374"/>
      <c r="F287" s="374"/>
      <c r="G287" s="374"/>
    </row>
    <row r="288" spans="1:7">
      <c r="A288" s="345" t="s">
        <v>2101</v>
      </c>
      <c r="B288" s="819" t="s">
        <v>38</v>
      </c>
      <c r="C288" s="819" t="s">
        <v>39</v>
      </c>
      <c r="D288" s="819" t="s">
        <v>40</v>
      </c>
      <c r="E288" s="819" t="s">
        <v>2019</v>
      </c>
      <c r="F288" s="340" t="s">
        <v>325</v>
      </c>
      <c r="G288" s="340" t="s">
        <v>172</v>
      </c>
    </row>
    <row r="289" spans="1:7">
      <c r="A289" s="345" t="s">
        <v>2100</v>
      </c>
      <c r="B289" s="820"/>
      <c r="C289" s="820"/>
      <c r="D289" s="820"/>
      <c r="E289" s="820"/>
      <c r="F289" s="373" t="s">
        <v>42</v>
      </c>
      <c r="G289" s="373" t="s">
        <v>43</v>
      </c>
    </row>
    <row r="290" spans="1:7" ht="13.5" customHeight="1">
      <c r="B290" s="372" t="s">
        <v>521</v>
      </c>
      <c r="C290" s="372" t="s">
        <v>525</v>
      </c>
      <c r="D290" s="821" t="s">
        <v>2099</v>
      </c>
      <c r="E290" s="372">
        <v>43249</v>
      </c>
      <c r="F290" s="372">
        <v>43255</v>
      </c>
      <c r="G290" s="372">
        <v>43289</v>
      </c>
    </row>
    <row r="291" spans="1:7" ht="12.75" customHeight="1">
      <c r="B291" s="372" t="s">
        <v>521</v>
      </c>
      <c r="C291" s="372" t="s">
        <v>1192</v>
      </c>
      <c r="D291" s="822"/>
      <c r="E291" s="372">
        <v>43256</v>
      </c>
      <c r="F291" s="372">
        <v>43262</v>
      </c>
      <c r="G291" s="372">
        <v>43296</v>
      </c>
    </row>
    <row r="292" spans="1:7" ht="12.75" customHeight="1">
      <c r="B292" s="372"/>
      <c r="C292" s="372"/>
      <c r="D292" s="822"/>
      <c r="E292" s="372">
        <v>43263</v>
      </c>
      <c r="F292" s="372">
        <v>43269</v>
      </c>
      <c r="G292" s="372">
        <v>43303</v>
      </c>
    </row>
    <row r="293" spans="1:7" ht="12.75" customHeight="1">
      <c r="B293" s="372"/>
      <c r="C293" s="372"/>
      <c r="D293" s="822"/>
      <c r="E293" s="372">
        <v>43270</v>
      </c>
      <c r="F293" s="372">
        <v>43276</v>
      </c>
      <c r="G293" s="372">
        <v>43310</v>
      </c>
    </row>
    <row r="294" spans="1:7" ht="13.5" customHeight="1">
      <c r="B294" s="372"/>
      <c r="C294" s="372"/>
      <c r="D294" s="823"/>
      <c r="E294" s="372">
        <v>43277</v>
      </c>
      <c r="F294" s="372">
        <v>43283</v>
      </c>
      <c r="G294" s="372">
        <v>43317</v>
      </c>
    </row>
    <row r="296" spans="1:7" s="343" customFormat="1">
      <c r="A296" s="345" t="s">
        <v>171</v>
      </c>
      <c r="B296" s="819" t="s">
        <v>38</v>
      </c>
      <c r="C296" s="819" t="s">
        <v>39</v>
      </c>
      <c r="D296" s="819" t="s">
        <v>40</v>
      </c>
      <c r="E296" s="819" t="s">
        <v>2019</v>
      </c>
      <c r="F296" s="340" t="s">
        <v>325</v>
      </c>
      <c r="G296" s="340" t="s">
        <v>171</v>
      </c>
    </row>
    <row r="297" spans="1:7">
      <c r="A297" s="371" t="s">
        <v>2098</v>
      </c>
      <c r="B297" s="820"/>
      <c r="C297" s="820"/>
      <c r="D297" s="820"/>
      <c r="E297" s="820"/>
      <c r="F297" s="340" t="s">
        <v>42</v>
      </c>
      <c r="G297" s="340" t="s">
        <v>43</v>
      </c>
    </row>
    <row r="298" spans="1:7" ht="13.5" customHeight="1">
      <c r="B298" s="358" t="s">
        <v>749</v>
      </c>
      <c r="C298" s="358" t="s">
        <v>2097</v>
      </c>
      <c r="D298" s="814" t="s">
        <v>2079</v>
      </c>
      <c r="E298" s="358">
        <v>43248</v>
      </c>
      <c r="F298" s="358">
        <v>43254</v>
      </c>
      <c r="G298" s="358">
        <v>43286</v>
      </c>
    </row>
    <row r="299" spans="1:7" ht="13.5" customHeight="1">
      <c r="B299" s="358" t="s">
        <v>690</v>
      </c>
      <c r="C299" s="358" t="s">
        <v>2096</v>
      </c>
      <c r="D299" s="817"/>
      <c r="E299" s="358">
        <f t="shared" ref="E299:G302" si="1">E298+7</f>
        <v>43255</v>
      </c>
      <c r="F299" s="358">
        <f t="shared" si="1"/>
        <v>43261</v>
      </c>
      <c r="G299" s="358">
        <f t="shared" si="1"/>
        <v>43293</v>
      </c>
    </row>
    <row r="300" spans="1:7" ht="13.5" customHeight="1">
      <c r="A300" s="371"/>
      <c r="B300" s="358" t="s">
        <v>750</v>
      </c>
      <c r="C300" s="358" t="s">
        <v>2095</v>
      </c>
      <c r="D300" s="817"/>
      <c r="E300" s="358">
        <f t="shared" si="1"/>
        <v>43262</v>
      </c>
      <c r="F300" s="358">
        <f t="shared" si="1"/>
        <v>43268</v>
      </c>
      <c r="G300" s="358">
        <f t="shared" si="1"/>
        <v>43300</v>
      </c>
    </row>
    <row r="301" spans="1:7" ht="13.5" customHeight="1">
      <c r="B301" s="358" t="s">
        <v>691</v>
      </c>
      <c r="C301" s="358" t="s">
        <v>2080</v>
      </c>
      <c r="D301" s="817"/>
      <c r="E301" s="358">
        <f t="shared" si="1"/>
        <v>43269</v>
      </c>
      <c r="F301" s="358">
        <f t="shared" si="1"/>
        <v>43275</v>
      </c>
      <c r="G301" s="358">
        <f t="shared" si="1"/>
        <v>43307</v>
      </c>
    </row>
    <row r="302" spans="1:7" ht="13.5" customHeight="1">
      <c r="B302" s="358" t="s">
        <v>2094</v>
      </c>
      <c r="C302" s="358" t="s">
        <v>2093</v>
      </c>
      <c r="D302" s="818"/>
      <c r="E302" s="358">
        <f t="shared" si="1"/>
        <v>43276</v>
      </c>
      <c r="F302" s="358">
        <f t="shared" si="1"/>
        <v>43282</v>
      </c>
      <c r="G302" s="358">
        <f t="shared" si="1"/>
        <v>43314</v>
      </c>
    </row>
    <row r="303" spans="1:7">
      <c r="A303" s="345"/>
      <c r="B303" s="345"/>
      <c r="C303" s="368"/>
      <c r="D303" s="366"/>
      <c r="E303" s="367"/>
      <c r="G303" s="343"/>
    </row>
    <row r="304" spans="1:7">
      <c r="A304" s="345" t="s">
        <v>2092</v>
      </c>
      <c r="B304" s="819" t="s">
        <v>38</v>
      </c>
      <c r="C304" s="819" t="s">
        <v>39</v>
      </c>
      <c r="D304" s="819" t="s">
        <v>40</v>
      </c>
      <c r="E304" s="819" t="s">
        <v>2019</v>
      </c>
      <c r="F304" s="340" t="s">
        <v>325</v>
      </c>
      <c r="G304" s="340" t="s">
        <v>173</v>
      </c>
    </row>
    <row r="305" spans="1:7">
      <c r="A305" s="342" t="s">
        <v>2091</v>
      </c>
      <c r="B305" s="820"/>
      <c r="C305" s="820"/>
      <c r="D305" s="820"/>
      <c r="E305" s="820"/>
      <c r="F305" s="340" t="s">
        <v>42</v>
      </c>
      <c r="G305" s="340" t="s">
        <v>43</v>
      </c>
    </row>
    <row r="306" spans="1:7" ht="12.75" customHeight="1">
      <c r="B306" s="358" t="s">
        <v>742</v>
      </c>
      <c r="C306" s="358" t="s">
        <v>751</v>
      </c>
      <c r="D306" s="827" t="s">
        <v>2090</v>
      </c>
      <c r="E306" s="358">
        <v>43255</v>
      </c>
      <c r="F306" s="358">
        <v>43260</v>
      </c>
      <c r="G306" s="358">
        <v>43288</v>
      </c>
    </row>
    <row r="307" spans="1:7" ht="12.75" customHeight="1">
      <c r="B307" s="358" t="s">
        <v>2089</v>
      </c>
      <c r="C307" s="358" t="s">
        <v>741</v>
      </c>
      <c r="D307" s="828"/>
      <c r="E307" s="358">
        <f t="shared" ref="E307:G310" si="2">E306+7</f>
        <v>43262</v>
      </c>
      <c r="F307" s="358">
        <f t="shared" si="2"/>
        <v>43267</v>
      </c>
      <c r="G307" s="358">
        <f t="shared" si="2"/>
        <v>43295</v>
      </c>
    </row>
    <row r="308" spans="1:7" ht="12.75" customHeight="1">
      <c r="B308" s="358" t="s">
        <v>2088</v>
      </c>
      <c r="C308" s="358" t="s">
        <v>452</v>
      </c>
      <c r="D308" s="828"/>
      <c r="E308" s="358">
        <f t="shared" si="2"/>
        <v>43269</v>
      </c>
      <c r="F308" s="358">
        <f t="shared" si="2"/>
        <v>43274</v>
      </c>
      <c r="G308" s="358">
        <f t="shared" si="2"/>
        <v>43302</v>
      </c>
    </row>
    <row r="309" spans="1:7" ht="12.75" customHeight="1">
      <c r="B309" s="358" t="s">
        <v>744</v>
      </c>
      <c r="C309" s="358" t="s">
        <v>316</v>
      </c>
      <c r="D309" s="828"/>
      <c r="E309" s="358">
        <f t="shared" si="2"/>
        <v>43276</v>
      </c>
      <c r="F309" s="358">
        <f t="shared" si="2"/>
        <v>43281</v>
      </c>
      <c r="G309" s="358">
        <f t="shared" si="2"/>
        <v>43309</v>
      </c>
    </row>
    <row r="310" spans="1:7" ht="13.5" customHeight="1">
      <c r="B310" s="358" t="s">
        <v>745</v>
      </c>
      <c r="C310" s="358" t="s">
        <v>453</v>
      </c>
      <c r="D310" s="829"/>
      <c r="E310" s="358">
        <f t="shared" si="2"/>
        <v>43283</v>
      </c>
      <c r="F310" s="358">
        <f t="shared" si="2"/>
        <v>43288</v>
      </c>
      <c r="G310" s="358">
        <f t="shared" si="2"/>
        <v>43316</v>
      </c>
    </row>
    <row r="311" spans="1:7" ht="12.75" customHeight="1">
      <c r="B311" s="360"/>
      <c r="C311" s="360"/>
      <c r="D311" s="370"/>
      <c r="E311" s="360"/>
      <c r="F311" s="360"/>
      <c r="G311" s="360"/>
    </row>
    <row r="312" spans="1:7" ht="12.75" customHeight="1">
      <c r="A312" s="337" t="s">
        <v>2087</v>
      </c>
      <c r="B312" s="819" t="s">
        <v>38</v>
      </c>
      <c r="C312" s="819" t="s">
        <v>39</v>
      </c>
      <c r="D312" s="819" t="s">
        <v>40</v>
      </c>
      <c r="E312" s="819" t="s">
        <v>2019</v>
      </c>
      <c r="F312" s="340" t="s">
        <v>325</v>
      </c>
      <c r="G312" s="340" t="s">
        <v>6</v>
      </c>
    </row>
    <row r="313" spans="1:7" ht="12.75" customHeight="1">
      <c r="A313" s="337" t="s">
        <v>2086</v>
      </c>
      <c r="B313" s="820"/>
      <c r="C313" s="820"/>
      <c r="D313" s="820"/>
      <c r="E313" s="820"/>
      <c r="F313" s="340" t="s">
        <v>42</v>
      </c>
      <c r="G313" s="340" t="s">
        <v>43</v>
      </c>
    </row>
    <row r="314" spans="1:7" ht="12.75" customHeight="1">
      <c r="B314" s="358" t="s">
        <v>216</v>
      </c>
      <c r="C314" s="358" t="s">
        <v>2085</v>
      </c>
      <c r="D314" s="369" t="s">
        <v>2079</v>
      </c>
      <c r="E314" s="358">
        <v>7</v>
      </c>
      <c r="F314" s="358">
        <v>43256</v>
      </c>
      <c r="G314" s="358">
        <v>43293</v>
      </c>
    </row>
    <row r="315" spans="1:7" ht="12.75" customHeight="1">
      <c r="B315" s="358" t="s">
        <v>692</v>
      </c>
      <c r="C315" s="358" t="s">
        <v>2084</v>
      </c>
      <c r="D315" s="369" t="s">
        <v>2079</v>
      </c>
      <c r="E315" s="358">
        <v>14</v>
      </c>
      <c r="F315" s="358">
        <v>43263</v>
      </c>
      <c r="G315" s="358">
        <v>43300</v>
      </c>
    </row>
    <row r="316" spans="1:7" ht="12.75" customHeight="1">
      <c r="B316" s="358" t="s">
        <v>693</v>
      </c>
      <c r="C316" s="358" t="s">
        <v>2083</v>
      </c>
      <c r="D316" s="369" t="s">
        <v>2079</v>
      </c>
      <c r="E316" s="358">
        <v>21</v>
      </c>
      <c r="F316" s="358">
        <v>43270</v>
      </c>
      <c r="G316" s="358">
        <v>43307</v>
      </c>
    </row>
    <row r="317" spans="1:7" ht="12.75" customHeight="1">
      <c r="B317" s="358" t="s">
        <v>694</v>
      </c>
      <c r="C317" s="358" t="s">
        <v>2082</v>
      </c>
      <c r="D317" s="369" t="s">
        <v>2079</v>
      </c>
      <c r="E317" s="358">
        <v>28</v>
      </c>
      <c r="F317" s="358">
        <v>43277</v>
      </c>
      <c r="G317" s="358">
        <v>43314</v>
      </c>
    </row>
    <row r="318" spans="1:7" ht="12.75" customHeight="1">
      <c r="B318" s="358" t="s">
        <v>2081</v>
      </c>
      <c r="C318" s="358" t="s">
        <v>2080</v>
      </c>
      <c r="D318" s="369" t="s">
        <v>2079</v>
      </c>
      <c r="E318" s="358">
        <v>35</v>
      </c>
      <c r="F318" s="358">
        <v>43284</v>
      </c>
      <c r="G318" s="358">
        <v>43321</v>
      </c>
    </row>
    <row r="319" spans="1:7">
      <c r="B319" s="345"/>
      <c r="C319" s="368"/>
      <c r="D319" s="366"/>
      <c r="E319" s="367"/>
      <c r="F319" s="359"/>
      <c r="G319" s="359"/>
    </row>
    <row r="320" spans="1:7">
      <c r="A320" s="345" t="s">
        <v>2078</v>
      </c>
      <c r="B320" s="819" t="s">
        <v>38</v>
      </c>
      <c r="C320" s="819" t="s">
        <v>39</v>
      </c>
      <c r="D320" s="819" t="s">
        <v>40</v>
      </c>
      <c r="E320" s="819" t="s">
        <v>2019</v>
      </c>
      <c r="F320" s="340" t="s">
        <v>325</v>
      </c>
      <c r="G320" s="340" t="s">
        <v>304</v>
      </c>
    </row>
    <row r="321" spans="1:7">
      <c r="A321" s="345" t="s">
        <v>2077</v>
      </c>
      <c r="B321" s="820"/>
      <c r="C321" s="820"/>
      <c r="D321" s="820"/>
      <c r="E321" s="820"/>
      <c r="F321" s="340" t="s">
        <v>42</v>
      </c>
      <c r="G321" s="340" t="s">
        <v>43</v>
      </c>
    </row>
    <row r="322" spans="1:7" ht="13.5" customHeight="1">
      <c r="B322" s="358" t="s">
        <v>2076</v>
      </c>
      <c r="C322" s="358" t="s">
        <v>2075</v>
      </c>
      <c r="D322" s="830" t="s">
        <v>2074</v>
      </c>
      <c r="E322" s="358">
        <v>43249</v>
      </c>
      <c r="F322" s="358">
        <v>43255</v>
      </c>
      <c r="G322" s="358">
        <v>43278</v>
      </c>
    </row>
    <row r="323" spans="1:7" ht="13.5" customHeight="1">
      <c r="A323" s="337" t="s">
        <v>534</v>
      </c>
      <c r="B323" s="358" t="s">
        <v>199</v>
      </c>
      <c r="C323" s="358" t="s">
        <v>2073</v>
      </c>
      <c r="D323" s="830"/>
      <c r="E323" s="358">
        <v>43256</v>
      </c>
      <c r="F323" s="358">
        <v>43262</v>
      </c>
      <c r="G323" s="358">
        <v>43285</v>
      </c>
    </row>
    <row r="324" spans="1:7" ht="13.5" customHeight="1">
      <c r="A324" s="337" t="s">
        <v>534</v>
      </c>
      <c r="B324" s="358" t="s">
        <v>2072</v>
      </c>
      <c r="C324" s="358" t="s">
        <v>2071</v>
      </c>
      <c r="D324" s="830"/>
      <c r="E324" s="358">
        <v>43263</v>
      </c>
      <c r="F324" s="358">
        <v>43269</v>
      </c>
      <c r="G324" s="358">
        <v>43292</v>
      </c>
    </row>
    <row r="325" spans="1:7" ht="13.5" customHeight="1">
      <c r="A325" s="337" t="s">
        <v>534</v>
      </c>
      <c r="B325" s="358" t="s">
        <v>2070</v>
      </c>
      <c r="C325" s="358" t="s">
        <v>2069</v>
      </c>
      <c r="D325" s="830"/>
      <c r="E325" s="358">
        <v>43270</v>
      </c>
      <c r="F325" s="358">
        <v>43276</v>
      </c>
      <c r="G325" s="358">
        <v>43299</v>
      </c>
    </row>
    <row r="326" spans="1:7" ht="13.5" customHeight="1">
      <c r="B326" s="358" t="s">
        <v>1990</v>
      </c>
      <c r="C326" s="358" t="s">
        <v>1990</v>
      </c>
      <c r="D326" s="830"/>
      <c r="E326" s="358">
        <v>43277</v>
      </c>
      <c r="F326" s="358">
        <v>43283</v>
      </c>
      <c r="G326" s="358">
        <v>43306</v>
      </c>
    </row>
    <row r="327" spans="1:7">
      <c r="A327" s="343"/>
      <c r="B327" s="360"/>
      <c r="C327" s="360"/>
      <c r="D327" s="366"/>
    </row>
    <row r="328" spans="1:7">
      <c r="A328" s="345" t="s">
        <v>182</v>
      </c>
      <c r="B328" s="824" t="s">
        <v>38</v>
      </c>
      <c r="C328" s="824" t="s">
        <v>39</v>
      </c>
      <c r="D328" s="824" t="s">
        <v>40</v>
      </c>
      <c r="E328" s="819" t="s">
        <v>2019</v>
      </c>
      <c r="F328" s="340" t="s">
        <v>325</v>
      </c>
      <c r="G328" s="340" t="s">
        <v>183</v>
      </c>
    </row>
    <row r="329" spans="1:7">
      <c r="A329" s="342" t="s">
        <v>2068</v>
      </c>
      <c r="B329" s="820"/>
      <c r="C329" s="820"/>
      <c r="D329" s="820"/>
      <c r="E329" s="820"/>
      <c r="F329" s="340" t="s">
        <v>42</v>
      </c>
      <c r="G329" s="340" t="s">
        <v>43</v>
      </c>
    </row>
    <row r="330" spans="1:7" ht="12.75" customHeight="1">
      <c r="A330" s="345"/>
      <c r="B330" s="358" t="s">
        <v>2067</v>
      </c>
      <c r="C330" s="358" t="s">
        <v>2066</v>
      </c>
      <c r="D330" s="821" t="s">
        <v>2065</v>
      </c>
      <c r="E330" s="358">
        <v>43248</v>
      </c>
      <c r="F330" s="358">
        <v>43254</v>
      </c>
      <c r="G330" s="358">
        <v>43269</v>
      </c>
    </row>
    <row r="331" spans="1:7" ht="12.75" customHeight="1">
      <c r="A331" s="357"/>
      <c r="B331" s="358" t="s">
        <v>64</v>
      </c>
      <c r="C331" s="358" t="s">
        <v>2064</v>
      </c>
      <c r="D331" s="822"/>
      <c r="E331" s="358">
        <v>43255</v>
      </c>
      <c r="F331" s="358">
        <v>43261</v>
      </c>
      <c r="G331" s="358">
        <v>43276</v>
      </c>
    </row>
    <row r="332" spans="1:7" ht="12.75" customHeight="1">
      <c r="A332" s="357"/>
      <c r="B332" s="358" t="s">
        <v>2063</v>
      </c>
      <c r="C332" s="358" t="s">
        <v>2062</v>
      </c>
      <c r="D332" s="822"/>
      <c r="E332" s="358">
        <v>43262</v>
      </c>
      <c r="F332" s="358">
        <v>43268</v>
      </c>
      <c r="G332" s="358">
        <v>43283</v>
      </c>
    </row>
    <row r="333" spans="1:7" ht="12.75" customHeight="1">
      <c r="A333" s="357"/>
      <c r="B333" s="358" t="s">
        <v>2061</v>
      </c>
      <c r="C333" s="358" t="s">
        <v>2060</v>
      </c>
      <c r="D333" s="822"/>
      <c r="E333" s="358">
        <v>43269</v>
      </c>
      <c r="F333" s="358">
        <v>43275</v>
      </c>
      <c r="G333" s="358">
        <v>43290</v>
      </c>
    </row>
    <row r="334" spans="1:7" ht="12.75" customHeight="1">
      <c r="A334" s="357"/>
      <c r="B334" s="358" t="s">
        <v>1990</v>
      </c>
      <c r="C334" s="358" t="s">
        <v>1990</v>
      </c>
      <c r="D334" s="823"/>
      <c r="E334" s="358">
        <v>43276</v>
      </c>
      <c r="F334" s="358">
        <v>43282</v>
      </c>
      <c r="G334" s="358">
        <v>43297</v>
      </c>
    </row>
    <row r="335" spans="1:7">
      <c r="A335" s="345"/>
      <c r="C335" s="365"/>
      <c r="D335" s="364"/>
      <c r="E335" s="363"/>
    </row>
    <row r="336" spans="1:7" ht="12.75" customHeight="1">
      <c r="A336" s="345" t="s">
        <v>2059</v>
      </c>
      <c r="B336" s="819" t="s">
        <v>38</v>
      </c>
      <c r="C336" s="819" t="s">
        <v>39</v>
      </c>
      <c r="D336" s="819" t="s">
        <v>40</v>
      </c>
      <c r="E336" s="819" t="s">
        <v>2019</v>
      </c>
      <c r="F336" s="340" t="s">
        <v>325</v>
      </c>
      <c r="G336" s="340" t="s">
        <v>183</v>
      </c>
    </row>
    <row r="337" spans="1:7" ht="12.75" customHeight="1">
      <c r="A337" s="345" t="s">
        <v>2018</v>
      </c>
      <c r="B337" s="820"/>
      <c r="C337" s="820"/>
      <c r="D337" s="820"/>
      <c r="E337" s="820"/>
      <c r="F337" s="340" t="s">
        <v>42</v>
      </c>
      <c r="G337" s="340" t="s">
        <v>43</v>
      </c>
    </row>
    <row r="338" spans="1:7" ht="12.75" customHeight="1">
      <c r="B338" s="358" t="s">
        <v>2058</v>
      </c>
      <c r="C338" s="358" t="s">
        <v>2036</v>
      </c>
      <c r="D338" s="832" t="s">
        <v>2057</v>
      </c>
      <c r="E338" s="358">
        <v>43249</v>
      </c>
      <c r="F338" s="358">
        <v>43255</v>
      </c>
      <c r="G338" s="358">
        <v>43269</v>
      </c>
    </row>
    <row r="339" spans="1:7" ht="12.75" customHeight="1">
      <c r="B339" s="358" t="s">
        <v>2056</v>
      </c>
      <c r="C339" s="358" t="s">
        <v>2055</v>
      </c>
      <c r="D339" s="833"/>
      <c r="E339" s="358">
        <v>43256</v>
      </c>
      <c r="F339" s="358">
        <v>43262</v>
      </c>
      <c r="G339" s="358">
        <v>43276</v>
      </c>
    </row>
    <row r="340" spans="1:7" ht="12.75" customHeight="1">
      <c r="B340" s="358" t="s">
        <v>2054</v>
      </c>
      <c r="C340" s="358" t="s">
        <v>2053</v>
      </c>
      <c r="D340" s="833"/>
      <c r="E340" s="358">
        <v>43263</v>
      </c>
      <c r="F340" s="358">
        <v>43269</v>
      </c>
      <c r="G340" s="358">
        <v>43283</v>
      </c>
    </row>
    <row r="341" spans="1:7" ht="12.75" customHeight="1">
      <c r="B341" s="358" t="s">
        <v>2052</v>
      </c>
      <c r="C341" s="358" t="s">
        <v>310</v>
      </c>
      <c r="D341" s="833"/>
      <c r="E341" s="358">
        <v>43270</v>
      </c>
      <c r="F341" s="358">
        <v>43276</v>
      </c>
      <c r="G341" s="358">
        <v>43290</v>
      </c>
    </row>
    <row r="342" spans="1:7" ht="12.75" customHeight="1">
      <c r="B342" s="358" t="s">
        <v>2051</v>
      </c>
      <c r="C342" s="358" t="s">
        <v>10</v>
      </c>
      <c r="D342" s="834"/>
      <c r="E342" s="358">
        <v>43277</v>
      </c>
      <c r="F342" s="358">
        <v>43283</v>
      </c>
      <c r="G342" s="358">
        <v>43297</v>
      </c>
    </row>
    <row r="343" spans="1:7">
      <c r="C343" s="362"/>
      <c r="D343" s="361"/>
      <c r="E343" s="360"/>
      <c r="G343" s="359"/>
    </row>
    <row r="344" spans="1:7">
      <c r="A344" s="356" t="s">
        <v>2050</v>
      </c>
      <c r="B344" s="814" t="s">
        <v>38</v>
      </c>
      <c r="C344" s="814" t="s">
        <v>39</v>
      </c>
      <c r="D344" s="814" t="s">
        <v>40</v>
      </c>
      <c r="E344" s="837" t="s">
        <v>2019</v>
      </c>
      <c r="F344" s="358" t="s">
        <v>325</v>
      </c>
      <c r="G344" s="358" t="s">
        <v>183</v>
      </c>
    </row>
    <row r="345" spans="1:7" ht="12" customHeight="1">
      <c r="A345" s="356"/>
      <c r="B345" s="818"/>
      <c r="C345" s="818"/>
      <c r="D345" s="818"/>
      <c r="E345" s="838"/>
      <c r="F345" s="355" t="s">
        <v>42</v>
      </c>
      <c r="G345" s="340" t="s">
        <v>43</v>
      </c>
    </row>
    <row r="346" spans="1:7" ht="12.75" customHeight="1">
      <c r="A346" s="356"/>
      <c r="B346" s="355" t="s">
        <v>2049</v>
      </c>
      <c r="C346" s="355" t="s">
        <v>2048</v>
      </c>
      <c r="D346" s="832" t="s">
        <v>2047</v>
      </c>
      <c r="E346" s="355">
        <v>43245</v>
      </c>
      <c r="F346" s="355">
        <v>43252</v>
      </c>
      <c r="G346" s="355">
        <v>43267</v>
      </c>
    </row>
    <row r="347" spans="1:7" ht="12.75" customHeight="1">
      <c r="A347" s="356"/>
      <c r="B347" s="355" t="s">
        <v>2046</v>
      </c>
      <c r="C347" s="355" t="s">
        <v>2045</v>
      </c>
      <c r="D347" s="833"/>
      <c r="E347" s="355">
        <v>43252</v>
      </c>
      <c r="F347" s="355">
        <v>43259</v>
      </c>
      <c r="G347" s="355">
        <v>43274</v>
      </c>
    </row>
    <row r="348" spans="1:7" ht="12.75" customHeight="1">
      <c r="A348" s="357"/>
      <c r="B348" s="355" t="s">
        <v>2044</v>
      </c>
      <c r="C348" s="355" t="s">
        <v>2043</v>
      </c>
      <c r="D348" s="833"/>
      <c r="E348" s="355">
        <v>43259</v>
      </c>
      <c r="F348" s="355">
        <v>43266</v>
      </c>
      <c r="G348" s="355">
        <v>43281</v>
      </c>
    </row>
    <row r="349" spans="1:7" ht="12.75" customHeight="1">
      <c r="A349" s="357"/>
      <c r="B349" s="355" t="s">
        <v>2042</v>
      </c>
      <c r="C349" s="355" t="s">
        <v>2041</v>
      </c>
      <c r="D349" s="833"/>
      <c r="E349" s="355">
        <v>43266</v>
      </c>
      <c r="F349" s="355">
        <v>43273</v>
      </c>
      <c r="G349" s="355">
        <v>43288</v>
      </c>
    </row>
    <row r="350" spans="1:7" ht="12.75" customHeight="1">
      <c r="A350" s="357"/>
      <c r="B350" s="355" t="s">
        <v>2040</v>
      </c>
      <c r="C350" s="355" t="s">
        <v>2039</v>
      </c>
      <c r="D350" s="833"/>
      <c r="E350" s="355">
        <v>43273</v>
      </c>
      <c r="F350" s="355">
        <v>43280</v>
      </c>
      <c r="G350" s="355">
        <v>43295</v>
      </c>
    </row>
    <row r="351" spans="1:7" ht="12.75" customHeight="1">
      <c r="A351" s="356"/>
      <c r="B351" s="355" t="s">
        <v>1990</v>
      </c>
      <c r="C351" s="355" t="s">
        <v>1990</v>
      </c>
      <c r="D351" s="834"/>
      <c r="E351" s="355">
        <v>43280</v>
      </c>
      <c r="F351" s="355">
        <v>43287</v>
      </c>
      <c r="G351" s="355">
        <v>43302</v>
      </c>
    </row>
    <row r="352" spans="1:7">
      <c r="A352" s="345"/>
      <c r="B352" s="352"/>
      <c r="C352" s="354"/>
      <c r="D352" s="353"/>
      <c r="E352" s="352"/>
      <c r="F352" s="352"/>
      <c r="G352" s="352"/>
    </row>
    <row r="353" spans="1:7" s="346" customFormat="1">
      <c r="A353" s="349" t="s">
        <v>2038</v>
      </c>
      <c r="B353" s="825" t="s">
        <v>38</v>
      </c>
      <c r="C353" s="825" t="s">
        <v>39</v>
      </c>
      <c r="D353" s="825" t="s">
        <v>40</v>
      </c>
      <c r="E353" s="825" t="s">
        <v>1988</v>
      </c>
      <c r="F353" s="348" t="s">
        <v>325</v>
      </c>
      <c r="G353" s="348" t="s">
        <v>2027</v>
      </c>
    </row>
    <row r="354" spans="1:7" s="346" customFormat="1">
      <c r="A354" s="349" t="s">
        <v>2037</v>
      </c>
      <c r="B354" s="826"/>
      <c r="C354" s="826"/>
      <c r="D354" s="826"/>
      <c r="E354" s="826"/>
      <c r="F354" s="348" t="s">
        <v>42</v>
      </c>
      <c r="G354" s="348" t="s">
        <v>43</v>
      </c>
    </row>
    <row r="355" spans="1:7" s="346" customFormat="1" ht="12.75" customHeight="1">
      <c r="A355" s="349"/>
      <c r="B355" s="347" t="s">
        <v>207</v>
      </c>
      <c r="C355" s="347" t="s">
        <v>2036</v>
      </c>
      <c r="D355" s="835" t="s">
        <v>2035</v>
      </c>
      <c r="E355" s="347">
        <v>43251</v>
      </c>
      <c r="F355" s="347">
        <v>43258</v>
      </c>
      <c r="G355" s="347">
        <v>43273</v>
      </c>
    </row>
    <row r="356" spans="1:7" s="346" customFormat="1" ht="12.75" customHeight="1">
      <c r="A356" s="349"/>
      <c r="B356" s="347" t="s">
        <v>2034</v>
      </c>
      <c r="C356" s="347" t="s">
        <v>2033</v>
      </c>
      <c r="D356" s="835"/>
      <c r="E356" s="347">
        <f t="shared" ref="E356:G359" si="3">E355+7</f>
        <v>43258</v>
      </c>
      <c r="F356" s="347">
        <f t="shared" si="3"/>
        <v>43265</v>
      </c>
      <c r="G356" s="347">
        <f t="shared" si="3"/>
        <v>43280</v>
      </c>
    </row>
    <row r="357" spans="1:7" s="346" customFormat="1" ht="12.75" customHeight="1">
      <c r="A357" s="349"/>
      <c r="B357" s="347" t="s">
        <v>2032</v>
      </c>
      <c r="C357" s="347" t="s">
        <v>2031</v>
      </c>
      <c r="D357" s="835"/>
      <c r="E357" s="347">
        <f t="shared" si="3"/>
        <v>43265</v>
      </c>
      <c r="F357" s="347">
        <f t="shared" si="3"/>
        <v>43272</v>
      </c>
      <c r="G357" s="347">
        <f t="shared" si="3"/>
        <v>43287</v>
      </c>
    </row>
    <row r="358" spans="1:7" s="346" customFormat="1" ht="12.75" customHeight="1">
      <c r="A358" s="349"/>
      <c r="B358" s="347" t="s">
        <v>2016</v>
      </c>
      <c r="C358" s="347" t="s">
        <v>2030</v>
      </c>
      <c r="D358" s="835"/>
      <c r="E358" s="347">
        <f t="shared" si="3"/>
        <v>43272</v>
      </c>
      <c r="F358" s="347">
        <f t="shared" si="3"/>
        <v>43279</v>
      </c>
      <c r="G358" s="347">
        <f t="shared" si="3"/>
        <v>43294</v>
      </c>
    </row>
    <row r="359" spans="1:7" s="346" customFormat="1" ht="12.75" customHeight="1">
      <c r="A359" s="349"/>
      <c r="B359" s="347" t="s">
        <v>2029</v>
      </c>
      <c r="C359" s="347" t="s">
        <v>764</v>
      </c>
      <c r="D359" s="835"/>
      <c r="E359" s="347">
        <f t="shared" si="3"/>
        <v>43279</v>
      </c>
      <c r="F359" s="347">
        <f t="shared" si="3"/>
        <v>43286</v>
      </c>
      <c r="G359" s="347">
        <f t="shared" si="3"/>
        <v>43301</v>
      </c>
    </row>
    <row r="360" spans="1:7" s="346" customFormat="1" ht="12.75" customHeight="1">
      <c r="A360" s="349"/>
      <c r="B360" s="351"/>
      <c r="C360" s="351"/>
      <c r="D360" s="349"/>
      <c r="E360" s="349"/>
      <c r="F360" s="349"/>
      <c r="G360" s="349"/>
    </row>
    <row r="361" spans="1:7" s="346" customFormat="1" ht="12.75" customHeight="1">
      <c r="A361" s="349" t="s">
        <v>2028</v>
      </c>
      <c r="B361" s="825" t="s">
        <v>38</v>
      </c>
      <c r="C361" s="825" t="s">
        <v>39</v>
      </c>
      <c r="D361" s="825" t="s">
        <v>40</v>
      </c>
      <c r="E361" s="825" t="s">
        <v>1988</v>
      </c>
      <c r="F361" s="348" t="s">
        <v>325</v>
      </c>
      <c r="G361" s="348" t="s">
        <v>2027</v>
      </c>
    </row>
    <row r="362" spans="1:7" s="346" customFormat="1" ht="12.75" customHeight="1">
      <c r="A362" s="349"/>
      <c r="B362" s="826"/>
      <c r="C362" s="826"/>
      <c r="D362" s="826"/>
      <c r="E362" s="826"/>
      <c r="F362" s="348" t="s">
        <v>42</v>
      </c>
      <c r="G362" s="348" t="s">
        <v>43</v>
      </c>
    </row>
    <row r="363" spans="1:7" s="346" customFormat="1" ht="12.75" customHeight="1">
      <c r="A363" s="349"/>
      <c r="B363" s="347" t="s">
        <v>2026</v>
      </c>
      <c r="C363" s="347" t="s">
        <v>764</v>
      </c>
      <c r="D363" s="835" t="s">
        <v>2025</v>
      </c>
      <c r="E363" s="347">
        <v>43249</v>
      </c>
      <c r="F363" s="347">
        <v>43256</v>
      </c>
      <c r="G363" s="347">
        <v>43279</v>
      </c>
    </row>
    <row r="364" spans="1:7" s="346" customFormat="1" ht="12.75" customHeight="1">
      <c r="A364" s="349"/>
      <c r="B364" s="347" t="s">
        <v>2024</v>
      </c>
      <c r="C364" s="347" t="s">
        <v>76</v>
      </c>
      <c r="D364" s="835"/>
      <c r="E364" s="347">
        <v>43256</v>
      </c>
      <c r="F364" s="347">
        <v>43263</v>
      </c>
      <c r="G364" s="347">
        <v>43286</v>
      </c>
    </row>
    <row r="365" spans="1:7" s="346" customFormat="1" ht="12.75" customHeight="1">
      <c r="A365" s="349"/>
      <c r="B365" s="347" t="s">
        <v>2023</v>
      </c>
      <c r="C365" s="347" t="s">
        <v>2022</v>
      </c>
      <c r="D365" s="835"/>
      <c r="E365" s="347">
        <v>43263</v>
      </c>
      <c r="F365" s="347">
        <v>43270</v>
      </c>
      <c r="G365" s="347">
        <v>43293</v>
      </c>
    </row>
    <row r="366" spans="1:7" s="346" customFormat="1" ht="12.75" customHeight="1">
      <c r="A366" s="349"/>
      <c r="B366" s="347" t="s">
        <v>328</v>
      </c>
      <c r="C366" s="347" t="s">
        <v>2021</v>
      </c>
      <c r="D366" s="835"/>
      <c r="E366" s="347">
        <v>43270</v>
      </c>
      <c r="F366" s="347">
        <v>43277</v>
      </c>
      <c r="G366" s="347">
        <v>43300</v>
      </c>
    </row>
    <row r="367" spans="1:7" s="346" customFormat="1" ht="12.75" customHeight="1">
      <c r="A367" s="349"/>
      <c r="B367" s="347" t="s">
        <v>2020</v>
      </c>
      <c r="C367" s="347" t="s">
        <v>298</v>
      </c>
      <c r="D367" s="835"/>
      <c r="E367" s="347">
        <v>43277</v>
      </c>
      <c r="F367" s="347">
        <v>43284</v>
      </c>
      <c r="G367" s="347">
        <v>43307</v>
      </c>
    </row>
    <row r="368" spans="1:7" s="346" customFormat="1">
      <c r="A368" s="349"/>
      <c r="B368" s="350"/>
      <c r="C368" s="350"/>
      <c r="D368" s="350"/>
      <c r="E368" s="350"/>
    </row>
    <row r="369" spans="1:7" s="346" customFormat="1">
      <c r="A369" s="349" t="s">
        <v>187</v>
      </c>
      <c r="B369" s="825" t="s">
        <v>38</v>
      </c>
      <c r="C369" s="825" t="s">
        <v>39</v>
      </c>
      <c r="D369" s="825" t="s">
        <v>40</v>
      </c>
      <c r="E369" s="825" t="s">
        <v>2019</v>
      </c>
      <c r="F369" s="348" t="s">
        <v>325</v>
      </c>
      <c r="G369" s="348" t="s">
        <v>187</v>
      </c>
    </row>
    <row r="370" spans="1:7" s="346" customFormat="1">
      <c r="A370" s="349" t="s">
        <v>2018</v>
      </c>
      <c r="B370" s="826"/>
      <c r="C370" s="826"/>
      <c r="D370" s="826"/>
      <c r="E370" s="826"/>
      <c r="F370" s="348" t="s">
        <v>42</v>
      </c>
      <c r="G370" s="348" t="s">
        <v>43</v>
      </c>
    </row>
    <row r="371" spans="1:7" s="346" customFormat="1" ht="13.5" customHeight="1">
      <c r="B371" s="347" t="s">
        <v>2016</v>
      </c>
      <c r="C371" s="347" t="s">
        <v>2015</v>
      </c>
      <c r="D371" s="835" t="s">
        <v>2017</v>
      </c>
      <c r="E371" s="347">
        <v>43249</v>
      </c>
      <c r="F371" s="347">
        <v>43255</v>
      </c>
      <c r="G371" s="347">
        <v>43283</v>
      </c>
    </row>
    <row r="372" spans="1:7" s="346" customFormat="1" ht="13.5" customHeight="1">
      <c r="A372" s="346" t="s">
        <v>1990</v>
      </c>
      <c r="B372" s="347" t="s">
        <v>2016</v>
      </c>
      <c r="C372" s="347" t="s">
        <v>2015</v>
      </c>
      <c r="D372" s="835"/>
      <c r="E372" s="347">
        <v>43256</v>
      </c>
      <c r="F372" s="347">
        <v>43262</v>
      </c>
      <c r="G372" s="347">
        <v>43290</v>
      </c>
    </row>
    <row r="373" spans="1:7" s="346" customFormat="1" ht="13.5" customHeight="1">
      <c r="A373" s="346" t="s">
        <v>1990</v>
      </c>
      <c r="B373" s="347" t="s">
        <v>2014</v>
      </c>
      <c r="C373" s="347" t="s">
        <v>2013</v>
      </c>
      <c r="D373" s="835"/>
      <c r="E373" s="347">
        <v>43263</v>
      </c>
      <c r="F373" s="347">
        <v>43269</v>
      </c>
      <c r="G373" s="347">
        <v>43297</v>
      </c>
    </row>
    <row r="374" spans="1:7" s="346" customFormat="1" ht="13.5" customHeight="1">
      <c r="B374" s="347" t="s">
        <v>2012</v>
      </c>
      <c r="C374" s="347" t="s">
        <v>2011</v>
      </c>
      <c r="D374" s="835"/>
      <c r="E374" s="347">
        <v>43270</v>
      </c>
      <c r="F374" s="347">
        <v>43276</v>
      </c>
      <c r="G374" s="347">
        <v>43304</v>
      </c>
    </row>
    <row r="375" spans="1:7" s="346" customFormat="1" ht="13.5" customHeight="1">
      <c r="B375" s="347" t="s">
        <v>2010</v>
      </c>
      <c r="C375" s="347" t="s">
        <v>2009</v>
      </c>
      <c r="D375" s="835"/>
      <c r="E375" s="347">
        <v>43277</v>
      </c>
      <c r="F375" s="347">
        <v>43283</v>
      </c>
      <c r="G375" s="347">
        <v>43311</v>
      </c>
    </row>
    <row r="376" spans="1:7">
      <c r="A376" s="345" t="s">
        <v>2008</v>
      </c>
      <c r="C376" s="344"/>
      <c r="D376" s="344"/>
      <c r="E376" s="344"/>
      <c r="G376" s="343"/>
    </row>
    <row r="377" spans="1:7">
      <c r="A377" s="342" t="s">
        <v>2007</v>
      </c>
      <c r="B377" s="819" t="s">
        <v>38</v>
      </c>
      <c r="C377" s="819" t="s">
        <v>39</v>
      </c>
      <c r="D377" s="819" t="s">
        <v>40</v>
      </c>
      <c r="E377" s="819" t="s">
        <v>1988</v>
      </c>
      <c r="F377" s="340" t="s">
        <v>325</v>
      </c>
      <c r="G377" s="340" t="s">
        <v>315</v>
      </c>
    </row>
    <row r="378" spans="1:7">
      <c r="A378" s="337" t="s">
        <v>534</v>
      </c>
      <c r="B378" s="820"/>
      <c r="C378" s="820"/>
      <c r="D378" s="820"/>
      <c r="E378" s="820"/>
      <c r="F378" s="340" t="s">
        <v>42</v>
      </c>
      <c r="G378" s="340" t="s">
        <v>43</v>
      </c>
    </row>
    <row r="379" spans="1:7" ht="13.5" customHeight="1">
      <c r="B379" s="338" t="s">
        <v>487</v>
      </c>
      <c r="C379" s="338" t="s">
        <v>2006</v>
      </c>
      <c r="D379" s="831" t="s">
        <v>2005</v>
      </c>
      <c r="E379" s="338">
        <v>43248</v>
      </c>
      <c r="F379" s="338">
        <v>43255</v>
      </c>
      <c r="G379" s="338">
        <v>43292</v>
      </c>
    </row>
    <row r="380" spans="1:7" ht="14.25" customHeight="1">
      <c r="B380" s="338" t="s">
        <v>488</v>
      </c>
      <c r="C380" s="338" t="s">
        <v>2004</v>
      </c>
      <c r="D380" s="831"/>
      <c r="E380" s="338">
        <v>43255</v>
      </c>
      <c r="F380" s="338">
        <v>43262</v>
      </c>
      <c r="G380" s="338">
        <v>43299</v>
      </c>
    </row>
    <row r="381" spans="1:7" ht="14.25" customHeight="1">
      <c r="B381" s="338" t="s">
        <v>489</v>
      </c>
      <c r="C381" s="338" t="s">
        <v>2003</v>
      </c>
      <c r="D381" s="831"/>
      <c r="E381" s="338">
        <v>43262</v>
      </c>
      <c r="F381" s="338">
        <v>43269</v>
      </c>
      <c r="G381" s="338">
        <v>43306</v>
      </c>
    </row>
    <row r="382" spans="1:7" ht="14.25" customHeight="1">
      <c r="B382" s="338" t="s">
        <v>244</v>
      </c>
      <c r="C382" s="338" t="s">
        <v>2002</v>
      </c>
      <c r="D382" s="831"/>
      <c r="E382" s="338">
        <v>43269</v>
      </c>
      <c r="F382" s="338">
        <v>43276</v>
      </c>
      <c r="G382" s="338">
        <v>43313</v>
      </c>
    </row>
    <row r="383" spans="1:7" ht="13.5" customHeight="1">
      <c r="B383" s="338" t="s">
        <v>2001</v>
      </c>
      <c r="C383" s="338" t="s">
        <v>2000</v>
      </c>
      <c r="D383" s="831"/>
      <c r="E383" s="338">
        <v>43276</v>
      </c>
      <c r="F383" s="338">
        <v>43283</v>
      </c>
      <c r="G383" s="338">
        <v>43320</v>
      </c>
    </row>
    <row r="385" spans="1:7">
      <c r="A385" s="337" t="s">
        <v>1999</v>
      </c>
      <c r="B385" s="819" t="s">
        <v>38</v>
      </c>
      <c r="C385" s="819" t="s">
        <v>39</v>
      </c>
      <c r="D385" s="819" t="s">
        <v>40</v>
      </c>
      <c r="E385" s="819" t="s">
        <v>1988</v>
      </c>
      <c r="F385" s="340" t="s">
        <v>325</v>
      </c>
      <c r="G385" s="340" t="s">
        <v>110</v>
      </c>
    </row>
    <row r="386" spans="1:7">
      <c r="A386" s="337" t="s">
        <v>1997</v>
      </c>
      <c r="B386" s="820"/>
      <c r="C386" s="820"/>
      <c r="D386" s="820"/>
      <c r="E386" s="820"/>
      <c r="F386" s="340" t="s">
        <v>42</v>
      </c>
      <c r="G386" s="340" t="s">
        <v>43</v>
      </c>
    </row>
    <row r="387" spans="1:7" ht="13.5" customHeight="1">
      <c r="A387" s="341"/>
      <c r="B387" s="338" t="s">
        <v>1996</v>
      </c>
      <c r="C387" s="338" t="s">
        <v>239</v>
      </c>
      <c r="D387" s="814" t="s">
        <v>184</v>
      </c>
      <c r="E387" s="338">
        <v>43250</v>
      </c>
      <c r="F387" s="338">
        <v>43255</v>
      </c>
      <c r="G387" s="338">
        <v>43270</v>
      </c>
    </row>
    <row r="388" spans="1:7" ht="13.5" customHeight="1">
      <c r="A388" s="341"/>
      <c r="B388" s="338" t="s">
        <v>1995</v>
      </c>
      <c r="C388" s="338" t="s">
        <v>1994</v>
      </c>
      <c r="D388" s="817"/>
      <c r="E388" s="338">
        <v>43257</v>
      </c>
      <c r="F388" s="338">
        <v>43262</v>
      </c>
      <c r="G388" s="338">
        <v>43277</v>
      </c>
    </row>
    <row r="389" spans="1:7" ht="13.5" customHeight="1">
      <c r="A389" s="341"/>
      <c r="B389" s="338" t="s">
        <v>1993</v>
      </c>
      <c r="C389" s="338" t="s">
        <v>1992</v>
      </c>
      <c r="D389" s="817"/>
      <c r="E389" s="338">
        <v>43264</v>
      </c>
      <c r="F389" s="338">
        <v>43269</v>
      </c>
      <c r="G389" s="338">
        <v>43284</v>
      </c>
    </row>
    <row r="390" spans="1:7" ht="13.5" customHeight="1">
      <c r="A390" s="341"/>
      <c r="B390" s="338" t="s">
        <v>1991</v>
      </c>
      <c r="C390" s="338" t="s">
        <v>1389</v>
      </c>
      <c r="D390" s="817"/>
      <c r="E390" s="338">
        <v>43271</v>
      </c>
      <c r="F390" s="338">
        <v>43276</v>
      </c>
      <c r="G390" s="338">
        <v>43291</v>
      </c>
    </row>
    <row r="391" spans="1:7" ht="13.5" customHeight="1">
      <c r="A391" s="341"/>
      <c r="B391" s="338" t="s">
        <v>1990</v>
      </c>
      <c r="C391" s="338" t="s">
        <v>1990</v>
      </c>
      <c r="D391" s="818"/>
      <c r="E391" s="338">
        <v>43278</v>
      </c>
      <c r="F391" s="338">
        <v>43283</v>
      </c>
      <c r="G391" s="338">
        <v>43298</v>
      </c>
    </row>
    <row r="393" spans="1:7">
      <c r="A393" s="337" t="s">
        <v>1998</v>
      </c>
      <c r="B393" s="819" t="s">
        <v>38</v>
      </c>
      <c r="C393" s="819" t="s">
        <v>39</v>
      </c>
      <c r="D393" s="819" t="s">
        <v>40</v>
      </c>
      <c r="E393" s="819" t="s">
        <v>1988</v>
      </c>
      <c r="F393" s="340" t="s">
        <v>325</v>
      </c>
      <c r="G393" s="340" t="s">
        <v>108</v>
      </c>
    </row>
    <row r="394" spans="1:7">
      <c r="A394" s="337" t="s">
        <v>1997</v>
      </c>
      <c r="B394" s="820"/>
      <c r="C394" s="820"/>
      <c r="D394" s="820"/>
      <c r="E394" s="820"/>
      <c r="F394" s="340" t="s">
        <v>42</v>
      </c>
      <c r="G394" s="340" t="s">
        <v>43</v>
      </c>
    </row>
    <row r="395" spans="1:7" ht="13.5" customHeight="1">
      <c r="B395" s="338" t="s">
        <v>1996</v>
      </c>
      <c r="C395" s="338" t="s">
        <v>239</v>
      </c>
      <c r="D395" s="814" t="s">
        <v>184</v>
      </c>
      <c r="E395" s="338">
        <v>43250</v>
      </c>
      <c r="F395" s="338">
        <v>43255</v>
      </c>
      <c r="G395" s="338">
        <v>43270</v>
      </c>
    </row>
    <row r="396" spans="1:7" ht="13.5" customHeight="1">
      <c r="B396" s="338" t="s">
        <v>1995</v>
      </c>
      <c r="C396" s="338" t="s">
        <v>1994</v>
      </c>
      <c r="D396" s="817"/>
      <c r="E396" s="338">
        <f t="shared" ref="E396:G399" si="4">E395+7</f>
        <v>43257</v>
      </c>
      <c r="F396" s="338">
        <f t="shared" si="4"/>
        <v>43262</v>
      </c>
      <c r="G396" s="338">
        <f t="shared" si="4"/>
        <v>43277</v>
      </c>
    </row>
    <row r="397" spans="1:7" ht="13.5" customHeight="1">
      <c r="B397" s="338" t="s">
        <v>1993</v>
      </c>
      <c r="C397" s="338" t="s">
        <v>1992</v>
      </c>
      <c r="D397" s="817"/>
      <c r="E397" s="338">
        <f t="shared" si="4"/>
        <v>43264</v>
      </c>
      <c r="F397" s="338">
        <f t="shared" si="4"/>
        <v>43269</v>
      </c>
      <c r="G397" s="338">
        <f t="shared" si="4"/>
        <v>43284</v>
      </c>
    </row>
    <row r="398" spans="1:7" ht="13.5" customHeight="1">
      <c r="B398" s="338" t="s">
        <v>1991</v>
      </c>
      <c r="C398" s="338" t="s">
        <v>1389</v>
      </c>
      <c r="D398" s="817"/>
      <c r="E398" s="338">
        <f t="shared" si="4"/>
        <v>43271</v>
      </c>
      <c r="F398" s="338">
        <f t="shared" si="4"/>
        <v>43276</v>
      </c>
      <c r="G398" s="338">
        <f t="shared" si="4"/>
        <v>43291</v>
      </c>
    </row>
    <row r="399" spans="1:7" ht="13.5" customHeight="1">
      <c r="B399" s="338" t="s">
        <v>1990</v>
      </c>
      <c r="C399" s="338" t="s">
        <v>1990</v>
      </c>
      <c r="D399" s="818"/>
      <c r="E399" s="338">
        <f t="shared" si="4"/>
        <v>43278</v>
      </c>
      <c r="F399" s="338">
        <f t="shared" si="4"/>
        <v>43283</v>
      </c>
      <c r="G399" s="338">
        <f t="shared" si="4"/>
        <v>43298</v>
      </c>
    </row>
    <row r="401" spans="1:7">
      <c r="A401" s="337" t="s">
        <v>1989</v>
      </c>
      <c r="B401" s="819" t="s">
        <v>38</v>
      </c>
      <c r="C401" s="819" t="s">
        <v>39</v>
      </c>
      <c r="D401" s="819" t="s">
        <v>40</v>
      </c>
      <c r="E401" s="819" t="s">
        <v>1988</v>
      </c>
      <c r="F401" s="340" t="s">
        <v>325</v>
      </c>
      <c r="G401" s="340" t="s">
        <v>1987</v>
      </c>
    </row>
    <row r="402" spans="1:7">
      <c r="A402" s="337" t="s">
        <v>1986</v>
      </c>
      <c r="B402" s="820"/>
      <c r="C402" s="820"/>
      <c r="D402" s="820"/>
      <c r="E402" s="820"/>
      <c r="F402" s="340" t="s">
        <v>42</v>
      </c>
      <c r="G402" s="340" t="s">
        <v>43</v>
      </c>
    </row>
    <row r="403" spans="1:7" ht="13.5" customHeight="1">
      <c r="B403" s="338" t="s">
        <v>1985</v>
      </c>
      <c r="C403" s="339">
        <v>1813</v>
      </c>
      <c r="D403" s="831" t="s">
        <v>1984</v>
      </c>
      <c r="E403" s="338">
        <v>43249</v>
      </c>
      <c r="F403" s="338">
        <v>43254</v>
      </c>
      <c r="G403" s="338">
        <v>43263</v>
      </c>
    </row>
    <row r="404" spans="1:7" ht="12.75" customHeight="1">
      <c r="B404" s="338" t="s">
        <v>1983</v>
      </c>
      <c r="C404" s="339">
        <v>1815</v>
      </c>
      <c r="D404" s="831"/>
      <c r="E404" s="338">
        <v>43256</v>
      </c>
      <c r="F404" s="338">
        <v>43261</v>
      </c>
      <c r="G404" s="338">
        <v>43270</v>
      </c>
    </row>
    <row r="405" spans="1:7" ht="12.75" customHeight="1">
      <c r="B405" s="338" t="s">
        <v>1982</v>
      </c>
      <c r="C405" s="339">
        <v>1813</v>
      </c>
      <c r="D405" s="831"/>
      <c r="E405" s="338">
        <v>43263</v>
      </c>
      <c r="F405" s="338">
        <v>43268</v>
      </c>
      <c r="G405" s="338">
        <v>43277</v>
      </c>
    </row>
    <row r="406" spans="1:7" ht="12.75" customHeight="1">
      <c r="B406" s="338" t="s">
        <v>1981</v>
      </c>
      <c r="C406" s="339">
        <v>1813</v>
      </c>
      <c r="D406" s="831"/>
      <c r="E406" s="338">
        <v>43270</v>
      </c>
      <c r="F406" s="338">
        <v>43275</v>
      </c>
      <c r="G406" s="338">
        <v>43284</v>
      </c>
    </row>
    <row r="407" spans="1:7" ht="12.75" customHeight="1">
      <c r="B407" s="338" t="s">
        <v>1980</v>
      </c>
      <c r="C407" s="339">
        <v>1813</v>
      </c>
      <c r="D407" s="831"/>
      <c r="E407" s="338">
        <v>43277</v>
      </c>
      <c r="F407" s="338">
        <v>43282</v>
      </c>
      <c r="G407" s="338">
        <v>43291</v>
      </c>
    </row>
  </sheetData>
  <mergeCells count="232">
    <mergeCell ref="B73:B74"/>
    <mergeCell ref="C73:C74"/>
    <mergeCell ref="D73:D74"/>
    <mergeCell ref="B15:B16"/>
    <mergeCell ref="C15:C16"/>
    <mergeCell ref="D15:D16"/>
    <mergeCell ref="E15:E16"/>
    <mergeCell ref="C81:C82"/>
    <mergeCell ref="C90:C91"/>
    <mergeCell ref="B90:B91"/>
    <mergeCell ref="C23:C24"/>
    <mergeCell ref="C39:C40"/>
    <mergeCell ref="D31:D32"/>
    <mergeCell ref="E401:E402"/>
    <mergeCell ref="D224:D225"/>
    <mergeCell ref="D139:D140"/>
    <mergeCell ref="D147:D148"/>
    <mergeCell ref="D189:D190"/>
    <mergeCell ref="D180:D181"/>
    <mergeCell ref="E312:E313"/>
    <mergeCell ref="E393:E394"/>
    <mergeCell ref="C147:C148"/>
    <mergeCell ref="C155:C156"/>
    <mergeCell ref="C163:C164"/>
    <mergeCell ref="E189:E190"/>
    <mergeCell ref="E197:E198"/>
    <mergeCell ref="E361:E362"/>
    <mergeCell ref="E320:E321"/>
    <mergeCell ref="E328:E329"/>
    <mergeCell ref="E336:E337"/>
    <mergeCell ref="E304:E305"/>
    <mergeCell ref="E232:E233"/>
    <mergeCell ref="E353:E354"/>
    <mergeCell ref="D149:D153"/>
    <mergeCell ref="D208:D213"/>
    <mergeCell ref="D355:D359"/>
    <mergeCell ref="D363:D367"/>
    <mergeCell ref="E377:E378"/>
    <mergeCell ref="E385:E386"/>
    <mergeCell ref="D290:D294"/>
    <mergeCell ref="E180:E181"/>
    <mergeCell ref="E172:E173"/>
    <mergeCell ref="D282:D286"/>
    <mergeCell ref="E215:E216"/>
    <mergeCell ref="E256:E257"/>
    <mergeCell ref="E206:E207"/>
    <mergeCell ref="E369:E370"/>
    <mergeCell ref="D296:D297"/>
    <mergeCell ref="D336:D337"/>
    <mergeCell ref="D344:D345"/>
    <mergeCell ref="E344:E345"/>
    <mergeCell ref="D320:D321"/>
    <mergeCell ref="D385:D386"/>
    <mergeCell ref="E264:E265"/>
    <mergeCell ref="D274:D278"/>
    <mergeCell ref="E155:E156"/>
    <mergeCell ref="E163:E164"/>
    <mergeCell ref="E224:E225"/>
    <mergeCell ref="E147:E148"/>
    <mergeCell ref="D258:D262"/>
    <mergeCell ref="D39:D40"/>
    <mergeCell ref="D304:D305"/>
    <mergeCell ref="E288:E289"/>
    <mergeCell ref="E296:E297"/>
    <mergeCell ref="E240:E241"/>
    <mergeCell ref="E280:E281"/>
    <mergeCell ref="D280:D281"/>
    <mergeCell ref="E272:E273"/>
    <mergeCell ref="D264:D265"/>
    <mergeCell ref="E248:E249"/>
    <mergeCell ref="D155:D156"/>
    <mergeCell ref="D114:D115"/>
    <mergeCell ref="E114:E115"/>
    <mergeCell ref="D58:D62"/>
    <mergeCell ref="E106:E107"/>
    <mergeCell ref="D75:D79"/>
    <mergeCell ref="D92:D96"/>
    <mergeCell ref="A1:G1"/>
    <mergeCell ref="A4:G4"/>
    <mergeCell ref="B7:B8"/>
    <mergeCell ref="B23:B24"/>
    <mergeCell ref="B39:B40"/>
    <mergeCell ref="B64:B65"/>
    <mergeCell ref="E7:E8"/>
    <mergeCell ref="E131:E132"/>
    <mergeCell ref="E139:E140"/>
    <mergeCell ref="C123:C124"/>
    <mergeCell ref="B131:B132"/>
    <mergeCell ref="B139:B140"/>
    <mergeCell ref="D100:D104"/>
    <mergeCell ref="B106:B107"/>
    <mergeCell ref="E31:E32"/>
    <mergeCell ref="C64:C65"/>
    <mergeCell ref="D23:D24"/>
    <mergeCell ref="B31:B32"/>
    <mergeCell ref="D49:D54"/>
    <mergeCell ref="D106:D107"/>
    <mergeCell ref="D81:D82"/>
    <mergeCell ref="D90:D91"/>
    <mergeCell ref="C31:C32"/>
    <mergeCell ref="C106:C107"/>
    <mergeCell ref="E81:E82"/>
    <mergeCell ref="E90:E91"/>
    <mergeCell ref="D47:D48"/>
    <mergeCell ref="E47:E48"/>
    <mergeCell ref="E123:E124"/>
    <mergeCell ref="C7:C8"/>
    <mergeCell ref="D7:D8"/>
    <mergeCell ref="C56:C57"/>
    <mergeCell ref="B47:B48"/>
    <mergeCell ref="C47:C48"/>
    <mergeCell ref="D64:D65"/>
    <mergeCell ref="D41:D45"/>
    <mergeCell ref="E23:E24"/>
    <mergeCell ref="E39:E40"/>
    <mergeCell ref="E64:E65"/>
    <mergeCell ref="B56:B57"/>
    <mergeCell ref="D56:D57"/>
    <mergeCell ref="E56:E57"/>
    <mergeCell ref="E73:E74"/>
    <mergeCell ref="B81:B82"/>
    <mergeCell ref="B98:B99"/>
    <mergeCell ref="C98:C99"/>
    <mergeCell ref="D98:D99"/>
    <mergeCell ref="E98:E99"/>
    <mergeCell ref="C114:C115"/>
    <mergeCell ref="B123:B124"/>
    <mergeCell ref="B147:B148"/>
    <mergeCell ref="B155:B156"/>
    <mergeCell ref="C215:C216"/>
    <mergeCell ref="B172:B173"/>
    <mergeCell ref="B114:B115"/>
    <mergeCell ref="D123:D124"/>
    <mergeCell ref="D131:D132"/>
    <mergeCell ref="D163:D164"/>
    <mergeCell ref="B163:B164"/>
    <mergeCell ref="D141:D145"/>
    <mergeCell ref="B180:B181"/>
    <mergeCell ref="B189:B190"/>
    <mergeCell ref="B197:B198"/>
    <mergeCell ref="C197:C198"/>
    <mergeCell ref="C131:C132"/>
    <mergeCell ref="C139:C140"/>
    <mergeCell ref="B206:B207"/>
    <mergeCell ref="B215:B216"/>
    <mergeCell ref="D215:D216"/>
    <mergeCell ref="D197:D198"/>
    <mergeCell ref="B224:B225"/>
    <mergeCell ref="C232:C233"/>
    <mergeCell ref="B248:B249"/>
    <mergeCell ref="B256:B257"/>
    <mergeCell ref="B240:B241"/>
    <mergeCell ref="B232:B233"/>
    <mergeCell ref="C248:C249"/>
    <mergeCell ref="C256:C257"/>
    <mergeCell ref="C224:C225"/>
    <mergeCell ref="C240:C241"/>
    <mergeCell ref="B304:B305"/>
    <mergeCell ref="D371:D375"/>
    <mergeCell ref="D379:D383"/>
    <mergeCell ref="B264:B265"/>
    <mergeCell ref="C280:C281"/>
    <mergeCell ref="B272:B273"/>
    <mergeCell ref="D346:D351"/>
    <mergeCell ref="D377:D378"/>
    <mergeCell ref="D328:D329"/>
    <mergeCell ref="C288:C289"/>
    <mergeCell ref="B280:B281"/>
    <mergeCell ref="B288:B289"/>
    <mergeCell ref="D272:D273"/>
    <mergeCell ref="B296:B297"/>
    <mergeCell ref="C304:C305"/>
    <mergeCell ref="C296:C297"/>
    <mergeCell ref="B320:B321"/>
    <mergeCell ref="B328:B329"/>
    <mergeCell ref="C312:C313"/>
    <mergeCell ref="D312:D313"/>
    <mergeCell ref="D353:D354"/>
    <mergeCell ref="B312:B313"/>
    <mergeCell ref="D266:D270"/>
    <mergeCell ref="D403:D407"/>
    <mergeCell ref="C377:C378"/>
    <mergeCell ref="B369:B370"/>
    <mergeCell ref="B377:B378"/>
    <mergeCell ref="B385:B386"/>
    <mergeCell ref="B336:B337"/>
    <mergeCell ref="B344:B345"/>
    <mergeCell ref="D387:D391"/>
    <mergeCell ref="D395:D399"/>
    <mergeCell ref="D338:D342"/>
    <mergeCell ref="B393:B394"/>
    <mergeCell ref="C393:C394"/>
    <mergeCell ref="D393:D394"/>
    <mergeCell ref="B401:B402"/>
    <mergeCell ref="C401:C402"/>
    <mergeCell ref="B361:B362"/>
    <mergeCell ref="C361:C362"/>
    <mergeCell ref="D361:D362"/>
    <mergeCell ref="B353:B354"/>
    <mergeCell ref="C369:C370"/>
    <mergeCell ref="C385:C386"/>
    <mergeCell ref="D401:D402"/>
    <mergeCell ref="D369:D370"/>
    <mergeCell ref="C336:C337"/>
    <mergeCell ref="C344:C345"/>
    <mergeCell ref="C353:C354"/>
    <mergeCell ref="D165:D170"/>
    <mergeCell ref="D174:D178"/>
    <mergeCell ref="D217:D221"/>
    <mergeCell ref="D298:D302"/>
    <mergeCell ref="D306:D310"/>
    <mergeCell ref="D322:D326"/>
    <mergeCell ref="C206:C207"/>
    <mergeCell ref="C264:C265"/>
    <mergeCell ref="D232:D233"/>
    <mergeCell ref="D240:D241"/>
    <mergeCell ref="C180:C181"/>
    <mergeCell ref="D250:D254"/>
    <mergeCell ref="D256:D257"/>
    <mergeCell ref="D226:D230"/>
    <mergeCell ref="D234:D238"/>
    <mergeCell ref="D242:D246"/>
    <mergeCell ref="D206:D207"/>
    <mergeCell ref="D330:D334"/>
    <mergeCell ref="C320:C321"/>
    <mergeCell ref="C328:C329"/>
    <mergeCell ref="C272:C273"/>
    <mergeCell ref="D172:D173"/>
    <mergeCell ref="C172:C173"/>
    <mergeCell ref="D288:D289"/>
    <mergeCell ref="C189:C190"/>
    <mergeCell ref="D248:D249"/>
  </mergeCells>
  <phoneticPr fontId="10" type="noConversion"/>
  <hyperlinks>
    <hyperlink ref="A98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88" r:id="rId2" tooltip="YM WELLHEAD 017W" display="javascript:void(0);"/>
    <hyperlink ref="C88" r:id="rId3" tooltip="YM WELLHEAD 017W" display="javascript:void(0);"/>
    <hyperlink ref="B142" r:id="rId4" display="javascript:void(0);"/>
    <hyperlink ref="C142" r:id="rId5" display="javascript:void(0);"/>
    <hyperlink ref="B161" r:id="rId6" display="javascript:void(0);"/>
    <hyperlink ref="B186" r:id="rId7" display="javascript:void(0);"/>
    <hyperlink ref="C186" r:id="rId8" display="javascript:void(0);"/>
    <hyperlink ref="B238" r:id="rId9" tooltip="CAP SAN VINCENT 821W" display="javascript:void(0);"/>
    <hyperlink ref="C238" r:id="rId10" tooltip="CAP SAN VINCENT 821W" display="javascript:void(0);"/>
    <hyperlink ref="C244" r:id="rId11" tooltip="SEAMAX ROWAYTON 007W" display="javascript:void(0);"/>
    <hyperlink ref="B391" r:id="rId12" display="javascript:void(0);"/>
    <hyperlink ref="C391" r:id="rId13" display="javascript:void(0);"/>
    <hyperlink ref="B229" r:id="rId14" display="javascript:void(0);"/>
    <hyperlink ref="B230" r:id="rId15" display="javascript:void(0);"/>
    <hyperlink ref="C58" r:id="rId16" display="https://www.cma-cgm.com/ebusiness/schedules/voyage/detail?voyageReference=0BX0VW1MA"/>
    <hyperlink ref="C59" r:id="rId17" display="https://www.cma-cgm.com/ebusiness/schedules/voyage/detail?voyageReference=0BX0XW1MA"/>
    <hyperlink ref="C60" r:id="rId18" display="https://www.cma-cgm.com/ebusiness/schedules/voyage/detail?voyageReference=0BX0ZW1MA"/>
    <hyperlink ref="C61" r:id="rId19" display="https://www.cma-cgm.com/ebusiness/schedules/voyage/detail?voyageReference=0BX11W1MA"/>
    <hyperlink ref="C62" r:id="rId20" display="https://www.cma-cgm.com/ebusiness/schedules/voyage/detail?voyageReference=0BX13W1MA"/>
    <hyperlink ref="B92" r:id="rId21" location="vesselSchedules?fromDate=2018-06-01&amp;vesselCode=I36" display="https://my.maerskline.com/schedules/ - vesselSchedules?fromDate=2018-06-01&amp;vesselCode=I36"/>
    <hyperlink ref="B93" r:id="rId22" location="vesselSchedules?fromDate=2018-06-01&amp;vesselCode=Y62" display="https://my.maerskline.com/schedules/ - vesselSchedules?fromDate=2018-06-01&amp;vesselCode=Y62"/>
    <hyperlink ref="B94" r:id="rId23" location="vesselSchedules?fromDate=2018-06-01&amp;vesselCode=3EO" display="https://my.maerskline.com/schedules/ - vesselSchedules?fromDate=2018-06-01&amp;vesselCode=3EO"/>
    <hyperlink ref="B95" r:id="rId24" location="vesselSchedules?fromDate=2018-06-01&amp;vesselCode=I34" display="https://my.maerskline.com/schedules/ - vesselSchedules?fromDate=2018-06-01&amp;vesselCode=I34"/>
    <hyperlink ref="B96" r:id="rId25" location="vesselSchedules?fromDate=2018-06-01&amp;vesselCode=9YF" display="https://my.maerskline.com/schedules/ - vesselSchedules?fromDate=2018-06-01&amp;vesselCode=9YF"/>
    <hyperlink ref="B100" r:id="rId26" location="vesselSchedules?fromDate=2018-06-01&amp;vesselCode=I36" display="https://my.maerskline.com/schedules/ - vesselSchedules?fromDate=2018-06-01&amp;vesselCode=I36"/>
    <hyperlink ref="B101" r:id="rId27" location="vesselSchedules?fromDate=2018-06-01&amp;vesselCode=Y62" display="https://my.maerskline.com/schedules/ - vesselSchedules?fromDate=2018-06-01&amp;vesselCode=Y62"/>
    <hyperlink ref="B102" r:id="rId28" location="vesselSchedules?fromDate=2018-06-01&amp;vesselCode=3EO" display="https://my.maerskline.com/schedules/ - vesselSchedules?fromDate=2018-06-01&amp;vesselCode=3EO"/>
    <hyperlink ref="B103" r:id="rId29" location="vesselSchedules?fromDate=2018-06-01&amp;vesselCode=I34" display="https://my.maerskline.com/schedules/ - vesselSchedules?fromDate=2018-06-01&amp;vesselCode=I34"/>
    <hyperlink ref="B104" r:id="rId30" location="vesselSchedules?fromDate=2018-06-01&amp;vesselCode=9YF" display="https://my.maerskline.com/schedules/ - vesselSchedules?fromDate=2018-06-01&amp;vesselCode=9YF"/>
    <hyperlink ref="B226" r:id="rId31" display="javascript:void(0);"/>
    <hyperlink ref="B234" r:id="rId32" tooltip="CAP SAN LAZARO 822W" display="javascript:void(0);"/>
    <hyperlink ref="C234" r:id="rId33" tooltip="CAP SAN LAZARO 822W" display="javascript:void(0);"/>
    <hyperlink ref="B235" r:id="rId34" tooltip="SYMI I 823W" display="javascript:void(0);"/>
    <hyperlink ref="C235" r:id="rId35" tooltip="SYMI I 823W" display="javascript:void(0);"/>
    <hyperlink ref="B236" r:id="rId36" tooltip="CCNI ANGOL 824W" display="javascript:void(0);"/>
    <hyperlink ref="C236" r:id="rId37" tooltip="CCNI ANGOL 824W" display="javascript:void(0);"/>
    <hyperlink ref="B237" r:id="rId38" tooltip="SAN FERNANDO 825W" display="javascript:void(0);"/>
    <hyperlink ref="C237" r:id="rId39" tooltip="SAN FERNANDO 825W" display="javascript:void(0);"/>
    <hyperlink ref="B242" r:id="rId40" tooltip="VALUE 021W" display="javascript:void(0);"/>
    <hyperlink ref="C242" r:id="rId41" tooltip="VALUE 021W" display="javascript:void(0);"/>
    <hyperlink ref="B243" r:id="rId42" tooltip="COSCO SHIPPING THAMES 006W" display="javascript:void(0);"/>
    <hyperlink ref="B244" r:id="rId43" tooltip="COSCO SHIPPING VOLGA 007W" display="javascript:void(0);"/>
    <hyperlink ref="B245" r:id="rId44" tooltip="VALOR 022W" display="javascript:void(0);"/>
    <hyperlink ref="C245" r:id="rId45" tooltip="VALOR 022W" display="javascript:void(0);"/>
    <hyperlink ref="B246" r:id="rId46" tooltip="ANTHEA Y 015W" display="javascript:void(0);"/>
    <hyperlink ref="C246" r:id="rId47" tooltip="ANTHEA Y 015W" display="javascript:void(0);"/>
    <hyperlink ref="B254" r:id="rId48" tooltip="CAP SAN VINCENT 821W" display="javascript:void(0);"/>
    <hyperlink ref="C254" r:id="rId49" tooltip="CAP SAN VINCENT 821W" display="javascript:void(0);"/>
    <hyperlink ref="B250" r:id="rId50" tooltip="CAP SAN LAZARO 822W" display="javascript:void(0);"/>
    <hyperlink ref="C250" r:id="rId51" tooltip="CAP SAN LAZARO 822W" display="javascript:void(0);"/>
    <hyperlink ref="B251" r:id="rId52" tooltip="SYMI I 823W" display="javascript:void(0);"/>
    <hyperlink ref="C251" r:id="rId53" tooltip="SYMI I 823W" display="javascript:void(0);"/>
    <hyperlink ref="B252" r:id="rId54" tooltip="CCNI ANGOL 824W" display="javascript:void(0);"/>
    <hyperlink ref="C252" r:id="rId55" tooltip="CCNI ANGOL 824W" display="javascript:void(0);"/>
    <hyperlink ref="B253" r:id="rId56" tooltip="SAN FERNANDO 825W" display="javascript:void(0);"/>
    <hyperlink ref="C253" r:id="rId57" tooltip="SAN FERNANDO 825W" display="javascript:void(0);"/>
    <hyperlink ref="C260" r:id="rId58" tooltip="SEAMAX ROWAYTON 007W" display="javascript:void(0);"/>
    <hyperlink ref="B258" r:id="rId59" tooltip="VALUE 021W" display="javascript:void(0);"/>
    <hyperlink ref="C258" r:id="rId60" tooltip="VALUE 021W" display="javascript:void(0);"/>
    <hyperlink ref="B259" r:id="rId61" tooltip="COSCO SHIPPING THAMES 006W" display="javascript:void(0);"/>
    <hyperlink ref="B260" r:id="rId62" tooltip="COSCO SHIPPING VOLGA 007W" display="javascript:void(0);"/>
    <hyperlink ref="B261" r:id="rId63" tooltip="VALOR 022W" display="javascript:void(0);"/>
    <hyperlink ref="C261" r:id="rId64" tooltip="VALOR 022W" display="javascript:void(0);"/>
    <hyperlink ref="B262" r:id="rId65" tooltip="ANTHEA Y 015W" display="javascript:void(0);"/>
    <hyperlink ref="C262" r:id="rId66" tooltip="ANTHEA Y 015W" display="javascript:void(0);"/>
    <hyperlink ref="B270" r:id="rId67" tooltip="CAP SAN VINCENT 821W" display="javascript:void(0);"/>
    <hyperlink ref="C270" r:id="rId68" tooltip="CAP SAN VINCENT 821W" display="javascript:void(0);"/>
    <hyperlink ref="B266" r:id="rId69" tooltip="CAP SAN LAZARO 822W" display="javascript:void(0);"/>
    <hyperlink ref="C266" r:id="rId70" tooltip="CAP SAN LAZARO 822W" display="javascript:void(0);"/>
    <hyperlink ref="B267" r:id="rId71" tooltip="SYMI I 823W" display="javascript:void(0);"/>
    <hyperlink ref="C267" r:id="rId72" tooltip="SYMI I 823W" display="javascript:void(0);"/>
    <hyperlink ref="B268" r:id="rId73" tooltip="CCNI ANGOL 824W" display="javascript:void(0);"/>
    <hyperlink ref="C268" r:id="rId74" tooltip="CCNI ANGOL 824W" display="javascript:void(0);"/>
    <hyperlink ref="B269" r:id="rId75" tooltip="SAN FERNANDO 825W" display="javascript:void(0);"/>
    <hyperlink ref="C269" r:id="rId76" tooltip="SAN FERNANDO 825W" display="javascript:void(0);"/>
    <hyperlink ref="C276" r:id="rId77" tooltip="SEAMAX ROWAYTON 007W" display="javascript:void(0);"/>
    <hyperlink ref="B274" r:id="rId78" tooltip="VALUE 021W" display="javascript:void(0);"/>
    <hyperlink ref="C274" r:id="rId79" tooltip="VALUE 021W" display="javascript:void(0);"/>
    <hyperlink ref="B275" r:id="rId80" tooltip="COSCO SHIPPING THAMES 006W" display="javascript:void(0);"/>
    <hyperlink ref="B276" r:id="rId81" tooltip="COSCO SHIPPING VOLGA 007W" display="javascript:void(0);"/>
    <hyperlink ref="B277" r:id="rId82" tooltip="VALOR 022W" display="javascript:void(0);"/>
    <hyperlink ref="C277" r:id="rId83" tooltip="VALOR 022W" display="javascript:void(0);"/>
    <hyperlink ref="B278" r:id="rId84" tooltip="ANTHEA Y 015W" display="javascript:void(0);"/>
    <hyperlink ref="C278" r:id="rId85" tooltip="ANTHEA Y 015W" display="javascript:void(0);"/>
    <hyperlink ref="B338" r:id="rId86" tooltip="YM UBERTY 063E" display="javascript:void(0);"/>
    <hyperlink ref="C338" r:id="rId87" tooltip="YM UBERTY 063E" display="javascript:void(0);"/>
    <hyperlink ref="B339" r:id="rId88" tooltip="YM UTMOST 072E" display="javascript:void(0);"/>
    <hyperlink ref="C339" r:id="rId89" tooltip="YM UTMOST 072E" display="javascript:void(0);"/>
    <hyperlink ref="B340" r:id="rId90" tooltip="YM UNISON 073E" display="javascript:void(0);"/>
    <hyperlink ref="C340" r:id="rId91" tooltip="YM UNISON 073E" display="javascript:void(0);"/>
    <hyperlink ref="B341" r:id="rId92" tooltip="CONTI CRYSTAL 103E" display="javascript:void(0);"/>
    <hyperlink ref="C341" r:id="rId93" tooltip="CONTI CRYSTAL 103E" display="javascript:void(0);"/>
    <hyperlink ref="B342" r:id="rId94" tooltip="YM UNICORN 030E" display="javascript:void(0);"/>
    <hyperlink ref="C342" r:id="rId95" tooltip="YM UNICORN 030E" display="javascript:void(0);"/>
    <hyperlink ref="B387" r:id="rId96" display="javascript:void(0);"/>
    <hyperlink ref="C387" r:id="rId97" display="javascript:void(0);"/>
    <hyperlink ref="B388" r:id="rId98" display="javascript:void(0);"/>
    <hyperlink ref="C388" r:id="rId99" display="javascript:void(0);"/>
    <hyperlink ref="B389" r:id="rId100" display="javascript:void(0);"/>
    <hyperlink ref="C389" r:id="rId101" display="javascript:void(0);"/>
    <hyperlink ref="B390" r:id="rId102" display="javascript:void(0);"/>
    <hyperlink ref="C390" r:id="rId103" display="javascript:void(0);"/>
    <hyperlink ref="B399" r:id="rId104" display="javascript:void(0);"/>
    <hyperlink ref="C399" r:id="rId105" display="javascript:void(0);"/>
    <hyperlink ref="B395" r:id="rId106" display="javascript:void(0);"/>
    <hyperlink ref="C395" r:id="rId107" display="javascript:void(0);"/>
    <hyperlink ref="B396" r:id="rId108" display="javascript:void(0);"/>
    <hyperlink ref="C396" r:id="rId109" display="javascript:void(0);"/>
    <hyperlink ref="B397" r:id="rId110" display="javascript:void(0);"/>
    <hyperlink ref="C397" r:id="rId111" display="javascript:void(0);"/>
    <hyperlink ref="B398" r:id="rId112" display="javascript:void(0);"/>
    <hyperlink ref="C398" r:id="rId113" display="javascript:void(0);"/>
    <hyperlink ref="B355" r:id="rId114" tooltip="MOL CELEBRATION 063E" display="javascript:void(0);"/>
    <hyperlink ref="C355" r:id="rId115" tooltip="MOL CELEBRATION 063E" display="javascript:void(0);"/>
    <hyperlink ref="B356" r:id="rId116" tooltip="MOL CREATION 061E" display="javascript:void(0);"/>
    <hyperlink ref="C356" r:id="rId117" tooltip="MOL CREATION 061E" display="javascript:void(0);"/>
    <hyperlink ref="B357" r:id="rId118" tooltip="KYOTO EXPRESS 080E" display="javascript:void(0);"/>
    <hyperlink ref="C357" r:id="rId119" tooltip="KYOTO EXPRESS 080E" display="javascript:void(0);"/>
    <hyperlink ref="B358" r:id="rId120" tooltip="TO BE NOMINATED 001E" display="javascript:void(0);"/>
    <hyperlink ref="C358" r:id="rId121" tooltip="TO BE NOMINATED 001E" display="javascript:void(0);"/>
    <hyperlink ref="B359" r:id="rId122" tooltip="SOFIA EXPRESS 047E" display="javascript:void(0);"/>
    <hyperlink ref="C359" r:id="rId123" tooltip="SOFIA EXPRESS 047E" display="javascript:void(0);"/>
    <hyperlink ref="B363" r:id="rId124" display="javascript:void(0);"/>
    <hyperlink ref="C363" r:id="rId125" display="javascript:void(0);"/>
    <hyperlink ref="B364" r:id="rId126" display="javascript:void(0);"/>
    <hyperlink ref="C364" r:id="rId127" display="javascript:void(0);"/>
    <hyperlink ref="B365" r:id="rId128" display="javascript:void(0);"/>
    <hyperlink ref="C365" r:id="rId129" display="javascript:void(0);"/>
    <hyperlink ref="B366" r:id="rId130" display="javascript:void(0);"/>
    <hyperlink ref="C366" r:id="rId131" display="javascript:void(0);"/>
    <hyperlink ref="B367" r:id="rId132" display="javascript:void(0);"/>
    <hyperlink ref="C367" r:id="rId133" display="javascript:void(0);"/>
    <hyperlink ref="B371" r:id="rId134" tooltip="TO BE NOMINATED 001E" display="javascript:void(0);"/>
    <hyperlink ref="C371" r:id="rId135" tooltip="TO BE NOMINATED 001E" display="javascript:void(0);"/>
    <hyperlink ref="B372" r:id="rId136" tooltip="TO BE NOMINATED 001E" display="javascript:void(0);"/>
    <hyperlink ref="C372" r:id="rId137" tooltip="TO BE NOMINATED 001E" display="javascript:void(0);"/>
    <hyperlink ref="B373" r:id="rId138" tooltip="NYK WREN 002E" display="javascript:void(0);"/>
    <hyperlink ref="C373" r:id="rId139" tooltip="NYK WREN 002E" display="javascript:void(0);"/>
    <hyperlink ref="B374" r:id="rId140" tooltip="MILANO BRIDGE 003E" display="javascript:void(0);"/>
    <hyperlink ref="C374" r:id="rId141" tooltip="MILANO BRIDGE 003E" display="javascript:void(0);"/>
    <hyperlink ref="B375" r:id="rId142" tooltip="MALIK AL ASHTAR 028E" display="javascript:void(0);"/>
    <hyperlink ref="C375" r:id="rId143" tooltip="MALIK AL ASHTAR 028E" display="javascript:void(0);"/>
    <hyperlink ref="B109" r:id="rId144" tooltip="CHICAGO EXPRESS 077W" display="javascript:void(0);"/>
    <hyperlink ref="C109" r:id="rId145" tooltip="CHICAGO EXPRESS 077W" display="javascript:void(0);"/>
    <hyperlink ref="B112" r:id="rId146" tooltip="BERLIN EXPRESS 092W" display="javascript:void(0);"/>
    <hyperlink ref="C112" r:id="rId147" tooltip="BERLIN EXPRESS 092W" display="javascript:void(0);"/>
    <hyperlink ref="B182" r:id="rId148" display="javascript:void(0);"/>
    <hyperlink ref="C182" r:id="rId149" display="javascript:void(0);"/>
    <hyperlink ref="B183" r:id="rId150" display="javascript:void(0);"/>
    <hyperlink ref="C183" r:id="rId151" display="javascript:void(0);"/>
    <hyperlink ref="B184" r:id="rId152" display="javascript:void(0);"/>
    <hyperlink ref="C184" r:id="rId153" display="javascript:void(0);"/>
    <hyperlink ref="B185" r:id="rId154" display="javascript:void(0);"/>
    <hyperlink ref="C185" r:id="rId155" display="javascript:void(0);"/>
    <hyperlink ref="C217" r:id="rId156" display="http://www.cma-cgm.com/ebusiness/schedules/voyage/detail?voyageReference=0GC0NW1MA"/>
    <hyperlink ref="C218" r:id="rId157" display="http://www.cma-cgm.com/ebusiness/schedules/voyage/detail?voyageReference=0GC0PW1MA"/>
    <hyperlink ref="C219" r:id="rId158" display="http://www.cma-cgm.com/ebusiness/schedules/voyage/detail?voyageReference=0GC0RW1MA"/>
    <hyperlink ref="C220" r:id="rId159" display="http://www.cma-cgm.com/ebusiness/schedules/voyage/detail?voyageReference=0GC0TW1MA"/>
    <hyperlink ref="C221" r:id="rId160" display="http://www.cma-cgm.com/ebusiness/schedules/voyage/detail?voyageReference=0GC0VW1MA"/>
    <hyperlink ref="B306" r:id="rId161" location="vesselSchedules?fromDate=2018-06-01&amp;vesselCode=H5K" display="https://my.maerskline.com/schedules/ - vesselSchedules?fromDate=2018-06-01&amp;vesselCode=H5K"/>
    <hyperlink ref="B307" r:id="rId162" location="vesselSchedules?fromDate=2018-06-01&amp;vesselCode=B11" display="https://my.maerskline.com/schedules/ - vesselSchedules?fromDate=2018-06-01&amp;vesselCode=B11"/>
    <hyperlink ref="B308" r:id="rId163" location="vesselSchedules?fromDate=2018-06-01&amp;vesselCode=4G5" display="https://my.maerskline.com/schedules/ - vesselSchedules?fromDate=2018-06-01&amp;vesselCode=4G5"/>
    <hyperlink ref="B309" r:id="rId164" location="vesselSchedules?fromDate=2018-06-01&amp;vesselCode=F1Y" display="https://my.maerskline.com/schedules/ - vesselSchedules?fromDate=2018-06-01&amp;vesselCode=F1Y"/>
    <hyperlink ref="B310" r:id="rId165" location="vesselSchedules?fromDate=2018-06-01&amp;vesselCode=277" display="https://my.maerskline.com/schedules/ - vesselSchedules?fromDate=2018-06-01&amp;vesselCode=277"/>
    <hyperlink ref="B379" r:id="rId166" display="javascript:void(0);"/>
    <hyperlink ref="B380" r:id="rId167" display="javascript:void(0);"/>
    <hyperlink ref="B381" r:id="rId168" display="javascript:void(0);"/>
    <hyperlink ref="B382" r:id="rId169" display="javascript:void(0);"/>
    <hyperlink ref="B383" r:id="rId170" display="javascript:void(0);"/>
    <hyperlink ref="B403" r:id="rId171" display="https://my.mcc.com.sg/schedules/vesselresults?b.vesselName=MCC+NANJING&amp;b.vesselFromDate=01%2F06%2F2018&amp;b.vesselToDate=27%2F07%2F2018&amp;b.vesselCode=E8Q"/>
    <hyperlink ref="B404" r:id="rId172" display="https://my.mcc.com.sg/schedules/vesselresults?b.vesselName=MCC+MEDAN&amp;b.vesselFromDate=01%2F06%2F2018&amp;b.vesselToDate=27%2F07%2F2018&amp;b.vesselCode=F7U"/>
    <hyperlink ref="B405" r:id="rId173" display="https://my.mcc.com.sg/schedules/vesselresults?b.vesselName=MCC+CHITTAGONG&amp;b.vesselFromDate=01%2F06%2F2018&amp;b.vesselToDate=27%2F07%2F2018&amp;b.vesselCode=D2P"/>
    <hyperlink ref="B406" r:id="rId174" display="https://my.mcc.com.sg/schedules/vesselresults?b.vesselName=MCC+NINGBO&amp;b.vesselFromDate=01%2F06%2F2018&amp;b.vesselToDate=27%2F07%2F2018&amp;b.vesselCode=C6N"/>
    <hyperlink ref="B407" r:id="rId175" display="https://my.mcc.com.sg/schedules/vesselresults?b.vesselName=CAROLINA+TRADER&amp;b.vesselFromDate=01%2F06%2F2018&amp;b.vesselToDate=27%2F07%2F2018&amp;b.vesselCode=I7J"/>
    <hyperlink ref="B157" r:id="rId176" display="javascript:void(0);"/>
    <hyperlink ref="B141" r:id="rId177" display="javascript:void(0);"/>
    <hyperlink ref="C141" r:id="rId178" display="javascript:void(0);"/>
    <hyperlink ref="B143" r:id="rId179" display="javascript:void(0);"/>
    <hyperlink ref="C143" r:id="rId180" display="javascript:void(0);"/>
    <hyperlink ref="B144" r:id="rId181" display="javascript:void(0);"/>
    <hyperlink ref="C144" r:id="rId182" display="javascript:void(0);"/>
    <hyperlink ref="B145" r:id="rId183" display="javascript:void(0);"/>
    <hyperlink ref="C145" r:id="rId184" display="javascript:void(0);"/>
    <hyperlink ref="B227" r:id="rId185" display="javascript:void(0);"/>
    <hyperlink ref="B228" r:id="rId186" display="javascript:void(0);"/>
    <hyperlink ref="B290" r:id="rId187" display="javascript:void(0);"/>
    <hyperlink ref="B291" r:id="rId188" display="javascript:void(0);"/>
    <hyperlink ref="B117" r:id="rId189" tooltip="CHICAGO EXPRESS 077W" display="javascript:void(0);"/>
    <hyperlink ref="C117" r:id="rId190" tooltip="CHICAGO EXPRESS 077W" display="javascript:void(0);"/>
    <hyperlink ref="B120" r:id="rId191" tooltip="BERLIN EXPRESS 092W" display="javascript:void(0);"/>
    <hyperlink ref="C120" r:id="rId192" tooltip="BERLIN EXPRESS 092W" display="javascript:void(0);"/>
    <hyperlink ref="B282" r:id="rId193" location="vesselSchedules?fromDate=2018-06-01&amp;vesselCode=781" display="https://my.maerskline.com/schedules/ - vesselSchedules?fromDate=2018-06-01&amp;vesselCode=781"/>
    <hyperlink ref="B283" r:id="rId194" location="vesselSchedules?fromDate=2018-06-01&amp;vesselCode=258" display="https://my.maerskline.com/schedules/ - vesselSchedules?fromDate=2018-06-01&amp;vesselCode=258"/>
    <hyperlink ref="B284" r:id="rId195" location="vesselSchedules?fromDate=2018-06-01&amp;vesselCode=780" display="https://my.maerskline.com/schedules/ - vesselSchedules?fromDate=2018-06-01&amp;vesselCode=780"/>
    <hyperlink ref="B285" r:id="rId196" location="vesselSchedules?fromDate=2018-06-01&amp;vesselCode=8WF" display="https://my.maerskline.com/schedules/ - vesselSchedules?fromDate=2018-06-01&amp;vesselCode=8WF"/>
    <hyperlink ref="B286" r:id="rId197" location="vesselSchedules?fromDate=2018-06-01&amp;vesselCode=257" display="https://my.maerskline.com/schedules/ - vesselSchedules?fromDate=2018-06-01&amp;vesselCode=257"/>
  </hyperlinks>
  <pageMargins left="0.69930555555555596" right="0.69930555555555596" top="0.75" bottom="0.75" header="0.3" footer="0.3"/>
  <pageSetup paperSize="9" orientation="portrait" horizontalDpi="200" verticalDpi="300" r:id="rId198"/>
  <drawing r:id="rId199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81"/>
  <sheetViews>
    <sheetView zoomScale="110" zoomScaleNormal="110" workbookViewId="0">
      <selection activeCell="G249" sqref="G249"/>
    </sheetView>
  </sheetViews>
  <sheetFormatPr defaultColWidth="9" defaultRowHeight="15.75"/>
  <cols>
    <col min="1" max="1" width="4.375" style="431" customWidth="1"/>
    <col min="2" max="2" width="43.875" style="430" customWidth="1"/>
    <col min="3" max="3" width="12.375" style="429" customWidth="1"/>
    <col min="4" max="4" width="12.5" style="428" customWidth="1"/>
    <col min="5" max="5" width="14.875" style="428" customWidth="1"/>
    <col min="6" max="6" width="13.125" style="428" customWidth="1"/>
    <col min="7" max="7" width="18.625" style="428" customWidth="1"/>
    <col min="8" max="8" width="23.25" style="428" customWidth="1"/>
    <col min="9" max="16384" width="9" style="428"/>
  </cols>
  <sheetData>
    <row r="1" spans="1:7" ht="67.5" customHeight="1">
      <c r="A1" s="850" t="s">
        <v>2586</v>
      </c>
      <c r="B1" s="851"/>
      <c r="C1" s="850"/>
      <c r="D1" s="850"/>
      <c r="E1" s="850"/>
      <c r="F1" s="851"/>
      <c r="G1" s="850"/>
    </row>
    <row r="2" spans="1:7" ht="33.75" customHeight="1">
      <c r="A2" s="852" t="s">
        <v>35</v>
      </c>
      <c r="B2" s="853"/>
      <c r="C2" s="614"/>
      <c r="D2" s="613"/>
      <c r="E2" s="613"/>
      <c r="F2" s="613"/>
      <c r="G2" s="612">
        <v>43252</v>
      </c>
    </row>
    <row r="3" spans="1:7" s="429" customFormat="1" ht="21.75" customHeight="1">
      <c r="A3" s="611"/>
      <c r="B3" s="854"/>
      <c r="C3" s="855"/>
      <c r="D3" s="855"/>
      <c r="E3" s="855"/>
      <c r="F3" s="855"/>
      <c r="G3" s="855"/>
    </row>
    <row r="4" spans="1:7" s="429" customFormat="1" ht="15" customHeight="1">
      <c r="A4" s="610" t="s">
        <v>36</v>
      </c>
      <c r="B4" s="610"/>
      <c r="C4" s="610"/>
      <c r="D4" s="610" t="s">
        <v>1499</v>
      </c>
      <c r="E4" s="610"/>
      <c r="F4" s="610"/>
      <c r="G4" s="610"/>
    </row>
    <row r="5" spans="1:7" s="485" customFormat="1" ht="15" customHeight="1">
      <c r="A5" s="856" t="s">
        <v>71</v>
      </c>
      <c r="B5" s="856"/>
      <c r="C5" s="609"/>
      <c r="D5" s="608"/>
      <c r="E5" s="608"/>
      <c r="F5" s="607"/>
      <c r="G5" s="607"/>
    </row>
    <row r="6" spans="1:7" s="434" customFormat="1" ht="15" customHeight="1">
      <c r="A6" s="584"/>
      <c r="B6" s="915" t="s">
        <v>38</v>
      </c>
      <c r="C6" s="846" t="s">
        <v>39</v>
      </c>
      <c r="D6" s="846" t="s">
        <v>11</v>
      </c>
      <c r="E6" s="587" t="s">
        <v>2372</v>
      </c>
      <c r="F6" s="588" t="s">
        <v>12</v>
      </c>
      <c r="G6" s="587" t="s">
        <v>71</v>
      </c>
    </row>
    <row r="7" spans="1:7" s="434" customFormat="1" ht="15" customHeight="1">
      <c r="A7" s="584"/>
      <c r="B7" s="915"/>
      <c r="C7" s="846"/>
      <c r="D7" s="846"/>
      <c r="E7" s="587" t="s">
        <v>2371</v>
      </c>
      <c r="F7" s="588" t="s">
        <v>42</v>
      </c>
      <c r="G7" s="587" t="s">
        <v>43</v>
      </c>
    </row>
    <row r="8" spans="1:7" s="434" customFormat="1" ht="15" customHeight="1">
      <c r="A8" s="584"/>
      <c r="B8" s="467" t="s">
        <v>2333</v>
      </c>
      <c r="C8" s="491" t="s">
        <v>632</v>
      </c>
      <c r="D8" s="936" t="s">
        <v>228</v>
      </c>
      <c r="E8" s="606">
        <f>F8-5</f>
        <v>43252</v>
      </c>
      <c r="F8" s="594">
        <v>43257</v>
      </c>
      <c r="G8" s="594">
        <f>F8+41</f>
        <v>43298</v>
      </c>
    </row>
    <row r="9" spans="1:7" s="434" customFormat="1" ht="15" customHeight="1">
      <c r="A9" s="584"/>
      <c r="B9" s="467" t="s">
        <v>2331</v>
      </c>
      <c r="C9" s="467" t="s">
        <v>633</v>
      </c>
      <c r="D9" s="937"/>
      <c r="E9" s="606">
        <f>F9-5</f>
        <v>43259</v>
      </c>
      <c r="F9" s="594">
        <f>F8+7</f>
        <v>43264</v>
      </c>
      <c r="G9" s="594">
        <f>F9+41</f>
        <v>43305</v>
      </c>
    </row>
    <row r="10" spans="1:7" s="434" customFormat="1" ht="15" customHeight="1">
      <c r="A10" s="584"/>
      <c r="B10" s="467" t="s">
        <v>2330</v>
      </c>
      <c r="C10" s="467" t="s">
        <v>634</v>
      </c>
      <c r="D10" s="937"/>
      <c r="E10" s="606">
        <f>F10-5</f>
        <v>43266</v>
      </c>
      <c r="F10" s="594">
        <f>F9+7</f>
        <v>43271</v>
      </c>
      <c r="G10" s="594">
        <f>F10+41</f>
        <v>43312</v>
      </c>
    </row>
    <row r="11" spans="1:7" s="434" customFormat="1" ht="15" customHeight="1">
      <c r="A11" s="584"/>
      <c r="B11" s="467" t="s">
        <v>2328</v>
      </c>
      <c r="C11" s="467" t="s">
        <v>635</v>
      </c>
      <c r="D11" s="937"/>
      <c r="E11" s="606">
        <f>F11-5</f>
        <v>43273</v>
      </c>
      <c r="F11" s="594">
        <f>F10+7</f>
        <v>43278</v>
      </c>
      <c r="G11" s="594">
        <f>F11+41</f>
        <v>43319</v>
      </c>
    </row>
    <row r="12" spans="1:7" s="434" customFormat="1" ht="15" customHeight="1">
      <c r="A12" s="584"/>
      <c r="B12" s="467" t="s">
        <v>2569</v>
      </c>
      <c r="C12" s="467" t="s">
        <v>670</v>
      </c>
      <c r="D12" s="938"/>
      <c r="E12" s="606">
        <f>F12-5</f>
        <v>43280</v>
      </c>
      <c r="F12" s="594">
        <f>F11+7</f>
        <v>43285</v>
      </c>
      <c r="G12" s="594">
        <f>F12+41</f>
        <v>43326</v>
      </c>
    </row>
    <row r="13" spans="1:7" s="444" customFormat="1" ht="15" customHeight="1">
      <c r="A13" s="857" t="s">
        <v>73</v>
      </c>
      <c r="B13" s="857"/>
      <c r="C13" s="597"/>
      <c r="D13" s="597"/>
      <c r="E13" s="590"/>
      <c r="F13" s="589"/>
      <c r="G13" s="589"/>
    </row>
    <row r="14" spans="1:7" s="434" customFormat="1" ht="15" customHeight="1">
      <c r="A14" s="584"/>
      <c r="B14" s="915" t="s">
        <v>38</v>
      </c>
      <c r="C14" s="846" t="s">
        <v>39</v>
      </c>
      <c r="D14" s="846" t="s">
        <v>11</v>
      </c>
      <c r="E14" s="587" t="s">
        <v>2372</v>
      </c>
      <c r="F14" s="588" t="s">
        <v>12</v>
      </c>
      <c r="G14" s="587" t="s">
        <v>73</v>
      </c>
    </row>
    <row r="15" spans="1:7" s="434" customFormat="1" ht="15" customHeight="1">
      <c r="A15" s="584"/>
      <c r="B15" s="915"/>
      <c r="C15" s="846"/>
      <c r="D15" s="846"/>
      <c r="E15" s="587" t="s">
        <v>2371</v>
      </c>
      <c r="F15" s="588" t="s">
        <v>42</v>
      </c>
      <c r="G15" s="587" t="s">
        <v>43</v>
      </c>
    </row>
    <row r="16" spans="1:7" s="434" customFormat="1" ht="15" customHeight="1">
      <c r="A16" s="584"/>
      <c r="B16" s="467" t="s">
        <v>599</v>
      </c>
      <c r="C16" s="467" t="s">
        <v>271</v>
      </c>
      <c r="D16" s="936" t="s">
        <v>134</v>
      </c>
      <c r="E16" s="593">
        <f>F16-5</f>
        <v>43253</v>
      </c>
      <c r="F16" s="594">
        <v>43258</v>
      </c>
      <c r="G16" s="592">
        <f>F16+40</f>
        <v>43298</v>
      </c>
    </row>
    <row r="17" spans="1:7" s="434" customFormat="1" ht="15" customHeight="1">
      <c r="A17" s="584"/>
      <c r="B17" s="467" t="s">
        <v>2465</v>
      </c>
      <c r="C17" s="467" t="s">
        <v>2464</v>
      </c>
      <c r="D17" s="937"/>
      <c r="E17" s="593">
        <f>F17-5</f>
        <v>43260</v>
      </c>
      <c r="F17" s="592">
        <f>F16+7</f>
        <v>43265</v>
      </c>
      <c r="G17" s="592">
        <f>F17+40</f>
        <v>43305</v>
      </c>
    </row>
    <row r="18" spans="1:7" s="434" customFormat="1" ht="15" customHeight="1">
      <c r="A18" s="584"/>
      <c r="B18" s="467" t="s">
        <v>601</v>
      </c>
      <c r="C18" s="467" t="s">
        <v>533</v>
      </c>
      <c r="D18" s="937"/>
      <c r="E18" s="593">
        <f>F18-5</f>
        <v>43267</v>
      </c>
      <c r="F18" s="592">
        <f>F17+7</f>
        <v>43272</v>
      </c>
      <c r="G18" s="592">
        <f>F18+40</f>
        <v>43312</v>
      </c>
    </row>
    <row r="19" spans="1:7" s="498" customFormat="1" ht="15" customHeight="1">
      <c r="A19" s="584"/>
      <c r="B19" s="467" t="s">
        <v>2463</v>
      </c>
      <c r="C19" s="467" t="s">
        <v>2462</v>
      </c>
      <c r="D19" s="937"/>
      <c r="E19" s="593">
        <f>F19-5</f>
        <v>43274</v>
      </c>
      <c r="F19" s="592">
        <f>F18+7</f>
        <v>43279</v>
      </c>
      <c r="G19" s="592">
        <f>F19+40</f>
        <v>43319</v>
      </c>
    </row>
    <row r="20" spans="1:7" s="553" customFormat="1" ht="15" customHeight="1">
      <c r="A20" s="584"/>
      <c r="B20" s="467" t="s">
        <v>2461</v>
      </c>
      <c r="C20" s="467" t="s">
        <v>533</v>
      </c>
      <c r="D20" s="938"/>
      <c r="E20" s="593">
        <f>F20-5</f>
        <v>43281</v>
      </c>
      <c r="F20" s="592">
        <f>F19+7</f>
        <v>43286</v>
      </c>
      <c r="G20" s="592">
        <f>F20+40</f>
        <v>43326</v>
      </c>
    </row>
    <row r="21" spans="1:7" s="430" customFormat="1" ht="15" customHeight="1">
      <c r="A21" s="857" t="s">
        <v>2585</v>
      </c>
      <c r="B21" s="857"/>
      <c r="C21" s="597"/>
      <c r="D21" s="590"/>
      <c r="E21" s="590"/>
      <c r="F21" s="589"/>
      <c r="G21" s="589"/>
    </row>
    <row r="22" spans="1:7" s="434" customFormat="1" ht="15" customHeight="1">
      <c r="A22" s="584"/>
      <c r="B22" s="913" t="s">
        <v>38</v>
      </c>
      <c r="C22" s="859" t="s">
        <v>39</v>
      </c>
      <c r="D22" s="859" t="s">
        <v>11</v>
      </c>
      <c r="E22" s="587" t="s">
        <v>2372</v>
      </c>
      <c r="F22" s="588" t="s">
        <v>12</v>
      </c>
      <c r="G22" s="596" t="s">
        <v>2585</v>
      </c>
    </row>
    <row r="23" spans="1:7" s="434" customFormat="1" ht="15" customHeight="1">
      <c r="A23" s="584"/>
      <c r="B23" s="914"/>
      <c r="C23" s="924"/>
      <c r="D23" s="924"/>
      <c r="E23" s="587" t="s">
        <v>2371</v>
      </c>
      <c r="F23" s="595" t="s">
        <v>42</v>
      </c>
      <c r="G23" s="587" t="s">
        <v>43</v>
      </c>
    </row>
    <row r="24" spans="1:7" s="434" customFormat="1" ht="15" customHeight="1">
      <c r="A24" s="584"/>
      <c r="B24" s="467" t="s">
        <v>599</v>
      </c>
      <c r="C24" s="467" t="s">
        <v>271</v>
      </c>
      <c r="D24" s="845" t="s">
        <v>2584</v>
      </c>
      <c r="E24" s="593">
        <f>F24-5</f>
        <v>43253</v>
      </c>
      <c r="F24" s="594">
        <v>43258</v>
      </c>
      <c r="G24" s="592">
        <f>F24+41</f>
        <v>43299</v>
      </c>
    </row>
    <row r="25" spans="1:7" s="434" customFormat="1" ht="15" customHeight="1">
      <c r="A25" s="584"/>
      <c r="B25" s="467" t="s">
        <v>2465</v>
      </c>
      <c r="C25" s="467" t="s">
        <v>2464</v>
      </c>
      <c r="D25" s="845"/>
      <c r="E25" s="593">
        <f>F25-5</f>
        <v>43260</v>
      </c>
      <c r="F25" s="592">
        <f>F24+7</f>
        <v>43265</v>
      </c>
      <c r="G25" s="592">
        <f>F25+41</f>
        <v>43306</v>
      </c>
    </row>
    <row r="26" spans="1:7" s="434" customFormat="1" ht="15" customHeight="1">
      <c r="A26" s="584"/>
      <c r="B26" s="467" t="s">
        <v>601</v>
      </c>
      <c r="C26" s="467" t="s">
        <v>533</v>
      </c>
      <c r="D26" s="845"/>
      <c r="E26" s="593">
        <f>F26-5</f>
        <v>43267</v>
      </c>
      <c r="F26" s="592">
        <f>F25+7</f>
        <v>43272</v>
      </c>
      <c r="G26" s="592">
        <f>F26+41</f>
        <v>43313</v>
      </c>
    </row>
    <row r="27" spans="1:7" s="434" customFormat="1" ht="15.95" customHeight="1">
      <c r="A27" s="584"/>
      <c r="B27" s="467" t="s">
        <v>2463</v>
      </c>
      <c r="C27" s="467" t="s">
        <v>2462</v>
      </c>
      <c r="D27" s="845"/>
      <c r="E27" s="593">
        <f>F27-5</f>
        <v>43274</v>
      </c>
      <c r="F27" s="592">
        <f>F26+7</f>
        <v>43279</v>
      </c>
      <c r="G27" s="592">
        <f>F27+41</f>
        <v>43320</v>
      </c>
    </row>
    <row r="28" spans="1:7" s="434" customFormat="1" ht="15" customHeight="1">
      <c r="A28" s="584"/>
      <c r="B28" s="467" t="s">
        <v>2461</v>
      </c>
      <c r="C28" s="467" t="s">
        <v>533</v>
      </c>
      <c r="D28" s="845"/>
      <c r="E28" s="593">
        <f>F28-5</f>
        <v>43281</v>
      </c>
      <c r="F28" s="592">
        <f>F27+7</f>
        <v>43286</v>
      </c>
      <c r="G28" s="592">
        <f>F28+41</f>
        <v>43327</v>
      </c>
    </row>
    <row r="29" spans="1:7" s="444" customFormat="1" ht="15" customHeight="1">
      <c r="A29" s="857" t="s">
        <v>56</v>
      </c>
      <c r="B29" s="857"/>
      <c r="C29" s="597"/>
      <c r="D29" s="590"/>
      <c r="E29" s="590"/>
      <c r="F29" s="589"/>
      <c r="G29" s="589"/>
    </row>
    <row r="30" spans="1:7" s="434" customFormat="1" ht="15" customHeight="1">
      <c r="A30" s="584"/>
      <c r="B30" s="913" t="s">
        <v>38</v>
      </c>
      <c r="C30" s="859" t="s">
        <v>39</v>
      </c>
      <c r="D30" s="859" t="s">
        <v>11</v>
      </c>
      <c r="E30" s="587" t="s">
        <v>2372</v>
      </c>
      <c r="F30" s="588" t="s">
        <v>12</v>
      </c>
      <c r="G30" s="596" t="s">
        <v>56</v>
      </c>
    </row>
    <row r="31" spans="1:7" s="434" customFormat="1" ht="15" customHeight="1">
      <c r="A31" s="584"/>
      <c r="B31" s="914"/>
      <c r="C31" s="924"/>
      <c r="D31" s="862"/>
      <c r="E31" s="587" t="s">
        <v>2371</v>
      </c>
      <c r="F31" s="595" t="s">
        <v>42</v>
      </c>
      <c r="G31" s="587" t="s">
        <v>43</v>
      </c>
    </row>
    <row r="32" spans="1:7" s="434" customFormat="1" ht="15" customHeight="1">
      <c r="A32" s="584"/>
      <c r="B32" s="467" t="s">
        <v>599</v>
      </c>
      <c r="C32" s="467" t="s">
        <v>271</v>
      </c>
      <c r="D32" s="936" t="s">
        <v>134</v>
      </c>
      <c r="E32" s="593">
        <f>F32-5</f>
        <v>43253</v>
      </c>
      <c r="F32" s="594">
        <v>43258</v>
      </c>
      <c r="G32" s="592">
        <f>F32+42</f>
        <v>43300</v>
      </c>
    </row>
    <row r="33" spans="1:7" s="434" customFormat="1" ht="14.25" customHeight="1">
      <c r="A33" s="584"/>
      <c r="B33" s="467" t="s">
        <v>2465</v>
      </c>
      <c r="C33" s="467" t="s">
        <v>2464</v>
      </c>
      <c r="D33" s="937"/>
      <c r="E33" s="593">
        <f>F33-5</f>
        <v>43260</v>
      </c>
      <c r="F33" s="592">
        <f>F32+7</f>
        <v>43265</v>
      </c>
      <c r="G33" s="592">
        <f>F33+42</f>
        <v>43307</v>
      </c>
    </row>
    <row r="34" spans="1:7" s="434" customFormat="1" ht="15" customHeight="1">
      <c r="A34" s="584"/>
      <c r="B34" s="467" t="s">
        <v>601</v>
      </c>
      <c r="C34" s="467" t="s">
        <v>533</v>
      </c>
      <c r="D34" s="937"/>
      <c r="E34" s="593">
        <f>F34-5</f>
        <v>43267</v>
      </c>
      <c r="F34" s="592">
        <f>F33+7</f>
        <v>43272</v>
      </c>
      <c r="G34" s="592">
        <f>F34+42</f>
        <v>43314</v>
      </c>
    </row>
    <row r="35" spans="1:7" s="434" customFormat="1" ht="15" customHeight="1">
      <c r="A35" s="584"/>
      <c r="B35" s="467" t="s">
        <v>2463</v>
      </c>
      <c r="C35" s="467" t="s">
        <v>2462</v>
      </c>
      <c r="D35" s="937"/>
      <c r="E35" s="593">
        <f>F35-5</f>
        <v>43274</v>
      </c>
      <c r="F35" s="592">
        <f>F34+7</f>
        <v>43279</v>
      </c>
      <c r="G35" s="592">
        <f>F35+42</f>
        <v>43321</v>
      </c>
    </row>
    <row r="36" spans="1:7" s="434" customFormat="1" ht="15" customHeight="1">
      <c r="A36" s="584"/>
      <c r="B36" s="467" t="s">
        <v>2461</v>
      </c>
      <c r="C36" s="467" t="s">
        <v>533</v>
      </c>
      <c r="D36" s="938"/>
      <c r="E36" s="593">
        <f>F36-5</f>
        <v>43281</v>
      </c>
      <c r="F36" s="592">
        <f>F35+7</f>
        <v>43286</v>
      </c>
      <c r="G36" s="592">
        <f>F36+42</f>
        <v>43328</v>
      </c>
    </row>
    <row r="37" spans="1:7" s="444" customFormat="1" ht="15" customHeight="1">
      <c r="A37" s="857" t="s">
        <v>72</v>
      </c>
      <c r="B37" s="857"/>
      <c r="C37" s="597"/>
      <c r="D37" s="597"/>
      <c r="E37" s="590"/>
      <c r="F37" s="589"/>
      <c r="G37" s="589"/>
    </row>
    <row r="38" spans="1:7" s="434" customFormat="1" ht="15" customHeight="1">
      <c r="A38" s="584"/>
      <c r="B38" s="915" t="s">
        <v>38</v>
      </c>
      <c r="C38" s="846" t="s">
        <v>39</v>
      </c>
      <c r="D38" s="846" t="s">
        <v>11</v>
      </c>
      <c r="E38" s="587" t="s">
        <v>2372</v>
      </c>
      <c r="F38" s="588" t="s">
        <v>12</v>
      </c>
      <c r="G38" s="587" t="s">
        <v>72</v>
      </c>
    </row>
    <row r="39" spans="1:7" s="434" customFormat="1" ht="15" customHeight="1">
      <c r="A39" s="584"/>
      <c r="B39" s="915"/>
      <c r="C39" s="846"/>
      <c r="D39" s="846"/>
      <c r="E39" s="587" t="s">
        <v>2371</v>
      </c>
      <c r="F39" s="588" t="s">
        <v>42</v>
      </c>
      <c r="G39" s="587" t="s">
        <v>43</v>
      </c>
    </row>
    <row r="40" spans="1:7" s="434" customFormat="1" ht="15" customHeight="1">
      <c r="A40" s="584"/>
      <c r="B40" s="467" t="s">
        <v>599</v>
      </c>
      <c r="C40" s="467" t="s">
        <v>271</v>
      </c>
      <c r="D40" s="936" t="s">
        <v>134</v>
      </c>
      <c r="E40" s="593">
        <f>F40-5</f>
        <v>43253</v>
      </c>
      <c r="F40" s="594">
        <v>43258</v>
      </c>
      <c r="G40" s="592">
        <f>F40+45</f>
        <v>43303</v>
      </c>
    </row>
    <row r="41" spans="1:7" s="434" customFormat="1" ht="15" customHeight="1">
      <c r="A41" s="584"/>
      <c r="B41" s="467" t="s">
        <v>2465</v>
      </c>
      <c r="C41" s="467" t="s">
        <v>2464</v>
      </c>
      <c r="D41" s="937"/>
      <c r="E41" s="593">
        <f>F41-5</f>
        <v>43260</v>
      </c>
      <c r="F41" s="592">
        <f>F40+7</f>
        <v>43265</v>
      </c>
      <c r="G41" s="592">
        <f>F41+45</f>
        <v>43310</v>
      </c>
    </row>
    <row r="42" spans="1:7" s="434" customFormat="1" ht="15" customHeight="1">
      <c r="A42" s="584"/>
      <c r="B42" s="467" t="s">
        <v>601</v>
      </c>
      <c r="C42" s="467" t="s">
        <v>533</v>
      </c>
      <c r="D42" s="937"/>
      <c r="E42" s="593">
        <f>F42-5</f>
        <v>43267</v>
      </c>
      <c r="F42" s="592">
        <f>F41+7</f>
        <v>43272</v>
      </c>
      <c r="G42" s="592">
        <f>F42+45</f>
        <v>43317</v>
      </c>
    </row>
    <row r="43" spans="1:7" s="498" customFormat="1" ht="15" customHeight="1">
      <c r="A43" s="584"/>
      <c r="B43" s="467" t="s">
        <v>2463</v>
      </c>
      <c r="C43" s="467" t="s">
        <v>2462</v>
      </c>
      <c r="D43" s="937"/>
      <c r="E43" s="593">
        <f>F43-5</f>
        <v>43274</v>
      </c>
      <c r="F43" s="592">
        <f>F42+7</f>
        <v>43279</v>
      </c>
      <c r="G43" s="592">
        <f>F43+45</f>
        <v>43324</v>
      </c>
    </row>
    <row r="44" spans="1:7" s="553" customFormat="1" ht="15" customHeight="1">
      <c r="A44" s="584"/>
      <c r="B44" s="467" t="s">
        <v>2461</v>
      </c>
      <c r="C44" s="467" t="s">
        <v>533</v>
      </c>
      <c r="D44" s="938"/>
      <c r="E44" s="593">
        <f>F44-5</f>
        <v>43281</v>
      </c>
      <c r="F44" s="592">
        <f>F43+7</f>
        <v>43286</v>
      </c>
      <c r="G44" s="592">
        <f>F44+45</f>
        <v>43331</v>
      </c>
    </row>
    <row r="45" spans="1:7" s="444" customFormat="1" ht="15" customHeight="1">
      <c r="A45" s="857" t="s">
        <v>37</v>
      </c>
      <c r="B45" s="857"/>
      <c r="C45" s="590"/>
      <c r="D45" s="589"/>
      <c r="E45" s="589"/>
      <c r="F45" s="589"/>
      <c r="G45" s="605"/>
    </row>
    <row r="46" spans="1:7" s="434" customFormat="1" ht="15" customHeight="1">
      <c r="A46" s="604"/>
      <c r="B46" s="915" t="s">
        <v>38</v>
      </c>
      <c r="C46" s="846" t="s">
        <v>39</v>
      </c>
      <c r="D46" s="846" t="s">
        <v>11</v>
      </c>
      <c r="E46" s="587" t="s">
        <v>2372</v>
      </c>
      <c r="F46" s="588" t="s">
        <v>12</v>
      </c>
      <c r="G46" s="587" t="s">
        <v>37</v>
      </c>
    </row>
    <row r="47" spans="1:7" s="434" customFormat="1" ht="15" customHeight="1">
      <c r="A47" s="604"/>
      <c r="B47" s="915"/>
      <c r="C47" s="846"/>
      <c r="D47" s="846"/>
      <c r="E47" s="587" t="s">
        <v>2371</v>
      </c>
      <c r="F47" s="588" t="s">
        <v>42</v>
      </c>
      <c r="G47" s="587" t="s">
        <v>43</v>
      </c>
    </row>
    <row r="48" spans="1:7" s="434" customFormat="1" ht="15" customHeight="1">
      <c r="A48" s="584"/>
      <c r="B48" s="467" t="s">
        <v>599</v>
      </c>
      <c r="C48" s="467" t="s">
        <v>271</v>
      </c>
      <c r="D48" s="936" t="s">
        <v>184</v>
      </c>
      <c r="E48" s="593">
        <f>F48-5</f>
        <v>43253</v>
      </c>
      <c r="F48" s="594">
        <v>43258</v>
      </c>
      <c r="G48" s="592">
        <f>F48+38</f>
        <v>43296</v>
      </c>
    </row>
    <row r="49" spans="1:7" s="434" customFormat="1" ht="15" customHeight="1">
      <c r="A49" s="584"/>
      <c r="B49" s="467" t="s">
        <v>2465</v>
      </c>
      <c r="C49" s="467" t="s">
        <v>2464</v>
      </c>
      <c r="D49" s="937"/>
      <c r="E49" s="593">
        <f>F49-5</f>
        <v>43260</v>
      </c>
      <c r="F49" s="592">
        <f>F48+7</f>
        <v>43265</v>
      </c>
      <c r="G49" s="592">
        <f>F49+38</f>
        <v>43303</v>
      </c>
    </row>
    <row r="50" spans="1:7" s="434" customFormat="1" ht="15" customHeight="1">
      <c r="A50" s="584"/>
      <c r="B50" s="467" t="s">
        <v>601</v>
      </c>
      <c r="C50" s="467" t="s">
        <v>533</v>
      </c>
      <c r="D50" s="937"/>
      <c r="E50" s="593">
        <f>F50-5</f>
        <v>43267</v>
      </c>
      <c r="F50" s="592">
        <f>F49+7</f>
        <v>43272</v>
      </c>
      <c r="G50" s="592">
        <f>F50+38</f>
        <v>43310</v>
      </c>
    </row>
    <row r="51" spans="1:7" s="434" customFormat="1" ht="14.25" customHeight="1">
      <c r="A51" s="584"/>
      <c r="B51" s="467" t="s">
        <v>2463</v>
      </c>
      <c r="C51" s="467" t="s">
        <v>2462</v>
      </c>
      <c r="D51" s="937"/>
      <c r="E51" s="593">
        <f>F51-5</f>
        <v>43274</v>
      </c>
      <c r="F51" s="592">
        <f>F50+7</f>
        <v>43279</v>
      </c>
      <c r="G51" s="592">
        <f>F51+38</f>
        <v>43317</v>
      </c>
    </row>
    <row r="52" spans="1:7" s="434" customFormat="1" ht="14.25" customHeight="1">
      <c r="A52" s="584"/>
      <c r="B52" s="467" t="s">
        <v>2461</v>
      </c>
      <c r="C52" s="467" t="s">
        <v>533</v>
      </c>
      <c r="D52" s="938"/>
      <c r="E52" s="593">
        <f>F52-5</f>
        <v>43281</v>
      </c>
      <c r="F52" s="592">
        <f>F51+7</f>
        <v>43286</v>
      </c>
      <c r="G52" s="592">
        <f>F52+38</f>
        <v>43324</v>
      </c>
    </row>
    <row r="53" spans="1:7" s="444" customFormat="1" ht="15">
      <c r="A53" s="857" t="s">
        <v>2583</v>
      </c>
      <c r="B53" s="857"/>
      <c r="C53" s="597"/>
      <c r="D53" s="590"/>
      <c r="E53" s="590"/>
      <c r="F53" s="589"/>
      <c r="G53" s="589"/>
    </row>
    <row r="54" spans="1:7" s="434" customFormat="1" ht="15" customHeight="1">
      <c r="A54" s="604"/>
      <c r="B54" s="915" t="s">
        <v>38</v>
      </c>
      <c r="C54" s="846" t="s">
        <v>39</v>
      </c>
      <c r="D54" s="846" t="s">
        <v>11</v>
      </c>
      <c r="E54" s="587" t="s">
        <v>2372</v>
      </c>
      <c r="F54" s="588" t="s">
        <v>12</v>
      </c>
      <c r="G54" s="587" t="s">
        <v>54</v>
      </c>
    </row>
    <row r="55" spans="1:7" s="434" customFormat="1" ht="15" customHeight="1">
      <c r="A55" s="604"/>
      <c r="B55" s="915"/>
      <c r="C55" s="846"/>
      <c r="D55" s="846"/>
      <c r="E55" s="587" t="s">
        <v>2371</v>
      </c>
      <c r="F55" s="588" t="s">
        <v>42</v>
      </c>
      <c r="G55" s="587" t="s">
        <v>43</v>
      </c>
    </row>
    <row r="56" spans="1:7" s="434" customFormat="1" ht="15" customHeight="1">
      <c r="A56" s="584"/>
      <c r="B56" s="467" t="s">
        <v>2582</v>
      </c>
      <c r="C56" s="467" t="s">
        <v>414</v>
      </c>
      <c r="D56" s="936" t="s">
        <v>228</v>
      </c>
      <c r="E56" s="593">
        <f>F56-5</f>
        <v>43248</v>
      </c>
      <c r="F56" s="594">
        <v>43253</v>
      </c>
      <c r="G56" s="592">
        <f>F56+35</f>
        <v>43288</v>
      </c>
    </row>
    <row r="57" spans="1:7" s="434" customFormat="1" ht="15" customHeight="1">
      <c r="A57" s="584"/>
      <c r="B57" s="467" t="s">
        <v>2581</v>
      </c>
      <c r="C57" s="467" t="s">
        <v>632</v>
      </c>
      <c r="D57" s="937"/>
      <c r="E57" s="593">
        <f>F57-5</f>
        <v>43255</v>
      </c>
      <c r="F57" s="592">
        <f>F56+7</f>
        <v>43260</v>
      </c>
      <c r="G57" s="592">
        <f>F57+35</f>
        <v>43295</v>
      </c>
    </row>
    <row r="58" spans="1:7" s="434" customFormat="1" ht="15" customHeight="1">
      <c r="A58" s="584"/>
      <c r="B58" s="467" t="s">
        <v>2580</v>
      </c>
      <c r="C58" s="467" t="s">
        <v>633</v>
      </c>
      <c r="D58" s="937"/>
      <c r="E58" s="593">
        <f>F58-5</f>
        <v>43262</v>
      </c>
      <c r="F58" s="592">
        <f>F57+7</f>
        <v>43267</v>
      </c>
      <c r="G58" s="592">
        <f>F58+35</f>
        <v>43302</v>
      </c>
    </row>
    <row r="59" spans="1:7" s="434" customFormat="1" ht="14.25" customHeight="1">
      <c r="A59" s="584"/>
      <c r="B59" s="467" t="s">
        <v>2579</v>
      </c>
      <c r="C59" s="467" t="s">
        <v>634</v>
      </c>
      <c r="D59" s="937"/>
      <c r="E59" s="593">
        <f>F59-5</f>
        <v>43269</v>
      </c>
      <c r="F59" s="592">
        <f>F58+7</f>
        <v>43274</v>
      </c>
      <c r="G59" s="592">
        <f>F59+35</f>
        <v>43309</v>
      </c>
    </row>
    <row r="60" spans="1:7" s="434" customFormat="1" ht="14.25" customHeight="1">
      <c r="A60" s="584"/>
      <c r="B60" s="467" t="s">
        <v>2578</v>
      </c>
      <c r="C60" s="467" t="s">
        <v>635</v>
      </c>
      <c r="D60" s="938"/>
      <c r="E60" s="593">
        <f>F60-5</f>
        <v>43276</v>
      </c>
      <c r="F60" s="592">
        <f>F59+7</f>
        <v>43281</v>
      </c>
      <c r="G60" s="592">
        <f>F60+35</f>
        <v>43316</v>
      </c>
    </row>
    <row r="61" spans="1:7" s="444" customFormat="1" ht="15">
      <c r="A61" s="857"/>
      <c r="B61" s="857"/>
      <c r="C61" s="597"/>
      <c r="D61" s="590"/>
      <c r="E61" s="590"/>
      <c r="F61" s="589"/>
      <c r="G61" s="589"/>
    </row>
    <row r="62" spans="1:7" s="434" customFormat="1" ht="15" customHeight="1">
      <c r="A62" s="604"/>
      <c r="B62" s="915" t="s">
        <v>38</v>
      </c>
      <c r="C62" s="846" t="s">
        <v>39</v>
      </c>
      <c r="D62" s="846" t="s">
        <v>11</v>
      </c>
      <c r="E62" s="587" t="s">
        <v>2372</v>
      </c>
      <c r="F62" s="588" t="s">
        <v>12</v>
      </c>
      <c r="G62" s="587" t="s">
        <v>54</v>
      </c>
    </row>
    <row r="63" spans="1:7" s="434" customFormat="1" ht="15" customHeight="1">
      <c r="A63" s="604"/>
      <c r="B63" s="915"/>
      <c r="C63" s="846"/>
      <c r="D63" s="846"/>
      <c r="E63" s="587" t="s">
        <v>2371</v>
      </c>
      <c r="F63" s="588" t="s">
        <v>42</v>
      </c>
      <c r="G63" s="587" t="s">
        <v>43</v>
      </c>
    </row>
    <row r="64" spans="1:7" s="434" customFormat="1" ht="15" customHeight="1">
      <c r="A64" s="584"/>
      <c r="B64" s="467" t="s">
        <v>599</v>
      </c>
      <c r="C64" s="467" t="s">
        <v>271</v>
      </c>
      <c r="D64" s="936" t="s">
        <v>134</v>
      </c>
      <c r="E64" s="593">
        <f>F64-5</f>
        <v>43253</v>
      </c>
      <c r="F64" s="594">
        <v>43258</v>
      </c>
      <c r="G64" s="592">
        <f>F64+31</f>
        <v>43289</v>
      </c>
    </row>
    <row r="65" spans="1:7" s="434" customFormat="1" ht="15" customHeight="1">
      <c r="A65" s="584"/>
      <c r="B65" s="467" t="s">
        <v>2465</v>
      </c>
      <c r="C65" s="467" t="s">
        <v>2464</v>
      </c>
      <c r="D65" s="937"/>
      <c r="E65" s="593">
        <f>F65-5</f>
        <v>43260</v>
      </c>
      <c r="F65" s="592">
        <f>F64+7</f>
        <v>43265</v>
      </c>
      <c r="G65" s="592">
        <f>F65+34</f>
        <v>43299</v>
      </c>
    </row>
    <row r="66" spans="1:7" s="434" customFormat="1" ht="15" customHeight="1">
      <c r="A66" s="584"/>
      <c r="B66" s="467" t="s">
        <v>601</v>
      </c>
      <c r="C66" s="467" t="s">
        <v>533</v>
      </c>
      <c r="D66" s="937"/>
      <c r="E66" s="593">
        <f>F66-5</f>
        <v>43267</v>
      </c>
      <c r="F66" s="592">
        <f>F65+7</f>
        <v>43272</v>
      </c>
      <c r="G66" s="592">
        <f>F66+34</f>
        <v>43306</v>
      </c>
    </row>
    <row r="67" spans="1:7" s="434" customFormat="1" ht="14.25" customHeight="1">
      <c r="A67" s="584"/>
      <c r="B67" s="467" t="s">
        <v>2463</v>
      </c>
      <c r="C67" s="467" t="s">
        <v>2462</v>
      </c>
      <c r="D67" s="937"/>
      <c r="E67" s="593">
        <f>F67-5</f>
        <v>43274</v>
      </c>
      <c r="F67" s="592">
        <f>F66+7</f>
        <v>43279</v>
      </c>
      <c r="G67" s="592">
        <f>F67+34</f>
        <v>43313</v>
      </c>
    </row>
    <row r="68" spans="1:7" s="434" customFormat="1" ht="14.25" customHeight="1">
      <c r="A68" s="584"/>
      <c r="B68" s="467" t="s">
        <v>2461</v>
      </c>
      <c r="C68" s="467" t="s">
        <v>533</v>
      </c>
      <c r="D68" s="938"/>
      <c r="E68" s="593">
        <f>F68-5</f>
        <v>43281</v>
      </c>
      <c r="F68" s="592">
        <f>F67+7</f>
        <v>43286</v>
      </c>
      <c r="G68" s="592">
        <f>F68+34</f>
        <v>43320</v>
      </c>
    </row>
    <row r="69" spans="1:7" s="444" customFormat="1" ht="15" customHeight="1">
      <c r="A69" s="857" t="s">
        <v>2570</v>
      </c>
      <c r="B69" s="857"/>
      <c r="C69" s="597"/>
      <c r="D69" s="590"/>
      <c r="E69" s="590"/>
      <c r="F69" s="589"/>
      <c r="G69" s="603"/>
    </row>
    <row r="70" spans="1:7" s="434" customFormat="1" ht="15" customHeight="1">
      <c r="A70" s="584"/>
      <c r="B70" s="913" t="s">
        <v>38</v>
      </c>
      <c r="C70" s="859" t="s">
        <v>39</v>
      </c>
      <c r="D70" s="846" t="s">
        <v>11</v>
      </c>
      <c r="E70" s="587" t="s">
        <v>2372</v>
      </c>
      <c r="F70" s="588" t="s">
        <v>12</v>
      </c>
      <c r="G70" s="587" t="s">
        <v>2570</v>
      </c>
    </row>
    <row r="71" spans="1:7" s="434" customFormat="1" ht="15" customHeight="1">
      <c r="A71" s="584"/>
      <c r="B71" s="914"/>
      <c r="C71" s="924"/>
      <c r="D71" s="846"/>
      <c r="E71" s="587" t="s">
        <v>2371</v>
      </c>
      <c r="F71" s="588" t="s">
        <v>42</v>
      </c>
      <c r="G71" s="587" t="s">
        <v>43</v>
      </c>
    </row>
    <row r="72" spans="1:7" s="434" customFormat="1" ht="15" customHeight="1">
      <c r="A72" s="584"/>
      <c r="B72" s="467" t="s">
        <v>612</v>
      </c>
      <c r="C72" s="512" t="s">
        <v>2577</v>
      </c>
      <c r="D72" s="845" t="s">
        <v>229</v>
      </c>
      <c r="E72" s="500">
        <f>F72-5</f>
        <v>43250</v>
      </c>
      <c r="F72" s="464">
        <v>43255</v>
      </c>
      <c r="G72" s="464">
        <f>F72+46</f>
        <v>43301</v>
      </c>
    </row>
    <row r="73" spans="1:7" s="434" customFormat="1" ht="15" customHeight="1">
      <c r="A73" s="584"/>
      <c r="B73" s="467" t="s">
        <v>2576</v>
      </c>
      <c r="C73" s="512" t="s">
        <v>2575</v>
      </c>
      <c r="D73" s="845"/>
      <c r="E73" s="500">
        <f>F73-5</f>
        <v>43257</v>
      </c>
      <c r="F73" s="464">
        <f>F72+7</f>
        <v>43262</v>
      </c>
      <c r="G73" s="464">
        <f>F73+46</f>
        <v>43308</v>
      </c>
    </row>
    <row r="74" spans="1:7" s="434" customFormat="1" ht="15" customHeight="1">
      <c r="A74" s="584"/>
      <c r="B74" s="467" t="s">
        <v>614</v>
      </c>
      <c r="C74" s="512" t="s">
        <v>2574</v>
      </c>
      <c r="D74" s="845"/>
      <c r="E74" s="500">
        <f>F74-5</f>
        <v>43264</v>
      </c>
      <c r="F74" s="464">
        <f>F73+7</f>
        <v>43269</v>
      </c>
      <c r="G74" s="464">
        <f>F74+46</f>
        <v>43315</v>
      </c>
    </row>
    <row r="75" spans="1:7" s="434" customFormat="1" ht="15" customHeight="1">
      <c r="A75" s="584"/>
      <c r="B75" s="467" t="s">
        <v>615</v>
      </c>
      <c r="C75" s="512" t="s">
        <v>2573</v>
      </c>
      <c r="D75" s="845"/>
      <c r="E75" s="500">
        <f>F75-5</f>
        <v>43271</v>
      </c>
      <c r="F75" s="464">
        <f>F74+7</f>
        <v>43276</v>
      </c>
      <c r="G75" s="464">
        <f>F75+46</f>
        <v>43322</v>
      </c>
    </row>
    <row r="76" spans="1:7" s="434" customFormat="1" ht="15" customHeight="1">
      <c r="A76" s="584"/>
      <c r="B76" s="467" t="s">
        <v>2572</v>
      </c>
      <c r="C76" s="512" t="s">
        <v>2571</v>
      </c>
      <c r="D76" s="845"/>
      <c r="E76" s="500">
        <f>F76-5</f>
        <v>43278</v>
      </c>
      <c r="F76" s="464">
        <f>F75+7</f>
        <v>43283</v>
      </c>
      <c r="G76" s="464">
        <f>F76+46</f>
        <v>43329</v>
      </c>
    </row>
    <row r="77" spans="1:7" s="444" customFormat="1" ht="15" customHeight="1">
      <c r="A77" s="857"/>
      <c r="B77" s="857"/>
      <c r="C77" s="597"/>
      <c r="D77" s="590"/>
      <c r="E77" s="590"/>
      <c r="F77" s="589"/>
      <c r="G77" s="603"/>
    </row>
    <row r="78" spans="1:7" s="434" customFormat="1" ht="15" customHeight="1">
      <c r="A78" s="584"/>
      <c r="B78" s="913" t="s">
        <v>38</v>
      </c>
      <c r="C78" s="859" t="s">
        <v>39</v>
      </c>
      <c r="D78" s="846" t="s">
        <v>11</v>
      </c>
      <c r="E78" s="587" t="s">
        <v>2372</v>
      </c>
      <c r="F78" s="588" t="s">
        <v>12</v>
      </c>
      <c r="G78" s="587" t="s">
        <v>2570</v>
      </c>
    </row>
    <row r="79" spans="1:7" s="434" customFormat="1" ht="15" customHeight="1">
      <c r="A79" s="584"/>
      <c r="B79" s="914"/>
      <c r="C79" s="924"/>
      <c r="D79" s="846"/>
      <c r="E79" s="587" t="s">
        <v>2371</v>
      </c>
      <c r="F79" s="588" t="s">
        <v>42</v>
      </c>
      <c r="G79" s="587" t="s">
        <v>43</v>
      </c>
    </row>
    <row r="80" spans="1:7" s="434" customFormat="1" ht="15" customHeight="1">
      <c r="A80" s="584"/>
      <c r="B80" s="467" t="s">
        <v>2333</v>
      </c>
      <c r="C80" s="512" t="s">
        <v>632</v>
      </c>
      <c r="D80" s="845" t="s">
        <v>228</v>
      </c>
      <c r="E80" s="500">
        <f>F80-5</f>
        <v>43252</v>
      </c>
      <c r="F80" s="464">
        <v>43257</v>
      </c>
      <c r="G80" s="464">
        <f>F80+49</f>
        <v>43306</v>
      </c>
    </row>
    <row r="81" spans="1:7" s="434" customFormat="1" ht="15" customHeight="1">
      <c r="A81" s="584"/>
      <c r="B81" s="467" t="s">
        <v>2331</v>
      </c>
      <c r="C81" s="528" t="s">
        <v>633</v>
      </c>
      <c r="D81" s="845"/>
      <c r="E81" s="500">
        <f>F81-5</f>
        <v>43259</v>
      </c>
      <c r="F81" s="464">
        <f>F80+7</f>
        <v>43264</v>
      </c>
      <c r="G81" s="464">
        <f>F81+49</f>
        <v>43313</v>
      </c>
    </row>
    <row r="82" spans="1:7" s="434" customFormat="1" ht="15" customHeight="1">
      <c r="A82" s="584"/>
      <c r="B82" s="467" t="s">
        <v>2330</v>
      </c>
      <c r="C82" s="512" t="s">
        <v>634</v>
      </c>
      <c r="D82" s="845"/>
      <c r="E82" s="500">
        <f>F82-5</f>
        <v>43266</v>
      </c>
      <c r="F82" s="464">
        <f>F81+7</f>
        <v>43271</v>
      </c>
      <c r="G82" s="464">
        <f>F82+49</f>
        <v>43320</v>
      </c>
    </row>
    <row r="83" spans="1:7" s="434" customFormat="1" ht="15" customHeight="1">
      <c r="A83" s="584"/>
      <c r="B83" s="467" t="s">
        <v>2328</v>
      </c>
      <c r="C83" s="512" t="s">
        <v>635</v>
      </c>
      <c r="D83" s="845"/>
      <c r="E83" s="500">
        <f>F83-5</f>
        <v>43273</v>
      </c>
      <c r="F83" s="464">
        <f>F82+7</f>
        <v>43278</v>
      </c>
      <c r="G83" s="464">
        <f>F83+49</f>
        <v>43327</v>
      </c>
    </row>
    <row r="84" spans="1:7" s="434" customFormat="1" ht="15" customHeight="1">
      <c r="A84" s="584"/>
      <c r="B84" s="467" t="s">
        <v>2569</v>
      </c>
      <c r="C84" s="512" t="s">
        <v>670</v>
      </c>
      <c r="D84" s="845"/>
      <c r="E84" s="500">
        <f>F84-5</f>
        <v>43280</v>
      </c>
      <c r="F84" s="464">
        <f>F83+7</f>
        <v>43285</v>
      </c>
      <c r="G84" s="464">
        <f>F84+49</f>
        <v>43334</v>
      </c>
    </row>
    <row r="85" spans="1:7" s="444" customFormat="1" ht="15.95" customHeight="1">
      <c r="A85" s="857" t="s">
        <v>63</v>
      </c>
      <c r="B85" s="857"/>
      <c r="C85" s="591"/>
      <c r="D85" s="590"/>
      <c r="E85" s="590"/>
      <c r="F85" s="589"/>
      <c r="G85" s="562"/>
    </row>
    <row r="86" spans="1:7" s="434" customFormat="1" ht="15" customHeight="1">
      <c r="A86" s="584"/>
      <c r="B86" s="913" t="s">
        <v>38</v>
      </c>
      <c r="C86" s="846" t="s">
        <v>39</v>
      </c>
      <c r="D86" s="846" t="s">
        <v>11</v>
      </c>
      <c r="E86" s="587" t="s">
        <v>2372</v>
      </c>
      <c r="F86" s="588" t="s">
        <v>12</v>
      </c>
      <c r="G86" s="587" t="s">
        <v>63</v>
      </c>
    </row>
    <row r="87" spans="1:7" s="434" customFormat="1" ht="15" customHeight="1">
      <c r="A87" s="584"/>
      <c r="B87" s="914"/>
      <c r="C87" s="859"/>
      <c r="D87" s="859"/>
      <c r="E87" s="587" t="s">
        <v>2371</v>
      </c>
      <c r="F87" s="602" t="s">
        <v>42</v>
      </c>
      <c r="G87" s="596" t="s">
        <v>43</v>
      </c>
    </row>
    <row r="88" spans="1:7" s="434" customFormat="1" ht="15" customHeight="1">
      <c r="A88" s="584"/>
      <c r="B88" s="552" t="s">
        <v>2568</v>
      </c>
      <c r="C88" s="552" t="s">
        <v>2567</v>
      </c>
      <c r="D88" s="860" t="s">
        <v>198</v>
      </c>
      <c r="E88" s="601">
        <f>F88-5</f>
        <v>43251</v>
      </c>
      <c r="F88" s="585">
        <v>43256</v>
      </c>
      <c r="G88" s="465">
        <f>F88+35</f>
        <v>43291</v>
      </c>
    </row>
    <row r="89" spans="1:7" s="434" customFormat="1" ht="15" customHeight="1">
      <c r="A89" s="584"/>
      <c r="B89" s="552" t="s">
        <v>2566</v>
      </c>
      <c r="C89" s="552" t="s">
        <v>46</v>
      </c>
      <c r="D89" s="860"/>
      <c r="E89" s="601">
        <f>F89-5</f>
        <v>43258</v>
      </c>
      <c r="F89" s="465">
        <f>F88+7</f>
        <v>43263</v>
      </c>
      <c r="G89" s="465">
        <f>F89+32</f>
        <v>43295</v>
      </c>
    </row>
    <row r="90" spans="1:7" s="434" customFormat="1" ht="15" customHeight="1">
      <c r="A90" s="584"/>
      <c r="B90" s="552" t="s">
        <v>2565</v>
      </c>
      <c r="C90" s="552" t="s">
        <v>50</v>
      </c>
      <c r="D90" s="860"/>
      <c r="E90" s="601">
        <f>F90-5</f>
        <v>43265</v>
      </c>
      <c r="F90" s="465">
        <f>F89+7</f>
        <v>43270</v>
      </c>
      <c r="G90" s="465">
        <f>F90+32</f>
        <v>43302</v>
      </c>
    </row>
    <row r="91" spans="1:7" s="434" customFormat="1" ht="15" customHeight="1">
      <c r="A91" s="584"/>
      <c r="B91" s="552" t="s">
        <v>565</v>
      </c>
      <c r="C91" s="552" t="s">
        <v>264</v>
      </c>
      <c r="D91" s="860"/>
      <c r="E91" s="601">
        <f>F91-5</f>
        <v>43272</v>
      </c>
      <c r="F91" s="465">
        <f>F90+7</f>
        <v>43277</v>
      </c>
      <c r="G91" s="465">
        <f>F91+32</f>
        <v>43309</v>
      </c>
    </row>
    <row r="92" spans="1:7" s="434" customFormat="1" ht="15" customHeight="1">
      <c r="A92" s="584"/>
      <c r="B92" s="552" t="s">
        <v>2564</v>
      </c>
      <c r="C92" s="552" t="s">
        <v>2563</v>
      </c>
      <c r="D92" s="860"/>
      <c r="E92" s="601">
        <f>F92-5</f>
        <v>43279</v>
      </c>
      <c r="F92" s="465">
        <f>F91+7</f>
        <v>43284</v>
      </c>
      <c r="G92" s="465">
        <f>F92+32</f>
        <v>43316</v>
      </c>
    </row>
    <row r="93" spans="1:7" s="444" customFormat="1" ht="15" customHeight="1">
      <c r="A93" s="857" t="s">
        <v>2562</v>
      </c>
      <c r="B93" s="857"/>
      <c r="C93" s="597"/>
      <c r="D93" s="590"/>
      <c r="E93" s="590"/>
      <c r="F93" s="589"/>
      <c r="G93" s="600"/>
    </row>
    <row r="94" spans="1:7" s="434" customFormat="1" ht="15" customHeight="1">
      <c r="A94" s="584"/>
      <c r="B94" s="913" t="s">
        <v>38</v>
      </c>
      <c r="C94" s="859" t="s">
        <v>39</v>
      </c>
      <c r="D94" s="846" t="s">
        <v>11</v>
      </c>
      <c r="E94" s="587" t="s">
        <v>2372</v>
      </c>
      <c r="F94" s="588" t="s">
        <v>12</v>
      </c>
      <c r="G94" s="587" t="s">
        <v>2562</v>
      </c>
    </row>
    <row r="95" spans="1:7" s="434" customFormat="1" ht="15" customHeight="1">
      <c r="A95" s="584"/>
      <c r="B95" s="914"/>
      <c r="C95" s="924"/>
      <c r="D95" s="846"/>
      <c r="E95" s="587" t="s">
        <v>2371</v>
      </c>
      <c r="F95" s="588" t="s">
        <v>42</v>
      </c>
      <c r="G95" s="599" t="s">
        <v>43</v>
      </c>
    </row>
    <row r="96" spans="1:7" s="434" customFormat="1" ht="15" customHeight="1">
      <c r="A96" s="584"/>
      <c r="B96" s="467" t="s">
        <v>2561</v>
      </c>
      <c r="C96" s="525" t="s">
        <v>423</v>
      </c>
      <c r="D96" s="861" t="s">
        <v>134</v>
      </c>
      <c r="E96" s="490">
        <f>F96-5</f>
        <v>43247</v>
      </c>
      <c r="F96" s="464">
        <v>43252</v>
      </c>
      <c r="G96" s="464">
        <f>F96+39</f>
        <v>43291</v>
      </c>
    </row>
    <row r="97" spans="1:11" s="434" customFormat="1" ht="15" customHeight="1">
      <c r="A97" s="584"/>
      <c r="B97" s="467" t="s">
        <v>2560</v>
      </c>
      <c r="C97" s="525" t="s">
        <v>428</v>
      </c>
      <c r="D97" s="861"/>
      <c r="E97" s="490">
        <f>F97-5</f>
        <v>43254</v>
      </c>
      <c r="F97" s="464">
        <f>F96+7</f>
        <v>43259</v>
      </c>
      <c r="G97" s="464">
        <f>F97+39</f>
        <v>43298</v>
      </c>
    </row>
    <row r="98" spans="1:11" s="434" customFormat="1" ht="15" customHeight="1">
      <c r="A98" s="584"/>
      <c r="B98" s="467" t="s">
        <v>222</v>
      </c>
      <c r="C98" s="598" t="s">
        <v>575</v>
      </c>
      <c r="D98" s="861"/>
      <c r="E98" s="490">
        <f>F98-5</f>
        <v>43261</v>
      </c>
      <c r="F98" s="464">
        <f>F97+7</f>
        <v>43266</v>
      </c>
      <c r="G98" s="464">
        <f>F98+39</f>
        <v>43305</v>
      </c>
    </row>
    <row r="99" spans="1:11" s="434" customFormat="1" ht="15" customHeight="1">
      <c r="A99" s="584"/>
      <c r="B99" s="484" t="s">
        <v>2426</v>
      </c>
      <c r="C99" s="525"/>
      <c r="D99" s="861"/>
      <c r="E99" s="490">
        <f>F99-5</f>
        <v>43268</v>
      </c>
      <c r="F99" s="464">
        <f>F98+7</f>
        <v>43273</v>
      </c>
      <c r="G99" s="464">
        <f>F99+39</f>
        <v>43312</v>
      </c>
    </row>
    <row r="100" spans="1:11" s="434" customFormat="1" ht="15" customHeight="1">
      <c r="A100" s="584"/>
      <c r="B100" s="467" t="s">
        <v>422</v>
      </c>
      <c r="C100" s="525" t="s">
        <v>576</v>
      </c>
      <c r="D100" s="861"/>
      <c r="E100" s="490">
        <f>F100-5</f>
        <v>43275</v>
      </c>
      <c r="F100" s="464">
        <f>F99+7</f>
        <v>43280</v>
      </c>
      <c r="G100" s="464">
        <f>F100+39</f>
        <v>43319</v>
      </c>
    </row>
    <row r="101" spans="1:11" s="444" customFormat="1" ht="17.25" customHeight="1">
      <c r="A101" s="857" t="s">
        <v>2559</v>
      </c>
      <c r="B101" s="857"/>
      <c r="C101" s="597"/>
      <c r="D101" s="590"/>
      <c r="E101" s="590"/>
      <c r="F101" s="589"/>
      <c r="G101" s="589"/>
      <c r="H101" s="554"/>
    </row>
    <row r="102" spans="1:11" s="434" customFormat="1" ht="15" customHeight="1">
      <c r="A102" s="584"/>
      <c r="B102" s="913" t="s">
        <v>38</v>
      </c>
      <c r="C102" s="859" t="s">
        <v>39</v>
      </c>
      <c r="D102" s="859" t="s">
        <v>11</v>
      </c>
      <c r="E102" s="596" t="s">
        <v>2372</v>
      </c>
      <c r="F102" s="588" t="s">
        <v>12</v>
      </c>
      <c r="G102" s="596" t="s">
        <v>2559</v>
      </c>
      <c r="H102" s="583"/>
    </row>
    <row r="103" spans="1:11" s="434" customFormat="1" ht="15" customHeight="1">
      <c r="A103" s="584"/>
      <c r="B103" s="914"/>
      <c r="C103" s="924"/>
      <c r="D103" s="862"/>
      <c r="E103" s="587" t="s">
        <v>2371</v>
      </c>
      <c r="F103" s="595" t="s">
        <v>42</v>
      </c>
      <c r="G103" s="587" t="s">
        <v>43</v>
      </c>
      <c r="H103" s="553"/>
    </row>
    <row r="104" spans="1:11" s="434" customFormat="1" ht="15" customHeight="1">
      <c r="A104" s="584"/>
      <c r="B104" s="467" t="s">
        <v>599</v>
      </c>
      <c r="C104" s="467" t="s">
        <v>271</v>
      </c>
      <c r="D104" s="845" t="s">
        <v>134</v>
      </c>
      <c r="E104" s="593">
        <f>F104-5</f>
        <v>43253</v>
      </c>
      <c r="F104" s="594">
        <v>43258</v>
      </c>
      <c r="G104" s="592">
        <f>F104+40</f>
        <v>43298</v>
      </c>
    </row>
    <row r="105" spans="1:11" s="434" customFormat="1" ht="15" customHeight="1">
      <c r="A105" s="584"/>
      <c r="B105" s="467" t="s">
        <v>2465</v>
      </c>
      <c r="C105" s="467" t="s">
        <v>2464</v>
      </c>
      <c r="D105" s="845"/>
      <c r="E105" s="593">
        <f>F105-5</f>
        <v>43260</v>
      </c>
      <c r="F105" s="592">
        <f>F104+7</f>
        <v>43265</v>
      </c>
      <c r="G105" s="592">
        <f>F105+40</f>
        <v>43305</v>
      </c>
    </row>
    <row r="106" spans="1:11" s="434" customFormat="1" ht="15" customHeight="1">
      <c r="A106" s="584"/>
      <c r="B106" s="467" t="s">
        <v>601</v>
      </c>
      <c r="C106" s="467" t="s">
        <v>533</v>
      </c>
      <c r="D106" s="845"/>
      <c r="E106" s="593">
        <f>F106-5</f>
        <v>43267</v>
      </c>
      <c r="F106" s="592">
        <f>F105+7</f>
        <v>43272</v>
      </c>
      <c r="G106" s="592">
        <f>F106+40</f>
        <v>43312</v>
      </c>
    </row>
    <row r="107" spans="1:11" s="434" customFormat="1" ht="15">
      <c r="A107" s="584"/>
      <c r="B107" s="467" t="s">
        <v>2463</v>
      </c>
      <c r="C107" s="467" t="s">
        <v>2462</v>
      </c>
      <c r="D107" s="845"/>
      <c r="E107" s="593">
        <f>F107-5</f>
        <v>43274</v>
      </c>
      <c r="F107" s="592">
        <f>F106+7</f>
        <v>43279</v>
      </c>
      <c r="G107" s="592">
        <f>F107+40</f>
        <v>43319</v>
      </c>
      <c r="H107" s="553"/>
      <c r="I107" s="553"/>
      <c r="J107" s="553"/>
      <c r="K107" s="553"/>
    </row>
    <row r="108" spans="1:11" s="434" customFormat="1" ht="15">
      <c r="A108" s="584"/>
      <c r="B108" s="467" t="s">
        <v>2461</v>
      </c>
      <c r="C108" s="467" t="s">
        <v>533</v>
      </c>
      <c r="D108" s="845"/>
      <c r="E108" s="593">
        <f>F108-5</f>
        <v>43281</v>
      </c>
      <c r="F108" s="592">
        <f>F107+7</f>
        <v>43286</v>
      </c>
      <c r="G108" s="592">
        <f>F108+40</f>
        <v>43326</v>
      </c>
      <c r="H108" s="553"/>
      <c r="I108" s="553"/>
      <c r="J108" s="553"/>
      <c r="K108" s="553"/>
    </row>
    <row r="109" spans="1:11" s="444" customFormat="1" ht="15">
      <c r="A109" s="857" t="s">
        <v>2558</v>
      </c>
      <c r="B109" s="857"/>
      <c r="C109" s="591"/>
      <c r="D109" s="590"/>
      <c r="E109" s="590"/>
      <c r="F109" s="589"/>
      <c r="G109" s="589"/>
      <c r="H109" s="554"/>
      <c r="I109" s="554"/>
      <c r="J109" s="554"/>
      <c r="K109" s="554"/>
    </row>
    <row r="110" spans="1:11" s="434" customFormat="1" ht="15">
      <c r="A110" s="584"/>
      <c r="B110" s="915" t="s">
        <v>38</v>
      </c>
      <c r="C110" s="846" t="s">
        <v>39</v>
      </c>
      <c r="D110" s="846" t="s">
        <v>11</v>
      </c>
      <c r="E110" s="587" t="s">
        <v>2372</v>
      </c>
      <c r="F110" s="588" t="s">
        <v>12</v>
      </c>
      <c r="G110" s="587" t="s">
        <v>2558</v>
      </c>
      <c r="H110" s="553"/>
      <c r="I110" s="553"/>
      <c r="J110" s="553"/>
      <c r="K110" s="553"/>
    </row>
    <row r="111" spans="1:11" s="434" customFormat="1" ht="15">
      <c r="A111" s="584"/>
      <c r="B111" s="913"/>
      <c r="C111" s="859"/>
      <c r="D111" s="846"/>
      <c r="E111" s="587" t="s">
        <v>2371</v>
      </c>
      <c r="F111" s="588" t="s">
        <v>42</v>
      </c>
      <c r="G111" s="587" t="s">
        <v>43</v>
      </c>
      <c r="H111" s="586"/>
      <c r="I111" s="553"/>
      <c r="J111" s="553"/>
      <c r="K111" s="553"/>
    </row>
    <row r="112" spans="1:11" s="434" customFormat="1" ht="15">
      <c r="A112" s="584"/>
      <c r="B112" s="552" t="s">
        <v>431</v>
      </c>
      <c r="C112" s="552"/>
      <c r="D112" s="847" t="s">
        <v>2453</v>
      </c>
      <c r="E112" s="490">
        <f>F112-5</f>
        <v>43253</v>
      </c>
      <c r="F112" s="585">
        <v>43258</v>
      </c>
      <c r="G112" s="464">
        <f>F112+34</f>
        <v>43292</v>
      </c>
      <c r="H112" s="553"/>
      <c r="I112" s="553"/>
      <c r="J112" s="553"/>
      <c r="K112" s="553"/>
    </row>
    <row r="113" spans="1:11" s="434" customFormat="1" ht="15">
      <c r="A113" s="584"/>
      <c r="B113" s="552" t="s">
        <v>2278</v>
      </c>
      <c r="C113" s="552" t="s">
        <v>261</v>
      </c>
      <c r="D113" s="848"/>
      <c r="E113" s="490">
        <f>F113-5</f>
        <v>43260</v>
      </c>
      <c r="F113" s="464">
        <f>F112+7</f>
        <v>43265</v>
      </c>
      <c r="G113" s="464">
        <f>F113+34</f>
        <v>43299</v>
      </c>
      <c r="H113" s="553"/>
      <c r="I113" s="553"/>
      <c r="J113" s="553"/>
      <c r="K113" s="553"/>
    </row>
    <row r="114" spans="1:11" s="434" customFormat="1" ht="15">
      <c r="A114" s="584"/>
      <c r="B114" s="552" t="s">
        <v>2310</v>
      </c>
      <c r="C114" s="552" t="s">
        <v>261</v>
      </c>
      <c r="D114" s="848"/>
      <c r="E114" s="490">
        <f>F114-5</f>
        <v>43267</v>
      </c>
      <c r="F114" s="464">
        <f>F113+7</f>
        <v>43272</v>
      </c>
      <c r="G114" s="464">
        <f>F114+34</f>
        <v>43306</v>
      </c>
      <c r="H114" s="553"/>
      <c r="I114" s="553"/>
      <c r="J114" s="553"/>
      <c r="K114" s="553"/>
    </row>
    <row r="115" spans="1:11" s="429" customFormat="1">
      <c r="A115" s="499"/>
      <c r="B115" s="552" t="s">
        <v>2309</v>
      </c>
      <c r="C115" s="552" t="s">
        <v>300</v>
      </c>
      <c r="D115" s="848"/>
      <c r="E115" s="490">
        <f>F115-5</f>
        <v>43274</v>
      </c>
      <c r="F115" s="464">
        <f>F114+7</f>
        <v>43279</v>
      </c>
      <c r="G115" s="464">
        <f>F115+34</f>
        <v>43313</v>
      </c>
      <c r="H115" s="583"/>
      <c r="I115" s="556"/>
      <c r="J115" s="556"/>
      <c r="K115" s="556"/>
    </row>
    <row r="116" spans="1:11">
      <c r="B116" s="552" t="s">
        <v>2386</v>
      </c>
      <c r="C116" s="552"/>
      <c r="D116" s="849"/>
      <c r="E116" s="490">
        <f>F116-5</f>
        <v>43281</v>
      </c>
      <c r="F116" s="464">
        <f>F115+7</f>
        <v>43286</v>
      </c>
      <c r="G116" s="464">
        <f>F116+34</f>
        <v>43320</v>
      </c>
    </row>
    <row r="117" spans="1:11" s="429" customFormat="1" ht="15">
      <c r="A117" s="858" t="s">
        <v>2557</v>
      </c>
      <c r="B117" s="858"/>
      <c r="C117" s="858"/>
      <c r="D117" s="858"/>
      <c r="E117" s="858"/>
      <c r="F117" s="858"/>
      <c r="G117" s="858"/>
    </row>
    <row r="118" spans="1:11" s="444" customFormat="1" ht="15">
      <c r="A118" s="870" t="s">
        <v>2552</v>
      </c>
      <c r="B118" s="870"/>
      <c r="C118" s="548"/>
      <c r="F118" s="548"/>
      <c r="G118" s="548"/>
      <c r="H118" s="554"/>
      <c r="I118" s="554"/>
      <c r="J118" s="554"/>
      <c r="K118" s="554"/>
    </row>
    <row r="119" spans="1:11" s="434" customFormat="1" ht="15" customHeight="1">
      <c r="A119" s="508"/>
      <c r="B119" s="863" t="s">
        <v>38</v>
      </c>
      <c r="C119" s="896" t="s">
        <v>39</v>
      </c>
      <c r="D119" s="896" t="s">
        <v>11</v>
      </c>
      <c r="E119" s="512" t="s">
        <v>2372</v>
      </c>
      <c r="F119" s="512" t="s">
        <v>12</v>
      </c>
      <c r="G119" s="512" t="s">
        <v>2552</v>
      </c>
      <c r="H119" s="576"/>
      <c r="I119" s="553"/>
      <c r="J119" s="553"/>
      <c r="K119" s="553"/>
    </row>
    <row r="120" spans="1:11" s="434" customFormat="1" ht="15" customHeight="1">
      <c r="A120" s="508"/>
      <c r="B120" s="872"/>
      <c r="C120" s="923"/>
      <c r="D120" s="923"/>
      <c r="E120" s="520" t="s">
        <v>2371</v>
      </c>
      <c r="F120" s="520" t="s">
        <v>42</v>
      </c>
      <c r="G120" s="520" t="s">
        <v>43</v>
      </c>
      <c r="H120" s="576"/>
      <c r="I120" s="553"/>
      <c r="J120" s="553"/>
      <c r="K120" s="553"/>
    </row>
    <row r="121" spans="1:11" s="434" customFormat="1" ht="15" customHeight="1">
      <c r="A121" s="508"/>
      <c r="B121" s="478" t="s">
        <v>2556</v>
      </c>
      <c r="C121" s="478" t="s">
        <v>514</v>
      </c>
      <c r="D121" s="884" t="s">
        <v>2453</v>
      </c>
      <c r="E121" s="465">
        <f>F121-5</f>
        <v>43247</v>
      </c>
      <c r="F121" s="464">
        <v>43252</v>
      </c>
      <c r="G121" s="464">
        <f>F121+32</f>
        <v>43284</v>
      </c>
      <c r="H121" s="576"/>
      <c r="I121" s="553"/>
      <c r="J121" s="553"/>
      <c r="K121" s="553"/>
    </row>
    <row r="122" spans="1:11" s="434" customFormat="1" ht="15" customHeight="1">
      <c r="A122" s="508"/>
      <c r="B122" s="478" t="s">
        <v>711</v>
      </c>
      <c r="C122" s="478" t="s">
        <v>2555</v>
      </c>
      <c r="D122" s="885"/>
      <c r="E122" s="465">
        <f>F122-5</f>
        <v>43254</v>
      </c>
      <c r="F122" s="464">
        <f>F121+7</f>
        <v>43259</v>
      </c>
      <c r="G122" s="464">
        <f>F122+32</f>
        <v>43291</v>
      </c>
      <c r="H122" s="576"/>
      <c r="I122" s="553"/>
      <c r="J122" s="553"/>
      <c r="K122" s="553"/>
    </row>
    <row r="123" spans="1:11" s="434" customFormat="1" ht="15" customHeight="1">
      <c r="A123" s="508"/>
      <c r="B123" s="478" t="s">
        <v>712</v>
      </c>
      <c r="C123" s="478" t="s">
        <v>17</v>
      </c>
      <c r="D123" s="885"/>
      <c r="E123" s="465">
        <f>F123-5</f>
        <v>43261</v>
      </c>
      <c r="F123" s="464">
        <f>F122+7</f>
        <v>43266</v>
      </c>
      <c r="G123" s="464">
        <f>F123+32</f>
        <v>43298</v>
      </c>
      <c r="H123" s="576"/>
      <c r="I123" s="553"/>
      <c r="J123" s="553"/>
      <c r="K123" s="553"/>
    </row>
    <row r="124" spans="1:11" s="434" customFormat="1" ht="15" customHeight="1">
      <c r="A124" s="508"/>
      <c r="B124" s="478" t="s">
        <v>713</v>
      </c>
      <c r="C124" s="478" t="s">
        <v>2554</v>
      </c>
      <c r="D124" s="885"/>
      <c r="E124" s="465">
        <f>F124-5</f>
        <v>43268</v>
      </c>
      <c r="F124" s="464">
        <f>F123+7</f>
        <v>43273</v>
      </c>
      <c r="G124" s="464">
        <f>F124+32</f>
        <v>43305</v>
      </c>
      <c r="H124" s="576"/>
      <c r="I124" s="553"/>
      <c r="J124" s="553"/>
      <c r="K124" s="553"/>
    </row>
    <row r="125" spans="1:11" s="434" customFormat="1" ht="15" customHeight="1">
      <c r="A125" s="508"/>
      <c r="B125" s="478" t="s">
        <v>2553</v>
      </c>
      <c r="C125" s="478" t="s">
        <v>2521</v>
      </c>
      <c r="D125" s="886"/>
      <c r="E125" s="465">
        <f>F125-5</f>
        <v>43275</v>
      </c>
      <c r="F125" s="464">
        <f>F124+7</f>
        <v>43280</v>
      </c>
      <c r="G125" s="464">
        <f>F125+32</f>
        <v>43312</v>
      </c>
      <c r="H125" s="576"/>
      <c r="I125" s="553"/>
      <c r="J125" s="553"/>
      <c r="K125" s="553"/>
    </row>
    <row r="126" spans="1:11" s="553" customFormat="1" ht="15" customHeight="1">
      <c r="A126" s="508"/>
      <c r="B126" s="582"/>
      <c r="C126" s="582"/>
      <c r="D126" s="581"/>
      <c r="E126" s="567"/>
      <c r="F126" s="566"/>
      <c r="G126" s="566"/>
      <c r="H126" s="576"/>
    </row>
    <row r="127" spans="1:11" s="434" customFormat="1" ht="15" customHeight="1">
      <c r="A127" s="508"/>
      <c r="B127" s="863" t="s">
        <v>38</v>
      </c>
      <c r="C127" s="896" t="s">
        <v>39</v>
      </c>
      <c r="D127" s="896" t="s">
        <v>11</v>
      </c>
      <c r="E127" s="512" t="s">
        <v>2372</v>
      </c>
      <c r="F127" s="512" t="s">
        <v>12</v>
      </c>
      <c r="G127" s="512" t="s">
        <v>2552</v>
      </c>
      <c r="H127" s="576"/>
      <c r="I127" s="553"/>
      <c r="J127" s="553"/>
      <c r="K127" s="553"/>
    </row>
    <row r="128" spans="1:11" s="434" customFormat="1" ht="15" customHeight="1">
      <c r="A128" s="508"/>
      <c r="B128" s="869"/>
      <c r="C128" s="923"/>
      <c r="D128" s="923"/>
      <c r="E128" s="520" t="s">
        <v>2371</v>
      </c>
      <c r="F128" s="520" t="s">
        <v>42</v>
      </c>
      <c r="G128" s="520" t="s">
        <v>43</v>
      </c>
      <c r="H128" s="576"/>
      <c r="I128" s="553"/>
      <c r="J128" s="553"/>
      <c r="K128" s="553"/>
    </row>
    <row r="129" spans="1:11" s="434" customFormat="1" ht="15" customHeight="1">
      <c r="A129" s="508"/>
      <c r="B129" s="530" t="s">
        <v>401</v>
      </c>
      <c r="C129" s="525" t="s">
        <v>402</v>
      </c>
      <c r="D129" s="863" t="s">
        <v>184</v>
      </c>
      <c r="E129" s="580">
        <f>F129-5</f>
        <v>43250</v>
      </c>
      <c r="F129" s="572">
        <v>43255</v>
      </c>
      <c r="G129" s="572">
        <f>F129+29</f>
        <v>43284</v>
      </c>
      <c r="H129" s="576"/>
      <c r="I129" s="553"/>
      <c r="J129" s="553"/>
      <c r="K129" s="553"/>
    </row>
    <row r="130" spans="1:11" s="434" customFormat="1" ht="15" customHeight="1">
      <c r="A130" s="508"/>
      <c r="B130" s="530" t="s">
        <v>2551</v>
      </c>
      <c r="C130" s="525" t="s">
        <v>2550</v>
      </c>
      <c r="D130" s="863"/>
      <c r="E130" s="580">
        <f>F130-5</f>
        <v>43257</v>
      </c>
      <c r="F130" s="572">
        <f>F129+7</f>
        <v>43262</v>
      </c>
      <c r="G130" s="572">
        <f>F130+29</f>
        <v>43291</v>
      </c>
      <c r="H130" s="576"/>
      <c r="I130" s="553"/>
      <c r="J130" s="553"/>
      <c r="K130" s="553"/>
    </row>
    <row r="131" spans="1:11" s="434" customFormat="1" ht="15" customHeight="1">
      <c r="A131" s="508"/>
      <c r="B131" s="530" t="s">
        <v>2549</v>
      </c>
      <c r="C131" s="525" t="s">
        <v>2548</v>
      </c>
      <c r="D131" s="863"/>
      <c r="E131" s="580">
        <f>F131-5</f>
        <v>43264</v>
      </c>
      <c r="F131" s="572">
        <f>F130+7</f>
        <v>43269</v>
      </c>
      <c r="G131" s="572">
        <f>F131+29</f>
        <v>43298</v>
      </c>
      <c r="H131" s="576"/>
      <c r="I131" s="553"/>
      <c r="J131" s="553"/>
      <c r="K131" s="553"/>
    </row>
    <row r="132" spans="1:11" s="434" customFormat="1" ht="15" customHeight="1">
      <c r="A132" s="508"/>
      <c r="B132" s="530" t="s">
        <v>2547</v>
      </c>
      <c r="C132" s="525" t="s">
        <v>2546</v>
      </c>
      <c r="D132" s="863"/>
      <c r="E132" s="580">
        <f>F132-5</f>
        <v>43271</v>
      </c>
      <c r="F132" s="572">
        <f>F131+7</f>
        <v>43276</v>
      </c>
      <c r="G132" s="572">
        <f>F132+29</f>
        <v>43305</v>
      </c>
      <c r="H132" s="576"/>
      <c r="I132" s="553"/>
      <c r="J132" s="553"/>
      <c r="K132" s="553"/>
    </row>
    <row r="133" spans="1:11" s="434" customFormat="1" ht="18" customHeight="1">
      <c r="A133" s="499"/>
      <c r="B133" s="530" t="s">
        <v>2545</v>
      </c>
      <c r="C133" s="525" t="s">
        <v>498</v>
      </c>
      <c r="D133" s="863"/>
      <c r="E133" s="580">
        <f>F133-5</f>
        <v>43278</v>
      </c>
      <c r="F133" s="572">
        <f>F132+7</f>
        <v>43283</v>
      </c>
      <c r="G133" s="572">
        <f>F133+29</f>
        <v>43312</v>
      </c>
      <c r="H133" s="576"/>
      <c r="I133" s="553"/>
      <c r="J133" s="553"/>
      <c r="K133" s="553"/>
    </row>
    <row r="134" spans="1:11" s="444" customFormat="1" ht="15" customHeight="1">
      <c r="A134" s="870" t="s">
        <v>1203</v>
      </c>
      <c r="B134" s="875"/>
      <c r="C134" s="579"/>
      <c r="D134" s="470"/>
      <c r="E134" s="578"/>
      <c r="F134" s="548"/>
      <c r="G134" s="548"/>
      <c r="H134" s="577"/>
      <c r="I134" s="554"/>
      <c r="J134" s="554"/>
      <c r="K134" s="554"/>
    </row>
    <row r="135" spans="1:11" s="434" customFormat="1" ht="15" customHeight="1">
      <c r="A135" s="508"/>
      <c r="B135" s="863" t="s">
        <v>38</v>
      </c>
      <c r="C135" s="896" t="s">
        <v>39</v>
      </c>
      <c r="D135" s="896" t="s">
        <v>11</v>
      </c>
      <c r="E135" s="512" t="s">
        <v>2372</v>
      </c>
      <c r="F135" s="512" t="s">
        <v>12</v>
      </c>
      <c r="G135" s="512" t="s">
        <v>1203</v>
      </c>
      <c r="H135" s="576"/>
      <c r="I135" s="553"/>
      <c r="J135" s="553"/>
      <c r="K135" s="553"/>
    </row>
    <row r="136" spans="1:11" s="434" customFormat="1" ht="15" customHeight="1">
      <c r="A136" s="508"/>
      <c r="B136" s="872"/>
      <c r="C136" s="923"/>
      <c r="D136" s="923"/>
      <c r="E136" s="520" t="s">
        <v>2371</v>
      </c>
      <c r="F136" s="520" t="s">
        <v>42</v>
      </c>
      <c r="G136" s="520" t="s">
        <v>43</v>
      </c>
      <c r="H136" s="576"/>
      <c r="I136" s="553"/>
      <c r="J136" s="553"/>
      <c r="K136" s="553"/>
    </row>
    <row r="137" spans="1:11" s="434" customFormat="1" ht="15" customHeight="1">
      <c r="A137" s="508"/>
      <c r="B137" s="525" t="s">
        <v>2493</v>
      </c>
      <c r="C137" s="525" t="s">
        <v>2492</v>
      </c>
      <c r="D137" s="867" t="s">
        <v>2453</v>
      </c>
      <c r="E137" s="465">
        <f>F137-5</f>
        <v>43253</v>
      </c>
      <c r="F137" s="464">
        <v>43258</v>
      </c>
      <c r="G137" s="464">
        <f>F137+26</f>
        <v>43284</v>
      </c>
      <c r="H137" s="576"/>
      <c r="I137" s="553"/>
      <c r="J137" s="553"/>
      <c r="K137" s="553"/>
    </row>
    <row r="138" spans="1:11" s="434" customFormat="1" ht="15" customHeight="1">
      <c r="A138" s="508"/>
      <c r="B138" s="525" t="s">
        <v>2491</v>
      </c>
      <c r="C138" s="525" t="s">
        <v>2490</v>
      </c>
      <c r="D138" s="948"/>
      <c r="E138" s="465">
        <f>F138-5</f>
        <v>43260</v>
      </c>
      <c r="F138" s="464">
        <f>F137+7</f>
        <v>43265</v>
      </c>
      <c r="G138" s="464">
        <f>F138+26</f>
        <v>43291</v>
      </c>
      <c r="H138" s="576"/>
      <c r="I138" s="553"/>
      <c r="J138" s="553"/>
      <c r="K138" s="553"/>
    </row>
    <row r="139" spans="1:11" s="434" customFormat="1" ht="15" customHeight="1">
      <c r="A139" s="508"/>
      <c r="B139" s="525" t="s">
        <v>2489</v>
      </c>
      <c r="C139" s="525" t="s">
        <v>2488</v>
      </c>
      <c r="D139" s="948"/>
      <c r="E139" s="465">
        <f>F139-5</f>
        <v>43267</v>
      </c>
      <c r="F139" s="464">
        <f>F138+7</f>
        <v>43272</v>
      </c>
      <c r="G139" s="464">
        <f>F139+26</f>
        <v>43298</v>
      </c>
      <c r="H139" s="576"/>
      <c r="I139" s="553"/>
      <c r="J139" s="553"/>
      <c r="K139" s="553"/>
    </row>
    <row r="140" spans="1:11" s="434" customFormat="1" ht="15" customHeight="1">
      <c r="A140" s="508"/>
      <c r="B140" s="525" t="s">
        <v>2487</v>
      </c>
      <c r="C140" s="525" t="s">
        <v>2486</v>
      </c>
      <c r="D140" s="948"/>
      <c r="E140" s="465">
        <f>F140-5</f>
        <v>43274</v>
      </c>
      <c r="F140" s="464">
        <f>F139+7</f>
        <v>43279</v>
      </c>
      <c r="G140" s="464">
        <f>F140+26</f>
        <v>43305</v>
      </c>
      <c r="H140" s="576"/>
      <c r="I140" s="553"/>
      <c r="J140" s="553"/>
      <c r="K140" s="553"/>
    </row>
    <row r="141" spans="1:11" s="434" customFormat="1" ht="15" customHeight="1">
      <c r="A141" s="508"/>
      <c r="B141" s="525" t="s">
        <v>2386</v>
      </c>
      <c r="C141" s="525"/>
      <c r="D141" s="868"/>
      <c r="E141" s="465">
        <f>F141-5</f>
        <v>43281</v>
      </c>
      <c r="F141" s="464">
        <f>F140+7</f>
        <v>43286</v>
      </c>
      <c r="G141" s="464">
        <f>F141+26</f>
        <v>43312</v>
      </c>
      <c r="H141" s="576"/>
      <c r="I141" s="553"/>
      <c r="J141" s="553"/>
      <c r="K141" s="553"/>
    </row>
    <row r="142" spans="1:11" s="430" customFormat="1" ht="15">
      <c r="A142" s="876" t="s">
        <v>2544</v>
      </c>
      <c r="B142" s="876"/>
      <c r="C142" s="876"/>
      <c r="D142" s="876"/>
      <c r="E142" s="876"/>
      <c r="F142" s="876"/>
      <c r="G142" s="876"/>
      <c r="H142" s="575"/>
      <c r="I142" s="574"/>
      <c r="J142" s="560"/>
      <c r="K142" s="560"/>
    </row>
    <row r="143" spans="1:11" s="429" customFormat="1" ht="15.75" customHeight="1">
      <c r="A143" s="508"/>
      <c r="B143" s="873" t="s">
        <v>38</v>
      </c>
      <c r="C143" s="867" t="s">
        <v>39</v>
      </c>
      <c r="D143" s="867" t="s">
        <v>11</v>
      </c>
      <c r="E143" s="512" t="s">
        <v>2372</v>
      </c>
      <c r="F143" s="512" t="s">
        <v>12</v>
      </c>
      <c r="G143" s="512" t="s">
        <v>183</v>
      </c>
    </row>
    <row r="144" spans="1:11" s="429" customFormat="1" ht="15">
      <c r="A144" s="508"/>
      <c r="B144" s="874"/>
      <c r="C144" s="868"/>
      <c r="D144" s="868"/>
      <c r="E144" s="512" t="s">
        <v>2371</v>
      </c>
      <c r="F144" s="512" t="s">
        <v>42</v>
      </c>
      <c r="G144" s="512" t="s">
        <v>43</v>
      </c>
    </row>
    <row r="145" spans="1:7" s="429" customFormat="1" ht="15" customHeight="1">
      <c r="A145" s="565"/>
      <c r="B145" s="525" t="s">
        <v>2493</v>
      </c>
      <c r="C145" s="525" t="s">
        <v>2492</v>
      </c>
      <c r="D145" s="936" t="s">
        <v>2453</v>
      </c>
      <c r="E145" s="465">
        <f>F145-5</f>
        <v>43253</v>
      </c>
      <c r="F145" s="464">
        <v>43258</v>
      </c>
      <c r="G145" s="464">
        <f>F145+17</f>
        <v>43275</v>
      </c>
    </row>
    <row r="146" spans="1:7" s="429" customFormat="1" ht="15" customHeight="1">
      <c r="A146" s="565"/>
      <c r="B146" s="525" t="s">
        <v>2491</v>
      </c>
      <c r="C146" s="525" t="s">
        <v>2490</v>
      </c>
      <c r="D146" s="937"/>
      <c r="E146" s="465">
        <f>F146-5</f>
        <v>43260</v>
      </c>
      <c r="F146" s="464">
        <f>F145+7</f>
        <v>43265</v>
      </c>
      <c r="G146" s="464">
        <f>F146+17</f>
        <v>43282</v>
      </c>
    </row>
    <row r="147" spans="1:7" s="429" customFormat="1" ht="15" customHeight="1">
      <c r="A147" s="565"/>
      <c r="B147" s="525" t="s">
        <v>2489</v>
      </c>
      <c r="C147" s="525" t="s">
        <v>2488</v>
      </c>
      <c r="D147" s="937"/>
      <c r="E147" s="465">
        <f>F147-5</f>
        <v>43267</v>
      </c>
      <c r="F147" s="464">
        <f>F146+7</f>
        <v>43272</v>
      </c>
      <c r="G147" s="464">
        <f>F147+17</f>
        <v>43289</v>
      </c>
    </row>
    <row r="148" spans="1:7" s="429" customFormat="1" ht="15" customHeight="1">
      <c r="A148" s="565"/>
      <c r="B148" s="525" t="s">
        <v>2487</v>
      </c>
      <c r="C148" s="525" t="s">
        <v>2486</v>
      </c>
      <c r="D148" s="937"/>
      <c r="E148" s="465">
        <f>F148-5</f>
        <v>43274</v>
      </c>
      <c r="F148" s="464">
        <f>F147+7</f>
        <v>43279</v>
      </c>
      <c r="G148" s="464">
        <f>F148+17</f>
        <v>43296</v>
      </c>
    </row>
    <row r="149" spans="1:7" s="429" customFormat="1" ht="17.100000000000001" customHeight="1">
      <c r="A149" s="565"/>
      <c r="B149" s="525" t="s">
        <v>2386</v>
      </c>
      <c r="C149" s="525"/>
      <c r="D149" s="938"/>
      <c r="E149" s="465">
        <f>F149-5</f>
        <v>43281</v>
      </c>
      <c r="F149" s="464">
        <f>F148+7</f>
        <v>43286</v>
      </c>
      <c r="G149" s="464">
        <f>F149+17</f>
        <v>43303</v>
      </c>
    </row>
    <row r="150" spans="1:7" s="430" customFormat="1" ht="15" customHeight="1">
      <c r="A150" s="571"/>
      <c r="B150" s="548"/>
      <c r="C150" s="548"/>
      <c r="D150" s="568"/>
      <c r="E150" s="469"/>
      <c r="F150" s="548"/>
      <c r="G150" s="548"/>
    </row>
    <row r="151" spans="1:7" s="429" customFormat="1" ht="15.75" customHeight="1">
      <c r="A151" s="508"/>
      <c r="B151" s="873" t="s">
        <v>38</v>
      </c>
      <c r="C151" s="867" t="s">
        <v>39</v>
      </c>
      <c r="D151" s="867" t="s">
        <v>11</v>
      </c>
      <c r="E151" s="512" t="s">
        <v>2372</v>
      </c>
      <c r="F151" s="512" t="s">
        <v>12</v>
      </c>
      <c r="G151" s="512" t="s">
        <v>183</v>
      </c>
    </row>
    <row r="152" spans="1:7" s="429" customFormat="1" ht="15">
      <c r="A152" s="508"/>
      <c r="B152" s="874"/>
      <c r="C152" s="868"/>
      <c r="D152" s="868"/>
      <c r="E152" s="512" t="s">
        <v>2371</v>
      </c>
      <c r="F152" s="512" t="s">
        <v>42</v>
      </c>
      <c r="G152" s="512" t="s">
        <v>43</v>
      </c>
    </row>
    <row r="153" spans="1:7" s="429" customFormat="1" ht="15" customHeight="1">
      <c r="A153" s="565"/>
      <c r="B153" s="525" t="s">
        <v>2525</v>
      </c>
      <c r="C153" s="525" t="s">
        <v>2506</v>
      </c>
      <c r="D153" s="936" t="s">
        <v>184</v>
      </c>
      <c r="E153" s="465">
        <f>F153-5</f>
        <v>43247</v>
      </c>
      <c r="F153" s="464">
        <v>43252</v>
      </c>
      <c r="G153" s="464">
        <f>F153+17</f>
        <v>43269</v>
      </c>
    </row>
    <row r="154" spans="1:7" s="429" customFormat="1" ht="15" customHeight="1">
      <c r="A154" s="565"/>
      <c r="B154" s="525" t="s">
        <v>2543</v>
      </c>
      <c r="C154" s="525" t="s">
        <v>20</v>
      </c>
      <c r="D154" s="937"/>
      <c r="E154" s="465">
        <f>F154-5</f>
        <v>43254</v>
      </c>
      <c r="F154" s="464">
        <f>F153+7</f>
        <v>43259</v>
      </c>
      <c r="G154" s="464">
        <f>F154+17</f>
        <v>43276</v>
      </c>
    </row>
    <row r="155" spans="1:7" s="429" customFormat="1" ht="15" customHeight="1">
      <c r="A155" s="565"/>
      <c r="B155" s="525" t="s">
        <v>1116</v>
      </c>
      <c r="C155" s="525" t="s">
        <v>8</v>
      </c>
      <c r="D155" s="937"/>
      <c r="E155" s="465">
        <f>F155-5</f>
        <v>43261</v>
      </c>
      <c r="F155" s="464">
        <f>F154+7</f>
        <v>43266</v>
      </c>
      <c r="G155" s="464">
        <f>F155+17</f>
        <v>43283</v>
      </c>
    </row>
    <row r="156" spans="1:7" s="429" customFormat="1" ht="15" customHeight="1">
      <c r="A156" s="565"/>
      <c r="B156" s="525" t="s">
        <v>2504</v>
      </c>
      <c r="C156" s="525" t="s">
        <v>2503</v>
      </c>
      <c r="D156" s="937"/>
      <c r="E156" s="465">
        <f>F156-5</f>
        <v>43268</v>
      </c>
      <c r="F156" s="464">
        <f>F155+7</f>
        <v>43273</v>
      </c>
      <c r="G156" s="464">
        <f>F156+17</f>
        <v>43290</v>
      </c>
    </row>
    <row r="157" spans="1:7" s="429" customFormat="1" ht="17.100000000000001" customHeight="1">
      <c r="A157" s="565"/>
      <c r="B157" s="525" t="s">
        <v>2523</v>
      </c>
      <c r="C157" s="525" t="s">
        <v>2501</v>
      </c>
      <c r="D157" s="938"/>
      <c r="E157" s="465">
        <f>F157-5</f>
        <v>43275</v>
      </c>
      <c r="F157" s="464">
        <f>F156+7</f>
        <v>43280</v>
      </c>
      <c r="G157" s="464">
        <f>F157+17</f>
        <v>43297</v>
      </c>
    </row>
    <row r="158" spans="1:7" s="430" customFormat="1" ht="15" customHeight="1">
      <c r="A158" s="571"/>
      <c r="B158" s="548"/>
      <c r="C158" s="548"/>
      <c r="D158" s="568"/>
      <c r="E158" s="469"/>
      <c r="F158" s="548"/>
      <c r="G158" s="548"/>
    </row>
    <row r="159" spans="1:7" s="430" customFormat="1" ht="15" customHeight="1">
      <c r="A159" s="571"/>
      <c r="B159" s="863" t="s">
        <v>38</v>
      </c>
      <c r="C159" s="863" t="s">
        <v>39</v>
      </c>
      <c r="D159" s="863" t="s">
        <v>11</v>
      </c>
      <c r="E159" s="530" t="s">
        <v>2372</v>
      </c>
      <c r="F159" s="530" t="s">
        <v>12</v>
      </c>
      <c r="G159" s="530" t="s">
        <v>2536</v>
      </c>
    </row>
    <row r="160" spans="1:7" s="430" customFormat="1" ht="15" customHeight="1">
      <c r="A160" s="571"/>
      <c r="B160" s="869"/>
      <c r="C160" s="869"/>
      <c r="D160" s="869"/>
      <c r="E160" s="530" t="s">
        <v>2371</v>
      </c>
      <c r="F160" s="530" t="s">
        <v>42</v>
      </c>
      <c r="G160" s="530" t="s">
        <v>43</v>
      </c>
    </row>
    <row r="161" spans="1:7" s="430" customFormat="1" ht="15" customHeight="1">
      <c r="A161" s="571"/>
      <c r="B161" s="530" t="s">
        <v>2538</v>
      </c>
      <c r="C161" s="552" t="s">
        <v>2542</v>
      </c>
      <c r="D161" s="845" t="s">
        <v>2541</v>
      </c>
      <c r="E161" s="573">
        <f>F161-5</f>
        <v>43250</v>
      </c>
      <c r="F161" s="572">
        <v>43255</v>
      </c>
      <c r="G161" s="572">
        <f>F161+15</f>
        <v>43270</v>
      </c>
    </row>
    <row r="162" spans="1:7" s="430" customFormat="1" ht="15" customHeight="1">
      <c r="A162" s="571"/>
      <c r="B162" s="530" t="s">
        <v>2538</v>
      </c>
      <c r="C162" s="552" t="s">
        <v>2540</v>
      </c>
      <c r="D162" s="845"/>
      <c r="E162" s="573">
        <f>F162-5</f>
        <v>43257</v>
      </c>
      <c r="F162" s="572">
        <f>F161+7</f>
        <v>43262</v>
      </c>
      <c r="G162" s="572">
        <f>F162+15</f>
        <v>43277</v>
      </c>
    </row>
    <row r="163" spans="1:7" s="430" customFormat="1" ht="15" customHeight="1">
      <c r="A163" s="571"/>
      <c r="B163" s="530" t="s">
        <v>2538</v>
      </c>
      <c r="C163" s="552" t="s">
        <v>2539</v>
      </c>
      <c r="D163" s="845"/>
      <c r="E163" s="573">
        <f>F163-5</f>
        <v>43264</v>
      </c>
      <c r="F163" s="572">
        <f>F162+7</f>
        <v>43269</v>
      </c>
      <c r="G163" s="572">
        <f>F163+15</f>
        <v>43284</v>
      </c>
    </row>
    <row r="164" spans="1:7" s="430" customFormat="1" ht="15" customHeight="1">
      <c r="A164" s="571"/>
      <c r="B164" s="530" t="s">
        <v>2538</v>
      </c>
      <c r="C164" s="552" t="s">
        <v>2537</v>
      </c>
      <c r="D164" s="845"/>
      <c r="E164" s="573">
        <f>F164-5</f>
        <v>43271</v>
      </c>
      <c r="F164" s="572">
        <f>F163+7</f>
        <v>43276</v>
      </c>
      <c r="G164" s="572">
        <f>F164+15</f>
        <v>43291</v>
      </c>
    </row>
    <row r="165" spans="1:7" s="430" customFormat="1" ht="15">
      <c r="A165" s="571"/>
      <c r="B165" s="530" t="s">
        <v>2386</v>
      </c>
      <c r="C165" s="552"/>
      <c r="D165" s="845"/>
      <c r="E165" s="573">
        <f>F165-5</f>
        <v>43278</v>
      </c>
      <c r="F165" s="572">
        <f>F164+7</f>
        <v>43283</v>
      </c>
      <c r="G165" s="572">
        <f>F165+15</f>
        <v>43298</v>
      </c>
    </row>
    <row r="166" spans="1:7" s="430" customFormat="1" ht="15">
      <c r="A166" s="571"/>
      <c r="B166" s="470"/>
      <c r="C166" s="570"/>
      <c r="D166" s="568"/>
      <c r="E166" s="469"/>
      <c r="F166" s="548"/>
      <c r="G166" s="548"/>
    </row>
    <row r="167" spans="1:7" s="429" customFormat="1" ht="15.75" customHeight="1">
      <c r="A167" s="508"/>
      <c r="B167" s="873" t="s">
        <v>38</v>
      </c>
      <c r="C167" s="867" t="s">
        <v>39</v>
      </c>
      <c r="D167" s="867" t="s">
        <v>11</v>
      </c>
      <c r="E167" s="512" t="s">
        <v>2372</v>
      </c>
      <c r="F167" s="512" t="s">
        <v>12</v>
      </c>
      <c r="G167" s="512" t="s">
        <v>2536</v>
      </c>
    </row>
    <row r="168" spans="1:7" s="429" customFormat="1" ht="15">
      <c r="A168" s="508"/>
      <c r="B168" s="874"/>
      <c r="C168" s="868"/>
      <c r="D168" s="868"/>
      <c r="E168" s="512" t="s">
        <v>2371</v>
      </c>
      <c r="F168" s="512" t="s">
        <v>42</v>
      </c>
      <c r="G168" s="512" t="s">
        <v>43</v>
      </c>
    </row>
    <row r="169" spans="1:7" s="429" customFormat="1" ht="15" customHeight="1">
      <c r="A169" s="565"/>
      <c r="B169" s="525" t="s">
        <v>2535</v>
      </c>
      <c r="C169" s="525" t="s">
        <v>654</v>
      </c>
      <c r="D169" s="936" t="s">
        <v>228</v>
      </c>
      <c r="E169" s="465">
        <f>F169-5</f>
        <v>43252</v>
      </c>
      <c r="F169" s="464">
        <v>43257</v>
      </c>
      <c r="G169" s="464">
        <f>F169+18</f>
        <v>43275</v>
      </c>
    </row>
    <row r="170" spans="1:7" s="429" customFormat="1" ht="15" customHeight="1">
      <c r="A170" s="565"/>
      <c r="B170" s="525" t="s">
        <v>2534</v>
      </c>
      <c r="C170" s="525" t="s">
        <v>655</v>
      </c>
      <c r="D170" s="937"/>
      <c r="E170" s="465">
        <f>F170-5</f>
        <v>43259</v>
      </c>
      <c r="F170" s="464">
        <f>F169+7</f>
        <v>43264</v>
      </c>
      <c r="G170" s="464">
        <f>F170+18</f>
        <v>43282</v>
      </c>
    </row>
    <row r="171" spans="1:7" s="429" customFormat="1" ht="15" customHeight="1">
      <c r="A171" s="565"/>
      <c r="B171" s="525" t="s">
        <v>2533</v>
      </c>
      <c r="C171" s="525" t="s">
        <v>656</v>
      </c>
      <c r="D171" s="937"/>
      <c r="E171" s="465">
        <f>F171-5</f>
        <v>43266</v>
      </c>
      <c r="F171" s="464">
        <f>F170+7</f>
        <v>43271</v>
      </c>
      <c r="G171" s="464">
        <f>F171+18</f>
        <v>43289</v>
      </c>
    </row>
    <row r="172" spans="1:7" s="429" customFormat="1" ht="15" customHeight="1">
      <c r="A172" s="565"/>
      <c r="B172" s="525" t="s">
        <v>2532</v>
      </c>
      <c r="C172" s="525" t="s">
        <v>657</v>
      </c>
      <c r="D172" s="937"/>
      <c r="E172" s="465">
        <f>F172-5</f>
        <v>43273</v>
      </c>
      <c r="F172" s="464">
        <f>F171+7</f>
        <v>43278</v>
      </c>
      <c r="G172" s="464">
        <f>F172+18</f>
        <v>43296</v>
      </c>
    </row>
    <row r="173" spans="1:7" s="429" customFormat="1" ht="17.100000000000001" customHeight="1">
      <c r="A173" s="565"/>
      <c r="B173" s="525" t="s">
        <v>2531</v>
      </c>
      <c r="C173" s="525" t="s">
        <v>2530</v>
      </c>
      <c r="D173" s="938"/>
      <c r="E173" s="465">
        <f>F173-5</f>
        <v>43280</v>
      </c>
      <c r="F173" s="464">
        <f>F172+7</f>
        <v>43285</v>
      </c>
      <c r="G173" s="464">
        <f>F173+18</f>
        <v>43303</v>
      </c>
    </row>
    <row r="174" spans="1:7" s="429" customFormat="1" ht="17.100000000000001" customHeight="1">
      <c r="A174" s="565"/>
      <c r="B174" s="569"/>
      <c r="C174" s="569"/>
      <c r="D174" s="568"/>
      <c r="E174" s="567"/>
      <c r="F174" s="566"/>
      <c r="G174" s="566"/>
    </row>
    <row r="175" spans="1:7" s="429" customFormat="1" ht="15.75" customHeight="1">
      <c r="A175" s="508"/>
      <c r="B175" s="873" t="s">
        <v>38</v>
      </c>
      <c r="C175" s="867" t="s">
        <v>39</v>
      </c>
      <c r="D175" s="867" t="s">
        <v>11</v>
      </c>
      <c r="E175" s="512" t="s">
        <v>2372</v>
      </c>
      <c r="F175" s="512" t="s">
        <v>12</v>
      </c>
      <c r="G175" s="512" t="s">
        <v>183</v>
      </c>
    </row>
    <row r="176" spans="1:7" s="429" customFormat="1" ht="15">
      <c r="A176" s="508"/>
      <c r="B176" s="874"/>
      <c r="C176" s="868"/>
      <c r="D176" s="868"/>
      <c r="E176" s="512" t="s">
        <v>2371</v>
      </c>
      <c r="F176" s="512" t="s">
        <v>42</v>
      </c>
      <c r="G176" s="512" t="s">
        <v>43</v>
      </c>
    </row>
    <row r="177" spans="1:8" s="429" customFormat="1" ht="15" customHeight="1">
      <c r="A177" s="565"/>
      <c r="B177" s="525" t="s">
        <v>2529</v>
      </c>
      <c r="C177" s="525" t="s">
        <v>2528</v>
      </c>
      <c r="D177" s="936" t="s">
        <v>224</v>
      </c>
      <c r="E177" s="465">
        <f>F177-5</f>
        <v>43249</v>
      </c>
      <c r="F177" s="464">
        <v>43254</v>
      </c>
      <c r="G177" s="464">
        <f>F177+18</f>
        <v>43272</v>
      </c>
    </row>
    <row r="178" spans="1:8" s="429" customFormat="1" ht="15" customHeight="1">
      <c r="A178" s="565"/>
      <c r="B178" s="525" t="s">
        <v>2527</v>
      </c>
      <c r="C178" s="525" t="s">
        <v>2526</v>
      </c>
      <c r="D178" s="937"/>
      <c r="E178" s="465">
        <f>F178-5</f>
        <v>43256</v>
      </c>
      <c r="F178" s="464">
        <f>F177+7</f>
        <v>43261</v>
      </c>
      <c r="G178" s="464">
        <f>F178+18</f>
        <v>43279</v>
      </c>
    </row>
    <row r="179" spans="1:8" s="429" customFormat="1" ht="15" customHeight="1">
      <c r="A179" s="565"/>
      <c r="B179" s="525" t="s">
        <v>2525</v>
      </c>
      <c r="C179" s="525" t="s">
        <v>2506</v>
      </c>
      <c r="D179" s="937"/>
      <c r="E179" s="465">
        <f>F179-5</f>
        <v>43263</v>
      </c>
      <c r="F179" s="464">
        <f>F178+7</f>
        <v>43268</v>
      </c>
      <c r="G179" s="464">
        <f>F179+18</f>
        <v>43286</v>
      </c>
    </row>
    <row r="180" spans="1:8" s="429" customFormat="1" ht="15" customHeight="1">
      <c r="A180" s="565"/>
      <c r="B180" s="525" t="s">
        <v>2524</v>
      </c>
      <c r="C180" s="525" t="s">
        <v>20</v>
      </c>
      <c r="D180" s="937"/>
      <c r="E180" s="465">
        <f>F180-5</f>
        <v>43270</v>
      </c>
      <c r="F180" s="464">
        <f>F179+7</f>
        <v>43275</v>
      </c>
      <c r="G180" s="464">
        <f>F180+18</f>
        <v>43293</v>
      </c>
    </row>
    <row r="181" spans="1:8" s="429" customFormat="1" ht="17.100000000000001" customHeight="1">
      <c r="A181" s="565"/>
      <c r="B181" s="525" t="s">
        <v>2386</v>
      </c>
      <c r="C181" s="525"/>
      <c r="D181" s="938"/>
      <c r="E181" s="465">
        <f>F181-5</f>
        <v>43277</v>
      </c>
      <c r="F181" s="464">
        <f>F180+7</f>
        <v>43282</v>
      </c>
      <c r="G181" s="464">
        <f>F181+18</f>
        <v>43300</v>
      </c>
    </row>
    <row r="182" spans="1:8" s="430" customFormat="1" ht="15">
      <c r="A182" s="870" t="s">
        <v>313</v>
      </c>
      <c r="B182" s="870"/>
      <c r="C182" s="870"/>
      <c r="D182" s="870"/>
      <c r="E182" s="870"/>
      <c r="F182" s="870"/>
      <c r="G182" s="870"/>
      <c r="H182" s="564"/>
    </row>
    <row r="183" spans="1:8" s="430" customFormat="1" ht="15" customHeight="1">
      <c r="A183" s="541"/>
      <c r="B183" s="863" t="s">
        <v>38</v>
      </c>
      <c r="C183" s="863" t="s">
        <v>39</v>
      </c>
      <c r="D183" s="863" t="s">
        <v>11</v>
      </c>
      <c r="E183" s="530" t="s">
        <v>2372</v>
      </c>
      <c r="F183" s="530" t="s">
        <v>12</v>
      </c>
      <c r="G183" s="530" t="s">
        <v>313</v>
      </c>
      <c r="H183" s="564"/>
    </row>
    <row r="184" spans="1:8" s="430" customFormat="1" ht="15" customHeight="1">
      <c r="A184" s="541"/>
      <c r="B184" s="864"/>
      <c r="C184" s="864"/>
      <c r="D184" s="869"/>
      <c r="E184" s="530" t="s">
        <v>2371</v>
      </c>
      <c r="F184" s="530" t="s">
        <v>42</v>
      </c>
      <c r="G184" s="530" t="s">
        <v>43</v>
      </c>
      <c r="H184" s="564"/>
    </row>
    <row r="185" spans="1:8" s="430" customFormat="1" ht="15" customHeight="1">
      <c r="A185" s="541"/>
      <c r="B185" s="525" t="s">
        <v>1121</v>
      </c>
      <c r="C185" s="525" t="s">
        <v>2506</v>
      </c>
      <c r="D185" s="845" t="s">
        <v>229</v>
      </c>
      <c r="E185" s="555">
        <f>F185-5</f>
        <v>43247</v>
      </c>
      <c r="F185" s="551">
        <v>43252</v>
      </c>
      <c r="G185" s="551">
        <f>F185+23</f>
        <v>43275</v>
      </c>
      <c r="H185" s="564"/>
    </row>
    <row r="186" spans="1:8" s="430" customFormat="1" ht="15" customHeight="1">
      <c r="A186" s="541"/>
      <c r="B186" s="525" t="s">
        <v>1118</v>
      </c>
      <c r="C186" s="525" t="s">
        <v>20</v>
      </c>
      <c r="D186" s="845"/>
      <c r="E186" s="555">
        <f>F186-5</f>
        <v>43254</v>
      </c>
      <c r="F186" s="551">
        <f>F185+7</f>
        <v>43259</v>
      </c>
      <c r="G186" s="551">
        <f>F186+23</f>
        <v>43282</v>
      </c>
      <c r="H186" s="564"/>
    </row>
    <row r="187" spans="1:8" s="430" customFormat="1" ht="15" customHeight="1">
      <c r="A187" s="541"/>
      <c r="B187" s="525" t="s">
        <v>1116</v>
      </c>
      <c r="C187" s="525" t="s">
        <v>8</v>
      </c>
      <c r="D187" s="845"/>
      <c r="E187" s="555">
        <f>F187-5</f>
        <v>43261</v>
      </c>
      <c r="F187" s="551">
        <f>F186+7</f>
        <v>43266</v>
      </c>
      <c r="G187" s="551">
        <f>F187+23</f>
        <v>43289</v>
      </c>
      <c r="H187" s="564"/>
    </row>
    <row r="188" spans="1:8" s="430" customFormat="1" ht="15" customHeight="1">
      <c r="A188" s="541"/>
      <c r="B188" s="525" t="s">
        <v>2504</v>
      </c>
      <c r="C188" s="525" t="s">
        <v>2503</v>
      </c>
      <c r="D188" s="845"/>
      <c r="E188" s="555">
        <f>F188-5</f>
        <v>43268</v>
      </c>
      <c r="F188" s="551">
        <f>F187+7</f>
        <v>43273</v>
      </c>
      <c r="G188" s="551">
        <f>F188+23</f>
        <v>43296</v>
      </c>
      <c r="H188" s="564"/>
    </row>
    <row r="189" spans="1:8" s="430" customFormat="1" ht="15" customHeight="1">
      <c r="A189" s="541"/>
      <c r="B189" s="552" t="s">
        <v>2523</v>
      </c>
      <c r="C189" s="525" t="s">
        <v>2501</v>
      </c>
      <c r="D189" s="845"/>
      <c r="E189" s="555">
        <f>F189-5</f>
        <v>43275</v>
      </c>
      <c r="F189" s="551">
        <f>F188+7</f>
        <v>43280</v>
      </c>
      <c r="G189" s="551">
        <f>F189+23</f>
        <v>43303</v>
      </c>
      <c r="H189" s="564"/>
    </row>
    <row r="190" spans="1:8" s="430" customFormat="1" ht="16.5" customHeight="1">
      <c r="A190" s="870" t="s">
        <v>2522</v>
      </c>
      <c r="B190" s="870"/>
      <c r="C190" s="870"/>
      <c r="D190" s="870"/>
      <c r="E190" s="870"/>
      <c r="F190" s="870"/>
      <c r="G190" s="870"/>
      <c r="H190" s="564"/>
    </row>
    <row r="191" spans="1:8" s="429" customFormat="1" ht="15">
      <c r="A191" s="508"/>
      <c r="B191" s="863" t="s">
        <v>38</v>
      </c>
      <c r="C191" s="896" t="s">
        <v>39</v>
      </c>
      <c r="D191" s="896" t="s">
        <v>11</v>
      </c>
      <c r="E191" s="512" t="s">
        <v>2372</v>
      </c>
      <c r="F191" s="512" t="s">
        <v>12</v>
      </c>
      <c r="G191" s="512" t="s">
        <v>1215</v>
      </c>
      <c r="H191" s="563"/>
    </row>
    <row r="192" spans="1:8" s="429" customFormat="1" ht="15">
      <c r="A192" s="508"/>
      <c r="B192" s="865"/>
      <c r="C192" s="878"/>
      <c r="D192" s="878"/>
      <c r="E192" s="512" t="s">
        <v>2371</v>
      </c>
      <c r="F192" s="512" t="s">
        <v>42</v>
      </c>
      <c r="G192" s="512" t="s">
        <v>43</v>
      </c>
      <c r="H192" s="563"/>
    </row>
    <row r="193" spans="1:11" s="429" customFormat="1" ht="15" customHeight="1">
      <c r="A193" s="508"/>
      <c r="B193" s="525" t="s">
        <v>1190</v>
      </c>
      <c r="C193" s="525" t="s">
        <v>2521</v>
      </c>
      <c r="D193" s="936" t="s">
        <v>2453</v>
      </c>
      <c r="E193" s="465">
        <f>F193-5</f>
        <v>43254</v>
      </c>
      <c r="F193" s="464">
        <v>43259</v>
      </c>
      <c r="G193" s="464">
        <f>F193+23</f>
        <v>43282</v>
      </c>
    </row>
    <row r="194" spans="1:11" s="429" customFormat="1" ht="15" customHeight="1">
      <c r="A194" s="508"/>
      <c r="B194" s="525" t="s">
        <v>2520</v>
      </c>
      <c r="C194" s="525" t="s">
        <v>5</v>
      </c>
      <c r="D194" s="937"/>
      <c r="E194" s="465">
        <f>F194-5</f>
        <v>43261</v>
      </c>
      <c r="F194" s="464">
        <f>F193+7</f>
        <v>43266</v>
      </c>
      <c r="G194" s="464">
        <f>F194+23</f>
        <v>43289</v>
      </c>
    </row>
    <row r="195" spans="1:11" s="429" customFormat="1" ht="15" customHeight="1">
      <c r="A195" s="508"/>
      <c r="B195" s="525" t="s">
        <v>2519</v>
      </c>
      <c r="C195" s="525" t="s">
        <v>2518</v>
      </c>
      <c r="D195" s="937"/>
      <c r="E195" s="465">
        <f>F195-5</f>
        <v>43268</v>
      </c>
      <c r="F195" s="464">
        <f>F194+7</f>
        <v>43273</v>
      </c>
      <c r="G195" s="464">
        <f>F195+23</f>
        <v>43296</v>
      </c>
    </row>
    <row r="196" spans="1:11" s="429" customFormat="1" ht="15" customHeight="1">
      <c r="A196" s="508"/>
      <c r="B196" s="525" t="s">
        <v>2517</v>
      </c>
      <c r="C196" s="525" t="s">
        <v>2516</v>
      </c>
      <c r="D196" s="937"/>
      <c r="E196" s="465">
        <f>F196-5</f>
        <v>43275</v>
      </c>
      <c r="F196" s="464">
        <f>F195+7</f>
        <v>43280</v>
      </c>
      <c r="G196" s="464">
        <f>F196+23</f>
        <v>43303</v>
      </c>
    </row>
    <row r="197" spans="1:11" s="429" customFormat="1" ht="15" customHeight="1">
      <c r="A197" s="499"/>
      <c r="B197" s="525" t="s">
        <v>2386</v>
      </c>
      <c r="C197" s="525"/>
      <c r="D197" s="938"/>
      <c r="E197" s="465">
        <f>F197-5</f>
        <v>43282</v>
      </c>
      <c r="F197" s="464">
        <f>F196+7</f>
        <v>43287</v>
      </c>
      <c r="G197" s="464">
        <f>F197+23</f>
        <v>43310</v>
      </c>
    </row>
    <row r="198" spans="1:11" s="430" customFormat="1" ht="14.1" customHeight="1">
      <c r="A198" s="870" t="s">
        <v>2515</v>
      </c>
      <c r="B198" s="871"/>
      <c r="C198" s="550"/>
      <c r="D198" s="549"/>
      <c r="E198" s="469"/>
      <c r="F198" s="548"/>
      <c r="G198" s="548"/>
      <c r="H198" s="529"/>
    </row>
    <row r="199" spans="1:11" s="429" customFormat="1" ht="15" customHeight="1">
      <c r="A199" s="508"/>
      <c r="B199" s="863" t="s">
        <v>38</v>
      </c>
      <c r="C199" s="896" t="s">
        <v>39</v>
      </c>
      <c r="D199" s="896" t="s">
        <v>11</v>
      </c>
      <c r="E199" s="512" t="s">
        <v>2372</v>
      </c>
      <c r="F199" s="559" t="s">
        <v>12</v>
      </c>
      <c r="G199" s="512" t="s">
        <v>1214</v>
      </c>
      <c r="H199" s="558"/>
    </row>
    <row r="200" spans="1:11" s="429" customFormat="1" ht="15" customHeight="1">
      <c r="A200" s="508"/>
      <c r="B200" s="864"/>
      <c r="C200" s="928"/>
      <c r="D200" s="878"/>
      <c r="E200" s="512" t="s">
        <v>2371</v>
      </c>
      <c r="F200" s="559" t="s">
        <v>42</v>
      </c>
      <c r="G200" s="512" t="s">
        <v>43</v>
      </c>
      <c r="H200" s="558"/>
    </row>
    <row r="201" spans="1:11" s="429" customFormat="1" ht="15" customHeight="1">
      <c r="A201" s="508"/>
      <c r="B201" s="525" t="s">
        <v>185</v>
      </c>
      <c r="C201" s="525" t="s">
        <v>2514</v>
      </c>
      <c r="D201" s="950" t="s">
        <v>2453</v>
      </c>
      <c r="E201" s="465">
        <f>F201-5</f>
        <v>43249</v>
      </c>
      <c r="F201" s="464">
        <v>43254</v>
      </c>
      <c r="G201" s="464">
        <f>F201+13</f>
        <v>43267</v>
      </c>
      <c r="H201" s="557"/>
    </row>
    <row r="202" spans="1:11" s="429" customFormat="1" ht="15" customHeight="1">
      <c r="A202" s="508"/>
      <c r="B202" s="467" t="s">
        <v>2513</v>
      </c>
      <c r="C202" s="467" t="s">
        <v>2512</v>
      </c>
      <c r="D202" s="951"/>
      <c r="E202" s="465">
        <f>F202-5</f>
        <v>43256</v>
      </c>
      <c r="F202" s="464">
        <f>F201+7</f>
        <v>43261</v>
      </c>
      <c r="G202" s="464">
        <f>F202+13</f>
        <v>43274</v>
      </c>
      <c r="H202" s="557"/>
      <c r="I202" s="556"/>
      <c r="J202" s="556"/>
      <c r="K202" s="556"/>
    </row>
    <row r="203" spans="1:11" s="429" customFormat="1" ht="15" customHeight="1">
      <c r="A203" s="508"/>
      <c r="B203" s="467" t="s">
        <v>2511</v>
      </c>
      <c r="C203" s="467" t="s">
        <v>2510</v>
      </c>
      <c r="D203" s="951"/>
      <c r="E203" s="465">
        <f>F203-5</f>
        <v>43263</v>
      </c>
      <c r="F203" s="464">
        <f>F202+7</f>
        <v>43268</v>
      </c>
      <c r="G203" s="464">
        <f>F203+13</f>
        <v>43281</v>
      </c>
      <c r="H203" s="557"/>
      <c r="I203" s="556"/>
      <c r="J203" s="556"/>
      <c r="K203" s="556"/>
    </row>
    <row r="204" spans="1:11" s="429" customFormat="1" ht="15" customHeight="1">
      <c r="A204" s="508"/>
      <c r="B204" s="467" t="s">
        <v>2016</v>
      </c>
      <c r="C204" s="467" t="s">
        <v>2509</v>
      </c>
      <c r="D204" s="951"/>
      <c r="E204" s="465">
        <f>F204-5</f>
        <v>43270</v>
      </c>
      <c r="F204" s="464">
        <f>F203+7</f>
        <v>43275</v>
      </c>
      <c r="G204" s="464">
        <f>F204+13</f>
        <v>43288</v>
      </c>
      <c r="H204" s="557"/>
      <c r="I204" s="556"/>
      <c r="J204" s="556"/>
      <c r="K204" s="556"/>
    </row>
    <row r="205" spans="1:11" s="429" customFormat="1" ht="15" customHeight="1">
      <c r="A205" s="508"/>
      <c r="B205" s="467" t="s">
        <v>2508</v>
      </c>
      <c r="C205" s="467" t="s">
        <v>2507</v>
      </c>
      <c r="D205" s="952"/>
      <c r="E205" s="465">
        <f>F205-5</f>
        <v>43277</v>
      </c>
      <c r="F205" s="464">
        <f>F204+7</f>
        <v>43282</v>
      </c>
      <c r="G205" s="464">
        <f>F205+13</f>
        <v>43295</v>
      </c>
      <c r="H205" s="557"/>
      <c r="I205" s="556"/>
      <c r="J205" s="556"/>
      <c r="K205" s="556"/>
    </row>
    <row r="206" spans="1:11" s="430" customFormat="1" ht="15.75" customHeight="1">
      <c r="A206" s="870" t="s">
        <v>1136</v>
      </c>
      <c r="B206" s="871"/>
      <c r="C206" s="550"/>
      <c r="D206" s="549"/>
      <c r="E206" s="469"/>
      <c r="F206" s="548"/>
      <c r="G206" s="562"/>
      <c r="H206" s="561"/>
      <c r="I206" s="560"/>
      <c r="J206" s="560"/>
      <c r="K206" s="560"/>
    </row>
    <row r="207" spans="1:11" s="429" customFormat="1" ht="15" customHeight="1">
      <c r="A207" s="508"/>
      <c r="B207" s="863" t="s">
        <v>38</v>
      </c>
      <c r="C207" s="896" t="s">
        <v>39</v>
      </c>
      <c r="D207" s="896" t="s">
        <v>11</v>
      </c>
      <c r="E207" s="512" t="s">
        <v>2372</v>
      </c>
      <c r="F207" s="559" t="s">
        <v>12</v>
      </c>
      <c r="G207" s="512" t="s">
        <v>1136</v>
      </c>
      <c r="H207" s="558"/>
      <c r="I207" s="556"/>
      <c r="J207" s="556"/>
      <c r="K207" s="556"/>
    </row>
    <row r="208" spans="1:11" s="429" customFormat="1" ht="15" customHeight="1">
      <c r="A208" s="508"/>
      <c r="B208" s="865"/>
      <c r="C208" s="878"/>
      <c r="D208" s="878"/>
      <c r="E208" s="512" t="s">
        <v>2371</v>
      </c>
      <c r="F208" s="559" t="s">
        <v>42</v>
      </c>
      <c r="G208" s="520" t="s">
        <v>43</v>
      </c>
      <c r="H208" s="558"/>
      <c r="I208" s="556"/>
      <c r="J208" s="556"/>
      <c r="K208" s="556"/>
    </row>
    <row r="209" spans="1:11" s="429" customFormat="1" ht="15" customHeight="1">
      <c r="A209" s="508"/>
      <c r="B209" s="525" t="s">
        <v>185</v>
      </c>
      <c r="C209" s="525" t="s">
        <v>2514</v>
      </c>
      <c r="D209" s="953" t="s">
        <v>2453</v>
      </c>
      <c r="E209" s="465">
        <f>F209-5</f>
        <v>43249</v>
      </c>
      <c r="F209" s="464">
        <v>43254</v>
      </c>
      <c r="G209" s="464">
        <f>F209+17</f>
        <v>43271</v>
      </c>
      <c r="H209" s="557"/>
    </row>
    <row r="210" spans="1:11" s="429" customFormat="1" ht="15" customHeight="1">
      <c r="A210" s="508"/>
      <c r="B210" s="467" t="s">
        <v>2513</v>
      </c>
      <c r="C210" s="467" t="s">
        <v>2512</v>
      </c>
      <c r="D210" s="954"/>
      <c r="E210" s="465">
        <f>F210-5</f>
        <v>43256</v>
      </c>
      <c r="F210" s="464">
        <f>F209+7</f>
        <v>43261</v>
      </c>
      <c r="G210" s="464">
        <f>F210+17</f>
        <v>43278</v>
      </c>
      <c r="H210" s="557"/>
      <c r="I210" s="556"/>
      <c r="J210" s="556"/>
      <c r="K210" s="556"/>
    </row>
    <row r="211" spans="1:11" s="429" customFormat="1" ht="15" customHeight="1">
      <c r="A211" s="508"/>
      <c r="B211" s="467" t="s">
        <v>2511</v>
      </c>
      <c r="C211" s="467" t="s">
        <v>2510</v>
      </c>
      <c r="D211" s="954"/>
      <c r="E211" s="465">
        <f>F211-5</f>
        <v>43263</v>
      </c>
      <c r="F211" s="464">
        <f>F210+7</f>
        <v>43268</v>
      </c>
      <c r="G211" s="464">
        <f>F211+17</f>
        <v>43285</v>
      </c>
      <c r="H211" s="557"/>
      <c r="I211" s="556"/>
      <c r="J211" s="556"/>
      <c r="K211" s="556"/>
    </row>
    <row r="212" spans="1:11" s="429" customFormat="1" ht="15" customHeight="1">
      <c r="A212" s="508"/>
      <c r="B212" s="467" t="s">
        <v>2016</v>
      </c>
      <c r="C212" s="467" t="s">
        <v>2509</v>
      </c>
      <c r="D212" s="954"/>
      <c r="E212" s="465">
        <f>F212-5</f>
        <v>43270</v>
      </c>
      <c r="F212" s="464">
        <f>F211+7</f>
        <v>43275</v>
      </c>
      <c r="G212" s="464">
        <f>F212+17</f>
        <v>43292</v>
      </c>
      <c r="H212" s="557"/>
      <c r="I212" s="556"/>
      <c r="J212" s="556"/>
      <c r="K212" s="556"/>
    </row>
    <row r="213" spans="1:11" s="429" customFormat="1" ht="15" customHeight="1">
      <c r="A213" s="508"/>
      <c r="B213" s="467" t="s">
        <v>2508</v>
      </c>
      <c r="C213" s="467" t="s">
        <v>2507</v>
      </c>
      <c r="D213" s="955"/>
      <c r="E213" s="465">
        <f>F213-5</f>
        <v>43277</v>
      </c>
      <c r="F213" s="464">
        <f>F212+7</f>
        <v>43282</v>
      </c>
      <c r="G213" s="464">
        <f>F213+17</f>
        <v>43299</v>
      </c>
      <c r="H213" s="557"/>
      <c r="I213" s="556"/>
      <c r="J213" s="556"/>
      <c r="K213" s="556"/>
    </row>
    <row r="214" spans="1:11" s="444" customFormat="1" ht="15" customHeight="1">
      <c r="A214" s="870" t="s">
        <v>333</v>
      </c>
      <c r="B214" s="871"/>
      <c r="C214" s="550"/>
      <c r="D214" s="549"/>
      <c r="E214" s="469"/>
      <c r="F214" s="548"/>
      <c r="G214" s="548"/>
      <c r="H214" s="547"/>
      <c r="I214" s="554"/>
      <c r="J214" s="554"/>
      <c r="K214" s="554"/>
    </row>
    <row r="215" spans="1:11" s="434" customFormat="1" ht="15" customHeight="1">
      <c r="A215" s="508"/>
      <c r="B215" s="863" t="s">
        <v>38</v>
      </c>
      <c r="C215" s="896" t="s">
        <v>39</v>
      </c>
      <c r="D215" s="956" t="s">
        <v>11</v>
      </c>
      <c r="E215" s="514" t="s">
        <v>2372</v>
      </c>
      <c r="F215" s="514" t="s">
        <v>12</v>
      </c>
      <c r="G215" s="514" t="s">
        <v>333</v>
      </c>
      <c r="H215" s="546"/>
      <c r="I215" s="553"/>
      <c r="J215" s="553"/>
      <c r="K215" s="553"/>
    </row>
    <row r="216" spans="1:11" s="434" customFormat="1" ht="15" customHeight="1">
      <c r="A216" s="508"/>
      <c r="B216" s="866"/>
      <c r="C216" s="931"/>
      <c r="D216" s="935"/>
      <c r="E216" s="518" t="s">
        <v>2371</v>
      </c>
      <c r="F216" s="518" t="s">
        <v>42</v>
      </c>
      <c r="G216" s="518" t="s">
        <v>43</v>
      </c>
      <c r="H216" s="546"/>
      <c r="I216" s="553"/>
      <c r="J216" s="553"/>
      <c r="K216" s="553"/>
    </row>
    <row r="217" spans="1:11" s="434" customFormat="1" ht="15" customHeight="1">
      <c r="A217" s="508"/>
      <c r="B217" s="525" t="s">
        <v>1121</v>
      </c>
      <c r="C217" s="525" t="s">
        <v>2506</v>
      </c>
      <c r="D217" s="953" t="s">
        <v>2505</v>
      </c>
      <c r="E217" s="555">
        <f>F217-5</f>
        <v>43247</v>
      </c>
      <c r="F217" s="551">
        <v>43252</v>
      </c>
      <c r="G217" s="551">
        <f>F217+18</f>
        <v>43270</v>
      </c>
      <c r="H217" s="546"/>
      <c r="I217" s="553"/>
      <c r="J217" s="553"/>
      <c r="K217" s="553"/>
    </row>
    <row r="218" spans="1:11" s="434" customFormat="1" ht="15" customHeight="1">
      <c r="A218" s="508"/>
      <c r="B218" s="525" t="s">
        <v>1118</v>
      </c>
      <c r="C218" s="525" t="s">
        <v>20</v>
      </c>
      <c r="D218" s="954"/>
      <c r="E218" s="555">
        <f>F218-5</f>
        <v>43254</v>
      </c>
      <c r="F218" s="551">
        <f>F217+7</f>
        <v>43259</v>
      </c>
      <c r="G218" s="551">
        <f>F218+18</f>
        <v>43277</v>
      </c>
      <c r="H218" s="546"/>
      <c r="I218" s="553"/>
      <c r="J218" s="553"/>
      <c r="K218" s="553"/>
    </row>
    <row r="219" spans="1:11" s="434" customFormat="1" ht="15" customHeight="1">
      <c r="A219" s="508"/>
      <c r="B219" s="525" t="s">
        <v>1116</v>
      </c>
      <c r="C219" s="525" t="s">
        <v>8</v>
      </c>
      <c r="D219" s="954"/>
      <c r="E219" s="555">
        <f>F219-5</f>
        <v>43261</v>
      </c>
      <c r="F219" s="551">
        <f>F218+7</f>
        <v>43266</v>
      </c>
      <c r="G219" s="551">
        <f>F219+18</f>
        <v>43284</v>
      </c>
      <c r="H219" s="546"/>
      <c r="I219" s="553"/>
      <c r="J219" s="553"/>
      <c r="K219" s="553"/>
    </row>
    <row r="220" spans="1:11" s="434" customFormat="1" ht="15" customHeight="1">
      <c r="A220" s="508"/>
      <c r="B220" s="525" t="s">
        <v>2504</v>
      </c>
      <c r="C220" s="525" t="s">
        <v>2503</v>
      </c>
      <c r="D220" s="954"/>
      <c r="E220" s="555">
        <f>F220-5</f>
        <v>43268</v>
      </c>
      <c r="F220" s="551">
        <f>F219+7</f>
        <v>43273</v>
      </c>
      <c r="G220" s="551">
        <f>F220+18</f>
        <v>43291</v>
      </c>
      <c r="H220" s="546"/>
      <c r="I220" s="553"/>
      <c r="J220" s="553"/>
      <c r="K220" s="553"/>
    </row>
    <row r="221" spans="1:11" s="434" customFormat="1" ht="15" customHeight="1">
      <c r="A221" s="508"/>
      <c r="B221" s="552" t="s">
        <v>2502</v>
      </c>
      <c r="C221" s="525" t="s">
        <v>2501</v>
      </c>
      <c r="D221" s="955"/>
      <c r="E221" s="555">
        <f>F221-5</f>
        <v>43275</v>
      </c>
      <c r="F221" s="551">
        <f>F220+7</f>
        <v>43280</v>
      </c>
      <c r="G221" s="551">
        <f>F221+18</f>
        <v>43298</v>
      </c>
      <c r="H221" s="546"/>
      <c r="I221" s="553"/>
      <c r="J221" s="553"/>
      <c r="K221" s="553"/>
    </row>
    <row r="222" spans="1:11" s="444" customFormat="1" ht="15" customHeight="1">
      <c r="A222" s="870" t="s">
        <v>1124</v>
      </c>
      <c r="B222" s="871"/>
      <c r="C222" s="550"/>
      <c r="D222" s="549"/>
      <c r="E222" s="469"/>
      <c r="F222" s="548"/>
      <c r="G222" s="548"/>
      <c r="H222" s="547"/>
      <c r="I222" s="554"/>
      <c r="J222" s="554"/>
      <c r="K222" s="554"/>
    </row>
    <row r="223" spans="1:11" s="434" customFormat="1" ht="15" customHeight="1">
      <c r="A223" s="508"/>
      <c r="B223" s="863"/>
      <c r="C223" s="896"/>
      <c r="D223" s="949" t="s">
        <v>11</v>
      </c>
      <c r="E223" s="514" t="s">
        <v>2372</v>
      </c>
      <c r="F223" s="514" t="s">
        <v>12</v>
      </c>
      <c r="G223" s="514" t="s">
        <v>1124</v>
      </c>
      <c r="H223" s="546"/>
      <c r="I223" s="553"/>
      <c r="J223" s="553"/>
      <c r="K223" s="553"/>
    </row>
    <row r="224" spans="1:11" s="434" customFormat="1" ht="15" customHeight="1">
      <c r="A224" s="508"/>
      <c r="B224" s="866"/>
      <c r="C224" s="931"/>
      <c r="D224" s="893"/>
      <c r="E224" s="518" t="s">
        <v>2371</v>
      </c>
      <c r="F224" s="518" t="s">
        <v>42</v>
      </c>
      <c r="G224" s="518" t="s">
        <v>43</v>
      </c>
      <c r="H224" s="546"/>
      <c r="I224" s="553"/>
      <c r="J224" s="553"/>
      <c r="K224" s="553"/>
    </row>
    <row r="225" spans="1:11" s="434" customFormat="1" ht="15" customHeight="1">
      <c r="A225" s="508"/>
      <c r="B225" s="525" t="s">
        <v>1121</v>
      </c>
      <c r="C225" s="525" t="s">
        <v>2506</v>
      </c>
      <c r="D225" s="957" t="s">
        <v>2505</v>
      </c>
      <c r="E225" s="503">
        <f>F225-5</f>
        <v>43247</v>
      </c>
      <c r="F225" s="551">
        <v>43252</v>
      </c>
      <c r="G225" s="551">
        <f>F225+22</f>
        <v>43274</v>
      </c>
      <c r="H225" s="546"/>
      <c r="I225" s="553"/>
      <c r="J225" s="553"/>
      <c r="K225" s="553"/>
    </row>
    <row r="226" spans="1:11" s="434" customFormat="1" ht="15" customHeight="1">
      <c r="A226" s="508"/>
      <c r="B226" s="525" t="s">
        <v>1118</v>
      </c>
      <c r="C226" s="525" t="s">
        <v>20</v>
      </c>
      <c r="D226" s="957"/>
      <c r="E226" s="503">
        <f>F226-5</f>
        <v>43254</v>
      </c>
      <c r="F226" s="551">
        <f>F225+7</f>
        <v>43259</v>
      </c>
      <c r="G226" s="551">
        <f>F226+22</f>
        <v>43281</v>
      </c>
      <c r="H226" s="546"/>
      <c r="I226" s="553"/>
      <c r="J226" s="553"/>
      <c r="K226" s="553"/>
    </row>
    <row r="227" spans="1:11" s="434" customFormat="1" ht="15" customHeight="1">
      <c r="A227" s="508"/>
      <c r="B227" s="525" t="s">
        <v>1116</v>
      </c>
      <c r="C227" s="525" t="s">
        <v>8</v>
      </c>
      <c r="D227" s="957"/>
      <c r="E227" s="503">
        <f>F227-5</f>
        <v>43261</v>
      </c>
      <c r="F227" s="551">
        <f>F226+7</f>
        <v>43266</v>
      </c>
      <c r="G227" s="551">
        <f>F227+22</f>
        <v>43288</v>
      </c>
      <c r="H227" s="546"/>
      <c r="I227" s="553"/>
      <c r="J227" s="553"/>
      <c r="K227" s="553"/>
    </row>
    <row r="228" spans="1:11" s="434" customFormat="1" ht="15" customHeight="1">
      <c r="A228" s="508"/>
      <c r="B228" s="525" t="s">
        <v>2504</v>
      </c>
      <c r="C228" s="525" t="s">
        <v>2503</v>
      </c>
      <c r="D228" s="957"/>
      <c r="E228" s="503">
        <f>F228-5</f>
        <v>43268</v>
      </c>
      <c r="F228" s="551">
        <f>F227+7</f>
        <v>43273</v>
      </c>
      <c r="G228" s="551">
        <f>F228+22</f>
        <v>43295</v>
      </c>
      <c r="H228" s="546"/>
    </row>
    <row r="229" spans="1:11" s="434" customFormat="1" ht="15" customHeight="1">
      <c r="A229" s="508"/>
      <c r="B229" s="552" t="s">
        <v>2502</v>
      </c>
      <c r="C229" s="525" t="s">
        <v>2501</v>
      </c>
      <c r="D229" s="957"/>
      <c r="E229" s="503">
        <f>F229-5</f>
        <v>43275</v>
      </c>
      <c r="F229" s="551">
        <f>F228+7</f>
        <v>43280</v>
      </c>
      <c r="G229" s="551">
        <f>F229+22</f>
        <v>43302</v>
      </c>
      <c r="H229" s="546"/>
    </row>
    <row r="230" spans="1:11" s="444" customFormat="1" ht="15" customHeight="1">
      <c r="A230" s="870" t="s">
        <v>315</v>
      </c>
      <c r="B230" s="871"/>
      <c r="C230" s="550"/>
      <c r="D230" s="549"/>
      <c r="E230" s="469"/>
      <c r="F230" s="548"/>
      <c r="G230" s="548"/>
      <c r="H230" s="547"/>
    </row>
    <row r="231" spans="1:11" s="434" customFormat="1" ht="15" customHeight="1">
      <c r="A231" s="508"/>
      <c r="B231" s="863" t="s">
        <v>38</v>
      </c>
      <c r="C231" s="896" t="s">
        <v>39</v>
      </c>
      <c r="D231" s="949" t="s">
        <v>11</v>
      </c>
      <c r="E231" s="514" t="s">
        <v>2372</v>
      </c>
      <c r="F231" s="514" t="s">
        <v>12</v>
      </c>
      <c r="G231" s="514" t="s">
        <v>315</v>
      </c>
      <c r="H231" s="546"/>
    </row>
    <row r="232" spans="1:11" s="434" customFormat="1" ht="15" customHeight="1">
      <c r="A232" s="508"/>
      <c r="B232" s="864"/>
      <c r="C232" s="928"/>
      <c r="D232" s="893"/>
      <c r="E232" s="518" t="s">
        <v>2371</v>
      </c>
      <c r="F232" s="518" t="s">
        <v>42</v>
      </c>
      <c r="G232" s="518" t="s">
        <v>43</v>
      </c>
      <c r="H232" s="546"/>
    </row>
    <row r="233" spans="1:11" s="434" customFormat="1" ht="15" customHeight="1">
      <c r="A233" s="508"/>
      <c r="B233" s="530" t="s">
        <v>594</v>
      </c>
      <c r="C233" s="525" t="s">
        <v>327</v>
      </c>
      <c r="D233" s="863" t="s">
        <v>229</v>
      </c>
      <c r="E233" s="476">
        <f>F233-5</f>
        <v>43252</v>
      </c>
      <c r="F233" s="464">
        <v>43257</v>
      </c>
      <c r="G233" s="464">
        <f>F233+35</f>
        <v>43292</v>
      </c>
      <c r="H233" s="546"/>
    </row>
    <row r="234" spans="1:11" s="434" customFormat="1" ht="15" customHeight="1">
      <c r="A234" s="508"/>
      <c r="B234" s="530" t="s">
        <v>591</v>
      </c>
      <c r="C234" s="525" t="s">
        <v>2500</v>
      </c>
      <c r="D234" s="863"/>
      <c r="E234" s="476">
        <f>F234-5</f>
        <v>43259</v>
      </c>
      <c r="F234" s="464">
        <f>F233+7</f>
        <v>43264</v>
      </c>
      <c r="G234" s="464">
        <f>F234+35</f>
        <v>43299</v>
      </c>
      <c r="H234" s="546"/>
    </row>
    <row r="235" spans="1:11" s="434" customFormat="1" ht="15" customHeight="1">
      <c r="A235" s="508"/>
      <c r="B235" s="530" t="s">
        <v>592</v>
      </c>
      <c r="C235" s="525" t="s">
        <v>2499</v>
      </c>
      <c r="D235" s="863"/>
      <c r="E235" s="476">
        <f>F235-5</f>
        <v>43266</v>
      </c>
      <c r="F235" s="464">
        <f>F234+7</f>
        <v>43271</v>
      </c>
      <c r="G235" s="464">
        <f>F235+35</f>
        <v>43306</v>
      </c>
      <c r="H235" s="546"/>
    </row>
    <row r="236" spans="1:11" s="434" customFormat="1" ht="15" customHeight="1">
      <c r="A236" s="508"/>
      <c r="B236" s="530" t="s">
        <v>593</v>
      </c>
      <c r="C236" s="525" t="s">
        <v>2498</v>
      </c>
      <c r="D236" s="863"/>
      <c r="E236" s="476">
        <f>F236-5</f>
        <v>43273</v>
      </c>
      <c r="F236" s="464">
        <f>F235+7</f>
        <v>43278</v>
      </c>
      <c r="G236" s="464">
        <f>F236+35</f>
        <v>43313</v>
      </c>
      <c r="H236" s="546"/>
    </row>
    <row r="237" spans="1:11" s="434" customFormat="1" ht="15" customHeight="1">
      <c r="A237" s="508"/>
      <c r="B237" s="530" t="s">
        <v>2497</v>
      </c>
      <c r="C237" s="525" t="s">
        <v>2496</v>
      </c>
      <c r="D237" s="863"/>
      <c r="E237" s="476">
        <f>F237-5</f>
        <v>43280</v>
      </c>
      <c r="F237" s="464">
        <f>F236+7</f>
        <v>43285</v>
      </c>
      <c r="G237" s="464">
        <f>F237+35</f>
        <v>43320</v>
      </c>
      <c r="H237" s="546"/>
    </row>
    <row r="238" spans="1:11" s="444" customFormat="1" ht="15" customHeight="1">
      <c r="A238" s="870" t="s">
        <v>2495</v>
      </c>
      <c r="B238" s="871"/>
      <c r="C238" s="550"/>
      <c r="D238" s="549"/>
      <c r="E238" s="469"/>
      <c r="F238" s="548"/>
      <c r="G238" s="548"/>
      <c r="H238" s="547"/>
    </row>
    <row r="239" spans="1:11" s="434" customFormat="1" ht="15" customHeight="1">
      <c r="A239" s="508"/>
      <c r="B239" s="863" t="s">
        <v>38</v>
      </c>
      <c r="C239" s="896" t="s">
        <v>39</v>
      </c>
      <c r="D239" s="949" t="s">
        <v>11</v>
      </c>
      <c r="E239" s="514" t="s">
        <v>2372</v>
      </c>
      <c r="F239" s="514" t="s">
        <v>12</v>
      </c>
      <c r="G239" s="514" t="s">
        <v>2495</v>
      </c>
      <c r="H239" s="546"/>
    </row>
    <row r="240" spans="1:11" s="434" customFormat="1" ht="15" customHeight="1">
      <c r="A240" s="508"/>
      <c r="B240" s="864"/>
      <c r="C240" s="928"/>
      <c r="D240" s="893"/>
      <c r="E240" s="518" t="s">
        <v>2371</v>
      </c>
      <c r="F240" s="518" t="s">
        <v>42</v>
      </c>
      <c r="G240" s="518" t="s">
        <v>43</v>
      </c>
      <c r="H240" s="546"/>
    </row>
    <row r="241" spans="1:8" s="434" customFormat="1" ht="15" customHeight="1">
      <c r="A241" s="508"/>
      <c r="B241" s="525" t="s">
        <v>2493</v>
      </c>
      <c r="C241" s="525" t="s">
        <v>2492</v>
      </c>
      <c r="D241" s="863" t="s">
        <v>2453</v>
      </c>
      <c r="E241" s="476">
        <f>F241-5</f>
        <v>43253</v>
      </c>
      <c r="F241" s="464">
        <v>43258</v>
      </c>
      <c r="G241" s="464">
        <f>F241+24</f>
        <v>43282</v>
      </c>
      <c r="H241" s="546"/>
    </row>
    <row r="242" spans="1:8" s="434" customFormat="1" ht="15" customHeight="1">
      <c r="A242" s="508"/>
      <c r="B242" s="525" t="s">
        <v>2491</v>
      </c>
      <c r="C242" s="525" t="s">
        <v>2490</v>
      </c>
      <c r="D242" s="863"/>
      <c r="E242" s="476">
        <f>F242-5</f>
        <v>43260</v>
      </c>
      <c r="F242" s="464">
        <f>F241+7</f>
        <v>43265</v>
      </c>
      <c r="G242" s="464">
        <f>F242+24</f>
        <v>43289</v>
      </c>
      <c r="H242" s="546"/>
    </row>
    <row r="243" spans="1:8" s="434" customFormat="1" ht="15" customHeight="1">
      <c r="A243" s="508"/>
      <c r="B243" s="525" t="s">
        <v>2489</v>
      </c>
      <c r="C243" s="525" t="s">
        <v>2488</v>
      </c>
      <c r="D243" s="863"/>
      <c r="E243" s="476">
        <f>F243-5</f>
        <v>43267</v>
      </c>
      <c r="F243" s="464">
        <f>F242+7</f>
        <v>43272</v>
      </c>
      <c r="G243" s="464">
        <f>F243+24</f>
        <v>43296</v>
      </c>
      <c r="H243" s="546"/>
    </row>
    <row r="244" spans="1:8" s="434" customFormat="1" ht="15" customHeight="1">
      <c r="A244" s="508"/>
      <c r="B244" s="525" t="s">
        <v>2487</v>
      </c>
      <c r="C244" s="525" t="s">
        <v>2486</v>
      </c>
      <c r="D244" s="863"/>
      <c r="E244" s="476">
        <f>F244-5</f>
        <v>43274</v>
      </c>
      <c r="F244" s="464">
        <f>F243+7</f>
        <v>43279</v>
      </c>
      <c r="G244" s="464">
        <f>F244+24</f>
        <v>43303</v>
      </c>
      <c r="H244" s="546"/>
    </row>
    <row r="245" spans="1:8" s="434" customFormat="1" ht="15" customHeight="1">
      <c r="A245" s="508"/>
      <c r="B245" s="525" t="s">
        <v>2386</v>
      </c>
      <c r="C245" s="525"/>
      <c r="D245" s="863"/>
      <c r="E245" s="476">
        <f>F245-5</f>
        <v>43281</v>
      </c>
      <c r="F245" s="464">
        <f>F244+7</f>
        <v>43286</v>
      </c>
      <c r="G245" s="464">
        <f>F245+24</f>
        <v>43310</v>
      </c>
      <c r="H245" s="546"/>
    </row>
    <row r="246" spans="1:8" s="444" customFormat="1" ht="15" customHeight="1">
      <c r="A246" s="870" t="s">
        <v>2494</v>
      </c>
      <c r="B246" s="871"/>
      <c r="C246" s="550"/>
      <c r="D246" s="549"/>
      <c r="E246" s="469"/>
      <c r="F246" s="548"/>
      <c r="G246" s="548"/>
      <c r="H246" s="547"/>
    </row>
    <row r="247" spans="1:8" s="434" customFormat="1" ht="15" customHeight="1">
      <c r="A247" s="508"/>
      <c r="B247" s="863" t="s">
        <v>38</v>
      </c>
      <c r="C247" s="896" t="s">
        <v>39</v>
      </c>
      <c r="D247" s="949" t="s">
        <v>11</v>
      </c>
      <c r="E247" s="514" t="s">
        <v>2372</v>
      </c>
      <c r="F247" s="514" t="s">
        <v>12</v>
      </c>
      <c r="G247" s="514" t="s">
        <v>2494</v>
      </c>
      <c r="H247" s="546"/>
    </row>
    <row r="248" spans="1:8" s="434" customFormat="1" ht="15" customHeight="1">
      <c r="A248" s="508"/>
      <c r="B248" s="864"/>
      <c r="C248" s="928"/>
      <c r="D248" s="893"/>
      <c r="E248" s="518" t="s">
        <v>2371</v>
      </c>
      <c r="F248" s="518" t="s">
        <v>42</v>
      </c>
      <c r="G248" s="518" t="s">
        <v>43</v>
      </c>
      <c r="H248" s="546"/>
    </row>
    <row r="249" spans="1:8" s="434" customFormat="1" ht="15" customHeight="1">
      <c r="A249" s="508"/>
      <c r="B249" s="525" t="s">
        <v>2493</v>
      </c>
      <c r="C249" s="525" t="s">
        <v>2492</v>
      </c>
      <c r="D249" s="863" t="s">
        <v>2453</v>
      </c>
      <c r="E249" s="476">
        <f>F249-5</f>
        <v>43253</v>
      </c>
      <c r="F249" s="464">
        <v>43258</v>
      </c>
      <c r="G249" s="464">
        <f>F249+25</f>
        <v>43283</v>
      </c>
      <c r="H249" s="546"/>
    </row>
    <row r="250" spans="1:8" s="434" customFormat="1" ht="15" customHeight="1">
      <c r="A250" s="508"/>
      <c r="B250" s="525" t="s">
        <v>2491</v>
      </c>
      <c r="C250" s="525" t="s">
        <v>2490</v>
      </c>
      <c r="D250" s="863"/>
      <c r="E250" s="476">
        <f>F250-5</f>
        <v>43260</v>
      </c>
      <c r="F250" s="464">
        <f>F249+7</f>
        <v>43265</v>
      </c>
      <c r="G250" s="464">
        <f>F250+24</f>
        <v>43289</v>
      </c>
      <c r="H250" s="546"/>
    </row>
    <row r="251" spans="1:8" s="434" customFormat="1" ht="15" customHeight="1">
      <c r="A251" s="508"/>
      <c r="B251" s="525" t="s">
        <v>2489</v>
      </c>
      <c r="C251" s="525" t="s">
        <v>2488</v>
      </c>
      <c r="D251" s="863"/>
      <c r="E251" s="476">
        <f>F251-5</f>
        <v>43267</v>
      </c>
      <c r="F251" s="464">
        <f>F250+7</f>
        <v>43272</v>
      </c>
      <c r="G251" s="464">
        <f>F251+24</f>
        <v>43296</v>
      </c>
      <c r="H251" s="546"/>
    </row>
    <row r="252" spans="1:8" s="434" customFormat="1" ht="15" customHeight="1">
      <c r="A252" s="508"/>
      <c r="B252" s="525" t="s">
        <v>2487</v>
      </c>
      <c r="C252" s="525" t="s">
        <v>2486</v>
      </c>
      <c r="D252" s="863"/>
      <c r="E252" s="476">
        <f>F252-5</f>
        <v>43274</v>
      </c>
      <c r="F252" s="464">
        <f>F251+7</f>
        <v>43279</v>
      </c>
      <c r="G252" s="464">
        <f>F252+24</f>
        <v>43303</v>
      </c>
      <c r="H252" s="546"/>
    </row>
    <row r="253" spans="1:8" s="434" customFormat="1" ht="15" customHeight="1">
      <c r="A253" s="508"/>
      <c r="B253" s="525" t="s">
        <v>2386</v>
      </c>
      <c r="C253" s="525"/>
      <c r="D253" s="863"/>
      <c r="E253" s="476">
        <f>F253-5</f>
        <v>43281</v>
      </c>
      <c r="F253" s="464">
        <f>F252+7</f>
        <v>43286</v>
      </c>
      <c r="G253" s="464">
        <f>F253+24</f>
        <v>43310</v>
      </c>
      <c r="H253" s="546"/>
    </row>
    <row r="254" spans="1:8" s="429" customFormat="1" ht="15">
      <c r="A254" s="858" t="s">
        <v>161</v>
      </c>
      <c r="B254" s="858"/>
      <c r="C254" s="858"/>
      <c r="D254" s="858"/>
      <c r="E254" s="858"/>
      <c r="F254" s="858"/>
      <c r="G254" s="858"/>
    </row>
    <row r="255" spans="1:8" s="529" customFormat="1" ht="15">
      <c r="A255" s="870" t="s">
        <v>165</v>
      </c>
      <c r="B255" s="871"/>
      <c r="C255" s="517"/>
      <c r="D255" s="516"/>
      <c r="E255" s="516"/>
      <c r="F255" s="515"/>
      <c r="G255" s="515"/>
    </row>
    <row r="256" spans="1:8" s="522" customFormat="1" ht="15">
      <c r="A256" s="545"/>
      <c r="B256" s="892" t="s">
        <v>38</v>
      </c>
      <c r="C256" s="892" t="s">
        <v>39</v>
      </c>
      <c r="D256" s="887" t="s">
        <v>11</v>
      </c>
      <c r="E256" s="512" t="s">
        <v>2372</v>
      </c>
      <c r="F256" s="537" t="s">
        <v>12</v>
      </c>
      <c r="G256" s="537" t="s">
        <v>166</v>
      </c>
    </row>
    <row r="257" spans="1:8" s="522" customFormat="1" ht="15">
      <c r="A257" s="545"/>
      <c r="B257" s="893"/>
      <c r="C257" s="893"/>
      <c r="D257" s="888"/>
      <c r="E257" s="512" t="s">
        <v>2371</v>
      </c>
      <c r="F257" s="534" t="s">
        <v>42</v>
      </c>
      <c r="G257" s="534" t="s">
        <v>43</v>
      </c>
    </row>
    <row r="258" spans="1:8" s="522" customFormat="1" ht="15">
      <c r="A258" s="545"/>
      <c r="B258" s="478" t="s">
        <v>2485</v>
      </c>
      <c r="C258" s="467" t="s">
        <v>2484</v>
      </c>
      <c r="D258" s="884" t="s">
        <v>163</v>
      </c>
      <c r="E258" s="476">
        <f>F258-5</f>
        <v>43250</v>
      </c>
      <c r="F258" s="524">
        <v>43255</v>
      </c>
      <c r="G258" s="544">
        <f>F258+42</f>
        <v>43297</v>
      </c>
    </row>
    <row r="259" spans="1:8" s="522" customFormat="1" ht="15" customHeight="1">
      <c r="A259" s="545"/>
      <c r="B259" s="478" t="s">
        <v>746</v>
      </c>
      <c r="C259" s="467" t="s">
        <v>2483</v>
      </c>
      <c r="D259" s="885"/>
      <c r="E259" s="476">
        <f>F259-5</f>
        <v>43257</v>
      </c>
      <c r="F259" s="524">
        <f>F258+7</f>
        <v>43262</v>
      </c>
      <c r="G259" s="544">
        <f>F259+42</f>
        <v>43304</v>
      </c>
      <c r="H259" s="529"/>
    </row>
    <row r="260" spans="1:8" s="522" customFormat="1" ht="15" customHeight="1">
      <c r="A260" s="545"/>
      <c r="B260" s="478" t="s">
        <v>2121</v>
      </c>
      <c r="C260" s="467" t="s">
        <v>634</v>
      </c>
      <c r="D260" s="885"/>
      <c r="E260" s="476">
        <f>F260-5</f>
        <v>43264</v>
      </c>
      <c r="F260" s="524">
        <f>F259+7</f>
        <v>43269</v>
      </c>
      <c r="G260" s="544">
        <f>F260+42</f>
        <v>43311</v>
      </c>
    </row>
    <row r="261" spans="1:8" s="522" customFormat="1" ht="15.75" customHeight="1">
      <c r="A261" s="545"/>
      <c r="B261" s="478" t="s">
        <v>748</v>
      </c>
      <c r="C261" s="467" t="s">
        <v>2482</v>
      </c>
      <c r="D261" s="885"/>
      <c r="E261" s="476">
        <f>F261-5</f>
        <v>43271</v>
      </c>
      <c r="F261" s="524">
        <f>F260+7</f>
        <v>43276</v>
      </c>
      <c r="G261" s="544">
        <f>F261+42</f>
        <v>43318</v>
      </c>
    </row>
    <row r="262" spans="1:8" s="522" customFormat="1" ht="15.75" customHeight="1">
      <c r="A262" s="545"/>
      <c r="B262" s="478" t="s">
        <v>2481</v>
      </c>
      <c r="C262" s="467" t="s">
        <v>2480</v>
      </c>
      <c r="D262" s="886"/>
      <c r="E262" s="476">
        <f>F262-5</f>
        <v>43278</v>
      </c>
      <c r="F262" s="524">
        <f>F261+7</f>
        <v>43283</v>
      </c>
      <c r="G262" s="544">
        <f>F262+42</f>
        <v>43325</v>
      </c>
    </row>
    <row r="263" spans="1:8" s="529" customFormat="1" ht="15" customHeight="1">
      <c r="A263" s="870" t="s">
        <v>167</v>
      </c>
      <c r="B263" s="871"/>
      <c r="C263" s="517"/>
      <c r="D263" s="516"/>
      <c r="E263" s="516"/>
      <c r="F263" s="515"/>
      <c r="G263" s="515"/>
    </row>
    <row r="264" spans="1:8" s="522" customFormat="1" ht="15">
      <c r="A264" s="545"/>
      <c r="B264" s="877" t="s">
        <v>38</v>
      </c>
      <c r="C264" s="877" t="s">
        <v>39</v>
      </c>
      <c r="D264" s="877" t="s">
        <v>11</v>
      </c>
      <c r="E264" s="512" t="s">
        <v>2372</v>
      </c>
      <c r="F264" s="478" t="s">
        <v>12</v>
      </c>
      <c r="G264" s="478" t="s">
        <v>168</v>
      </c>
    </row>
    <row r="265" spans="1:8" s="522" customFormat="1" ht="15">
      <c r="A265" s="545"/>
      <c r="B265" s="878"/>
      <c r="C265" s="878"/>
      <c r="D265" s="878"/>
      <c r="E265" s="512" t="s">
        <v>2371</v>
      </c>
      <c r="F265" s="478" t="s">
        <v>42</v>
      </c>
      <c r="G265" s="478" t="s">
        <v>43</v>
      </c>
    </row>
    <row r="266" spans="1:8" s="522" customFormat="1" ht="18" customHeight="1">
      <c r="A266" s="545"/>
      <c r="B266" s="478" t="s">
        <v>2485</v>
      </c>
      <c r="C266" s="467" t="s">
        <v>2484</v>
      </c>
      <c r="D266" s="879" t="s">
        <v>163</v>
      </c>
      <c r="E266" s="476">
        <f>F266-5</f>
        <v>43250</v>
      </c>
      <c r="F266" s="524">
        <v>43255</v>
      </c>
      <c r="G266" s="544">
        <f>F266+34</f>
        <v>43289</v>
      </c>
    </row>
    <row r="267" spans="1:8" s="522" customFormat="1" ht="15.75" customHeight="1">
      <c r="A267" s="545"/>
      <c r="B267" s="478" t="s">
        <v>746</v>
      </c>
      <c r="C267" s="467" t="s">
        <v>2483</v>
      </c>
      <c r="D267" s="880"/>
      <c r="E267" s="476">
        <f>F267-5</f>
        <v>43257</v>
      </c>
      <c r="F267" s="524">
        <f>F266+7</f>
        <v>43262</v>
      </c>
      <c r="G267" s="544">
        <f>F267+34</f>
        <v>43296</v>
      </c>
      <c r="H267" s="529"/>
    </row>
    <row r="268" spans="1:8" s="522" customFormat="1" ht="15">
      <c r="A268" s="545"/>
      <c r="B268" s="478" t="s">
        <v>2121</v>
      </c>
      <c r="C268" s="467" t="s">
        <v>634</v>
      </c>
      <c r="D268" s="880"/>
      <c r="E268" s="476">
        <f>F268-5</f>
        <v>43264</v>
      </c>
      <c r="F268" s="524">
        <f>F267+7</f>
        <v>43269</v>
      </c>
      <c r="G268" s="544">
        <f>F268+34</f>
        <v>43303</v>
      </c>
    </row>
    <row r="269" spans="1:8" s="522" customFormat="1" ht="15">
      <c r="A269" s="545"/>
      <c r="B269" s="478" t="s">
        <v>748</v>
      </c>
      <c r="C269" s="467" t="s">
        <v>2482</v>
      </c>
      <c r="D269" s="880"/>
      <c r="E269" s="476">
        <f>F269-5</f>
        <v>43271</v>
      </c>
      <c r="F269" s="524">
        <f>F268+7</f>
        <v>43276</v>
      </c>
      <c r="G269" s="544">
        <f>F269+34</f>
        <v>43310</v>
      </c>
    </row>
    <row r="270" spans="1:8" s="522" customFormat="1" ht="15">
      <c r="A270" s="545"/>
      <c r="B270" s="478" t="s">
        <v>2481</v>
      </c>
      <c r="C270" s="467" t="s">
        <v>2480</v>
      </c>
      <c r="D270" s="881"/>
      <c r="E270" s="476">
        <f>F270-5</f>
        <v>43278</v>
      </c>
      <c r="F270" s="524">
        <f>F269+7</f>
        <v>43283</v>
      </c>
      <c r="G270" s="544">
        <f>F270+34</f>
        <v>43317</v>
      </c>
    </row>
    <row r="271" spans="1:8" s="529" customFormat="1" ht="15">
      <c r="A271" s="870" t="s">
        <v>164</v>
      </c>
      <c r="B271" s="871"/>
      <c r="C271" s="541"/>
      <c r="D271" s="470"/>
      <c r="E271" s="469"/>
      <c r="F271" s="494"/>
      <c r="G271" s="494"/>
    </row>
    <row r="272" spans="1:8" s="522" customFormat="1" ht="15">
      <c r="A272" s="533"/>
      <c r="B272" s="877" t="s">
        <v>38</v>
      </c>
      <c r="C272" s="877" t="s">
        <v>39</v>
      </c>
      <c r="D272" s="882" t="s">
        <v>11</v>
      </c>
      <c r="E272" s="512" t="s">
        <v>2372</v>
      </c>
      <c r="F272" s="478" t="s">
        <v>12</v>
      </c>
      <c r="G272" s="536" t="s">
        <v>164</v>
      </c>
    </row>
    <row r="273" spans="1:8" s="522" customFormat="1" ht="15">
      <c r="A273" s="533"/>
      <c r="B273" s="878"/>
      <c r="C273" s="878"/>
      <c r="D273" s="883"/>
      <c r="E273" s="512" t="s">
        <v>2371</v>
      </c>
      <c r="F273" s="478" t="s">
        <v>42</v>
      </c>
      <c r="G273" s="534" t="s">
        <v>43</v>
      </c>
    </row>
    <row r="274" spans="1:8" s="522" customFormat="1" ht="15">
      <c r="A274" s="533"/>
      <c r="B274" s="478" t="s">
        <v>2485</v>
      </c>
      <c r="C274" s="467" t="s">
        <v>2484</v>
      </c>
      <c r="D274" s="884" t="s">
        <v>163</v>
      </c>
      <c r="E274" s="476">
        <f>F274-5</f>
        <v>43250</v>
      </c>
      <c r="F274" s="524">
        <v>43255</v>
      </c>
      <c r="G274" s="524">
        <f>F274+39</f>
        <v>43294</v>
      </c>
    </row>
    <row r="275" spans="1:8" s="522" customFormat="1" ht="15.75" customHeight="1">
      <c r="A275" s="533"/>
      <c r="B275" s="478" t="s">
        <v>746</v>
      </c>
      <c r="C275" s="467" t="s">
        <v>2483</v>
      </c>
      <c r="D275" s="885"/>
      <c r="E275" s="476">
        <f>F275-5</f>
        <v>43257</v>
      </c>
      <c r="F275" s="524">
        <f>F274+7</f>
        <v>43262</v>
      </c>
      <c r="G275" s="524">
        <f>F275+39</f>
        <v>43301</v>
      </c>
    </row>
    <row r="276" spans="1:8" s="522" customFormat="1" ht="15" customHeight="1">
      <c r="A276" s="533"/>
      <c r="B276" s="478" t="s">
        <v>2121</v>
      </c>
      <c r="C276" s="467" t="s">
        <v>634</v>
      </c>
      <c r="D276" s="885"/>
      <c r="E276" s="476">
        <f>F276-5</f>
        <v>43264</v>
      </c>
      <c r="F276" s="524">
        <f>F275+7</f>
        <v>43269</v>
      </c>
      <c r="G276" s="524">
        <f>F276+39</f>
        <v>43308</v>
      </c>
      <c r="H276" s="529"/>
    </row>
    <row r="277" spans="1:8" s="522" customFormat="1" ht="15" customHeight="1">
      <c r="A277" s="533"/>
      <c r="B277" s="478" t="s">
        <v>748</v>
      </c>
      <c r="C277" s="467" t="s">
        <v>2482</v>
      </c>
      <c r="D277" s="885"/>
      <c r="E277" s="476">
        <f>F277-5</f>
        <v>43271</v>
      </c>
      <c r="F277" s="524">
        <f>F276+7</f>
        <v>43276</v>
      </c>
      <c r="G277" s="524">
        <f>F277+39</f>
        <v>43315</v>
      </c>
    </row>
    <row r="278" spans="1:8" s="522" customFormat="1" ht="15" customHeight="1">
      <c r="A278" s="533"/>
      <c r="B278" s="478" t="s">
        <v>2481</v>
      </c>
      <c r="C278" s="467" t="s">
        <v>2480</v>
      </c>
      <c r="D278" s="886"/>
      <c r="E278" s="476">
        <f>F278-5</f>
        <v>43278</v>
      </c>
      <c r="F278" s="524">
        <f>F277+7</f>
        <v>43283</v>
      </c>
      <c r="G278" s="524">
        <f>F278+39</f>
        <v>43322</v>
      </c>
    </row>
    <row r="279" spans="1:8" s="529" customFormat="1" ht="14.1" customHeight="1">
      <c r="A279" s="870" t="s">
        <v>288</v>
      </c>
      <c r="B279" s="871"/>
      <c r="C279" s="517"/>
      <c r="D279" s="516"/>
      <c r="E279" s="516"/>
      <c r="F279" s="515"/>
      <c r="G279" s="515"/>
    </row>
    <row r="280" spans="1:8" s="522" customFormat="1" ht="15">
      <c r="A280" s="533"/>
      <c r="B280" s="892" t="s">
        <v>38</v>
      </c>
      <c r="C280" s="892" t="s">
        <v>39</v>
      </c>
      <c r="D280" s="887" t="s">
        <v>11</v>
      </c>
      <c r="E280" s="512" t="s">
        <v>2372</v>
      </c>
      <c r="F280" s="537" t="s">
        <v>12</v>
      </c>
      <c r="G280" s="537" t="s">
        <v>288</v>
      </c>
    </row>
    <row r="281" spans="1:8" s="522" customFormat="1" ht="15">
      <c r="A281" s="533"/>
      <c r="B281" s="893"/>
      <c r="C281" s="893"/>
      <c r="D281" s="888"/>
      <c r="E281" s="512" t="s">
        <v>2371</v>
      </c>
      <c r="F281" s="534" t="s">
        <v>42</v>
      </c>
      <c r="G281" s="534" t="s">
        <v>43</v>
      </c>
    </row>
    <row r="282" spans="1:8" s="522" customFormat="1" ht="15">
      <c r="A282" s="533"/>
      <c r="B282" s="478" t="s">
        <v>273</v>
      </c>
      <c r="C282" s="467" t="s">
        <v>520</v>
      </c>
      <c r="D282" s="889" t="s">
        <v>134</v>
      </c>
      <c r="E282" s="542">
        <f>F282-5</f>
        <v>43248</v>
      </c>
      <c r="F282" s="524">
        <v>43253</v>
      </c>
      <c r="G282" s="543">
        <f>F282+28</f>
        <v>43281</v>
      </c>
    </row>
    <row r="283" spans="1:8" s="522" customFormat="1" ht="15">
      <c r="A283" s="533"/>
      <c r="B283" s="478" t="s">
        <v>2473</v>
      </c>
      <c r="C283" s="467" t="s">
        <v>2472</v>
      </c>
      <c r="D283" s="890"/>
      <c r="E283" s="542">
        <f>F283-5</f>
        <v>43255</v>
      </c>
      <c r="F283" s="524">
        <f>F282+7</f>
        <v>43260</v>
      </c>
      <c r="G283" s="543">
        <f>F283+28</f>
        <v>43288</v>
      </c>
    </row>
    <row r="284" spans="1:8" s="522" customFormat="1" ht="15">
      <c r="A284" s="533"/>
      <c r="B284" s="478" t="s">
        <v>2471</v>
      </c>
      <c r="C284" s="467" t="s">
        <v>2470</v>
      </c>
      <c r="D284" s="890"/>
      <c r="E284" s="542">
        <f>F284-5</f>
        <v>43262</v>
      </c>
      <c r="F284" s="524">
        <f>F283+7</f>
        <v>43267</v>
      </c>
      <c r="G284" s="543">
        <f>F284+28</f>
        <v>43295</v>
      </c>
    </row>
    <row r="285" spans="1:8" s="522" customFormat="1" ht="15">
      <c r="A285" s="533"/>
      <c r="B285" s="478" t="s">
        <v>2469</v>
      </c>
      <c r="C285" s="467" t="s">
        <v>287</v>
      </c>
      <c r="D285" s="890"/>
      <c r="E285" s="542">
        <f>F285-5</f>
        <v>43269</v>
      </c>
      <c r="F285" s="524">
        <f>F284+7</f>
        <v>43274</v>
      </c>
      <c r="G285" s="543">
        <f>F285+28</f>
        <v>43302</v>
      </c>
      <c r="H285" s="529"/>
    </row>
    <row r="286" spans="1:8" s="522" customFormat="1" ht="15">
      <c r="A286" s="533"/>
      <c r="B286" s="478" t="s">
        <v>2468</v>
      </c>
      <c r="C286" s="467" t="s">
        <v>2467</v>
      </c>
      <c r="D286" s="891"/>
      <c r="E286" s="542">
        <f>F286-5</f>
        <v>43276</v>
      </c>
      <c r="F286" s="524">
        <f>F285+7</f>
        <v>43281</v>
      </c>
      <c r="G286" s="543">
        <f>F286+28</f>
        <v>43309</v>
      </c>
      <c r="H286" s="529"/>
    </row>
    <row r="287" spans="1:8" s="529" customFormat="1" ht="15">
      <c r="A287" s="870" t="s">
        <v>173</v>
      </c>
      <c r="B287" s="871"/>
      <c r="C287" s="517"/>
      <c r="D287" s="516"/>
      <c r="E287" s="516"/>
      <c r="F287" s="515"/>
      <c r="G287" s="515"/>
    </row>
    <row r="288" spans="1:8" s="522" customFormat="1" ht="15">
      <c r="A288" s="533"/>
      <c r="B288" s="892" t="s">
        <v>38</v>
      </c>
      <c r="C288" s="892" t="s">
        <v>39</v>
      </c>
      <c r="D288" s="887" t="s">
        <v>11</v>
      </c>
      <c r="E288" s="512" t="s">
        <v>2372</v>
      </c>
      <c r="F288" s="537" t="s">
        <v>12</v>
      </c>
      <c r="G288" s="537" t="s">
        <v>173</v>
      </c>
    </row>
    <row r="289" spans="1:8" s="522" customFormat="1" ht="15">
      <c r="A289" s="533"/>
      <c r="B289" s="893"/>
      <c r="C289" s="893"/>
      <c r="D289" s="888"/>
      <c r="E289" s="512" t="s">
        <v>2371</v>
      </c>
      <c r="F289" s="534" t="s">
        <v>42</v>
      </c>
      <c r="G289" s="534" t="s">
        <v>43</v>
      </c>
    </row>
    <row r="290" spans="1:8" s="522" customFormat="1" ht="15">
      <c r="A290" s="533"/>
      <c r="B290" s="478" t="s">
        <v>2479</v>
      </c>
      <c r="C290" s="467" t="s">
        <v>2478</v>
      </c>
      <c r="D290" s="879" t="s">
        <v>163</v>
      </c>
      <c r="E290" s="542">
        <f>F290-5</f>
        <v>43251</v>
      </c>
      <c r="F290" s="524">
        <v>43256</v>
      </c>
      <c r="G290" s="524">
        <f>F290+41</f>
        <v>43297</v>
      </c>
      <c r="H290" s="529"/>
    </row>
    <row r="291" spans="1:8" s="522" customFormat="1" ht="15" customHeight="1">
      <c r="A291" s="533"/>
      <c r="B291" s="478" t="s">
        <v>2111</v>
      </c>
      <c r="C291" s="467" t="s">
        <v>2477</v>
      </c>
      <c r="D291" s="880"/>
      <c r="E291" s="542">
        <f>F291-5</f>
        <v>43258</v>
      </c>
      <c r="F291" s="524">
        <f>F290+7</f>
        <v>43263</v>
      </c>
      <c r="G291" s="524">
        <f>F291+41</f>
        <v>43304</v>
      </c>
    </row>
    <row r="292" spans="1:8" s="522" customFormat="1" ht="15" customHeight="1">
      <c r="A292" s="533"/>
      <c r="B292" s="478" t="s">
        <v>2109</v>
      </c>
      <c r="C292" s="467" t="s">
        <v>2108</v>
      </c>
      <c r="D292" s="880"/>
      <c r="E292" s="542">
        <f>F292-5</f>
        <v>43265</v>
      </c>
      <c r="F292" s="524">
        <f>F291+7</f>
        <v>43270</v>
      </c>
      <c r="G292" s="524">
        <f>F292+41</f>
        <v>43311</v>
      </c>
    </row>
    <row r="293" spans="1:8" s="522" customFormat="1" ht="15" customHeight="1">
      <c r="A293" s="533"/>
      <c r="B293" s="478" t="s">
        <v>2107</v>
      </c>
      <c r="C293" s="467" t="s">
        <v>2476</v>
      </c>
      <c r="D293" s="880"/>
      <c r="E293" s="542">
        <f>F293-5</f>
        <v>43272</v>
      </c>
      <c r="F293" s="524">
        <f>F292+7</f>
        <v>43277</v>
      </c>
      <c r="G293" s="524">
        <f>F293+39</f>
        <v>43316</v>
      </c>
    </row>
    <row r="294" spans="1:8" s="529" customFormat="1" ht="15.75" customHeight="1">
      <c r="A294" s="541"/>
      <c r="B294" s="478" t="s">
        <v>2475</v>
      </c>
      <c r="C294" s="467" t="s">
        <v>2474</v>
      </c>
      <c r="D294" s="874"/>
      <c r="E294" s="540">
        <f>F294-5</f>
        <v>43279</v>
      </c>
      <c r="F294" s="539">
        <f>F293+7</f>
        <v>43284</v>
      </c>
      <c r="G294" s="524">
        <f>F294+39</f>
        <v>43323</v>
      </c>
    </row>
    <row r="295" spans="1:8" s="529" customFormat="1" ht="15">
      <c r="A295" s="870" t="s">
        <v>175</v>
      </c>
      <c r="B295" s="871"/>
      <c r="C295" s="517"/>
      <c r="D295" s="516"/>
      <c r="E295" s="516"/>
      <c r="F295" s="515"/>
      <c r="G295" s="515"/>
    </row>
    <row r="296" spans="1:8" s="522" customFormat="1" ht="15">
      <c r="A296" s="533"/>
      <c r="B296" s="877" t="s">
        <v>38</v>
      </c>
      <c r="C296" s="877" t="s">
        <v>39</v>
      </c>
      <c r="D296" s="877" t="s">
        <v>11</v>
      </c>
      <c r="E296" s="512" t="s">
        <v>2372</v>
      </c>
      <c r="F296" s="478" t="s">
        <v>12</v>
      </c>
      <c r="G296" s="478" t="s">
        <v>175</v>
      </c>
      <c r="H296" s="529"/>
    </row>
    <row r="297" spans="1:8" s="522" customFormat="1" ht="15">
      <c r="A297" s="533"/>
      <c r="B297" s="878"/>
      <c r="C297" s="878"/>
      <c r="D297" s="878"/>
      <c r="E297" s="512" t="s">
        <v>2371</v>
      </c>
      <c r="F297" s="478" t="s">
        <v>42</v>
      </c>
      <c r="G297" s="478" t="s">
        <v>43</v>
      </c>
    </row>
    <row r="298" spans="1:8" s="522" customFormat="1" ht="15">
      <c r="A298" s="533"/>
      <c r="B298" s="478" t="s">
        <v>273</v>
      </c>
      <c r="C298" s="467" t="s">
        <v>520</v>
      </c>
      <c r="D298" s="873" t="s">
        <v>134</v>
      </c>
      <c r="E298" s="476">
        <f>F298-5</f>
        <v>43248</v>
      </c>
      <c r="F298" s="524">
        <v>43253</v>
      </c>
      <c r="G298" s="524">
        <f>F298+20</f>
        <v>43273</v>
      </c>
    </row>
    <row r="299" spans="1:8" s="522" customFormat="1" ht="15">
      <c r="A299" s="533"/>
      <c r="B299" s="478" t="s">
        <v>2473</v>
      </c>
      <c r="C299" s="467" t="s">
        <v>2472</v>
      </c>
      <c r="D299" s="958"/>
      <c r="E299" s="476">
        <f>F299-5</f>
        <v>43255</v>
      </c>
      <c r="F299" s="524">
        <f>F298+7</f>
        <v>43260</v>
      </c>
      <c r="G299" s="524">
        <f>F299+20</f>
        <v>43280</v>
      </c>
    </row>
    <row r="300" spans="1:8" s="522" customFormat="1" ht="15">
      <c r="A300" s="533"/>
      <c r="B300" s="478" t="s">
        <v>2471</v>
      </c>
      <c r="C300" s="467" t="s">
        <v>2470</v>
      </c>
      <c r="D300" s="958"/>
      <c r="E300" s="476">
        <f>F300-5</f>
        <v>43262</v>
      </c>
      <c r="F300" s="524">
        <f>F299+7</f>
        <v>43267</v>
      </c>
      <c r="G300" s="524">
        <f>F300+20</f>
        <v>43287</v>
      </c>
    </row>
    <row r="301" spans="1:8" s="522" customFormat="1" ht="15">
      <c r="A301" s="533"/>
      <c r="B301" s="478" t="s">
        <v>2469</v>
      </c>
      <c r="C301" s="467" t="s">
        <v>287</v>
      </c>
      <c r="D301" s="958"/>
      <c r="E301" s="476">
        <f>F301-5</f>
        <v>43269</v>
      </c>
      <c r="F301" s="524">
        <f>F300+7</f>
        <v>43274</v>
      </c>
      <c r="G301" s="524">
        <f>F301+20</f>
        <v>43294</v>
      </c>
    </row>
    <row r="302" spans="1:8" s="522" customFormat="1" ht="15">
      <c r="A302" s="533"/>
      <c r="B302" s="478" t="s">
        <v>2468</v>
      </c>
      <c r="C302" s="467" t="s">
        <v>2467</v>
      </c>
      <c r="D302" s="874"/>
      <c r="E302" s="476">
        <f>F302-5</f>
        <v>43276</v>
      </c>
      <c r="F302" s="524">
        <f>F301+7</f>
        <v>43281</v>
      </c>
      <c r="G302" s="524">
        <f>F302+20</f>
        <v>43301</v>
      </c>
    </row>
    <row r="303" spans="1:8" s="538" customFormat="1" ht="15">
      <c r="A303" s="870" t="s">
        <v>1313</v>
      </c>
      <c r="B303" s="871"/>
      <c r="C303" s="517"/>
      <c r="D303" s="516"/>
      <c r="E303" s="516" t="s">
        <v>2466</v>
      </c>
      <c r="F303" s="515"/>
      <c r="G303" s="515"/>
    </row>
    <row r="304" spans="1:8" s="522" customFormat="1" ht="15">
      <c r="A304" s="533"/>
      <c r="B304" s="877" t="s">
        <v>38</v>
      </c>
      <c r="C304" s="934" t="s">
        <v>39</v>
      </c>
      <c r="D304" s="887" t="s">
        <v>11</v>
      </c>
      <c r="E304" s="512" t="s">
        <v>2372</v>
      </c>
      <c r="F304" s="537" t="s">
        <v>12</v>
      </c>
      <c r="G304" s="536" t="s">
        <v>1313</v>
      </c>
    </row>
    <row r="305" spans="1:9" s="522" customFormat="1" ht="15">
      <c r="A305" s="533"/>
      <c r="B305" s="878"/>
      <c r="C305" s="935"/>
      <c r="D305" s="893"/>
      <c r="E305" s="511" t="s">
        <v>2371</v>
      </c>
      <c r="F305" s="535" t="s">
        <v>42</v>
      </c>
      <c r="G305" s="534" t="s">
        <v>43</v>
      </c>
    </row>
    <row r="306" spans="1:9" s="522" customFormat="1" ht="15">
      <c r="A306" s="533"/>
      <c r="B306" s="467" t="s">
        <v>599</v>
      </c>
      <c r="C306" s="467" t="s">
        <v>271</v>
      </c>
      <c r="D306" s="873" t="s">
        <v>134</v>
      </c>
      <c r="E306" s="465">
        <f>F306-5</f>
        <v>43253</v>
      </c>
      <c r="F306" s="524">
        <v>43258</v>
      </c>
      <c r="G306" s="524">
        <f>F306+45</f>
        <v>43303</v>
      </c>
    </row>
    <row r="307" spans="1:9" s="522" customFormat="1" ht="15">
      <c r="A307" s="533"/>
      <c r="B307" s="467" t="s">
        <v>2465</v>
      </c>
      <c r="C307" s="467" t="s">
        <v>2464</v>
      </c>
      <c r="D307" s="958"/>
      <c r="E307" s="465">
        <f>F307-5</f>
        <v>43260</v>
      </c>
      <c r="F307" s="524">
        <f>F306+7</f>
        <v>43265</v>
      </c>
      <c r="G307" s="524">
        <f>F307+45</f>
        <v>43310</v>
      </c>
    </row>
    <row r="308" spans="1:9" s="522" customFormat="1" ht="15">
      <c r="A308" s="533"/>
      <c r="B308" s="467" t="s">
        <v>601</v>
      </c>
      <c r="C308" s="467" t="s">
        <v>533</v>
      </c>
      <c r="D308" s="958"/>
      <c r="E308" s="465">
        <f>F308-5</f>
        <v>43267</v>
      </c>
      <c r="F308" s="524">
        <f>F307+7</f>
        <v>43272</v>
      </c>
      <c r="G308" s="524">
        <f>F308+45</f>
        <v>43317</v>
      </c>
    </row>
    <row r="309" spans="1:9" s="522" customFormat="1" ht="15">
      <c r="A309" s="533"/>
      <c r="B309" s="467" t="s">
        <v>2463</v>
      </c>
      <c r="C309" s="467" t="s">
        <v>2462</v>
      </c>
      <c r="D309" s="958"/>
      <c r="E309" s="465">
        <f>F309-5</f>
        <v>43274</v>
      </c>
      <c r="F309" s="524">
        <f>F308+7</f>
        <v>43279</v>
      </c>
      <c r="G309" s="524">
        <f>F309+45</f>
        <v>43324</v>
      </c>
    </row>
    <row r="310" spans="1:9" s="522" customFormat="1" ht="15">
      <c r="A310" s="533"/>
      <c r="B310" s="467" t="s">
        <v>2461</v>
      </c>
      <c r="C310" s="467" t="s">
        <v>533</v>
      </c>
      <c r="D310" s="874"/>
      <c r="E310" s="465">
        <f>F310-5</f>
        <v>43281</v>
      </c>
      <c r="F310" s="524">
        <f>F309+7</f>
        <v>43286</v>
      </c>
      <c r="G310" s="524">
        <f>F310+45</f>
        <v>43331</v>
      </c>
    </row>
    <row r="311" spans="1:9" s="529" customFormat="1" ht="15">
      <c r="A311" s="908" t="s">
        <v>2460</v>
      </c>
      <c r="B311" s="909"/>
      <c r="C311" s="910"/>
      <c r="D311" s="911"/>
      <c r="E311" s="911"/>
      <c r="F311" s="912"/>
      <c r="G311" s="912"/>
    </row>
    <row r="312" spans="1:9" s="522" customFormat="1" ht="15">
      <c r="A312" s="920"/>
      <c r="B312" s="902" t="s">
        <v>38</v>
      </c>
      <c r="C312" s="898" t="s">
        <v>39</v>
      </c>
      <c r="D312" s="898" t="s">
        <v>11</v>
      </c>
      <c r="E312" s="528" t="s">
        <v>2372</v>
      </c>
      <c r="F312" s="527" t="s">
        <v>12</v>
      </c>
      <c r="G312" s="527" t="s">
        <v>1262</v>
      </c>
      <c r="H312" s="529"/>
    </row>
    <row r="313" spans="1:9" s="522" customFormat="1" ht="15">
      <c r="A313" s="920"/>
      <c r="B313" s="902"/>
      <c r="C313" s="898"/>
      <c r="D313" s="898"/>
      <c r="E313" s="528" t="s">
        <v>2371</v>
      </c>
      <c r="F313" s="527" t="s">
        <v>42</v>
      </c>
      <c r="G313" s="527" t="s">
        <v>43</v>
      </c>
    </row>
    <row r="314" spans="1:9" s="522" customFormat="1" ht="15">
      <c r="A314" s="920"/>
      <c r="B314" s="478" t="s">
        <v>2459</v>
      </c>
      <c r="C314" s="525" t="s">
        <v>2458</v>
      </c>
      <c r="D314" s="899" t="s">
        <v>228</v>
      </c>
      <c r="E314" s="465">
        <f>F314-5</f>
        <v>43251</v>
      </c>
      <c r="F314" s="524">
        <v>43256</v>
      </c>
      <c r="G314" s="524">
        <f>F314+29</f>
        <v>43285</v>
      </c>
    </row>
    <row r="315" spans="1:9" s="522" customFormat="1" ht="15">
      <c r="A315" s="920"/>
      <c r="B315" s="532" t="s">
        <v>2111</v>
      </c>
      <c r="C315" s="525" t="s">
        <v>2110</v>
      </c>
      <c r="D315" s="899"/>
      <c r="E315" s="465">
        <f>F315-5</f>
        <v>43258</v>
      </c>
      <c r="F315" s="524">
        <f>F314+7</f>
        <v>43263</v>
      </c>
      <c r="G315" s="524">
        <f>F315+32</f>
        <v>43295</v>
      </c>
    </row>
    <row r="316" spans="1:9" s="522" customFormat="1" ht="15">
      <c r="A316" s="920"/>
      <c r="B316" s="478" t="s">
        <v>2109</v>
      </c>
      <c r="C316" s="525" t="s">
        <v>2108</v>
      </c>
      <c r="D316" s="899"/>
      <c r="E316" s="465">
        <f>F316-5</f>
        <v>43265</v>
      </c>
      <c r="F316" s="524">
        <f>F315+7</f>
        <v>43270</v>
      </c>
      <c r="G316" s="524">
        <f>F316+32</f>
        <v>43302</v>
      </c>
      <c r="H316" s="439"/>
    </row>
    <row r="317" spans="1:9" s="522" customFormat="1" ht="15">
      <c r="A317" s="920"/>
      <c r="B317" s="478" t="s">
        <v>2107</v>
      </c>
      <c r="C317" s="531" t="s">
        <v>2106</v>
      </c>
      <c r="D317" s="899"/>
      <c r="E317" s="465">
        <f>F317-5</f>
        <v>43272</v>
      </c>
      <c r="F317" s="524">
        <f>F316+7</f>
        <v>43277</v>
      </c>
      <c r="G317" s="524">
        <f>F317+32</f>
        <v>43309</v>
      </c>
      <c r="H317" s="434"/>
    </row>
    <row r="318" spans="1:9" s="522" customFormat="1" ht="15" customHeight="1">
      <c r="A318" s="526"/>
      <c r="B318" s="478" t="s">
        <v>2105</v>
      </c>
      <c r="C318" s="531" t="s">
        <v>2104</v>
      </c>
      <c r="D318" s="899"/>
      <c r="E318" s="465">
        <f>F318-5</f>
        <v>43279</v>
      </c>
      <c r="F318" s="524">
        <f>F317+7</f>
        <v>43284</v>
      </c>
      <c r="G318" s="524">
        <f>F318+32</f>
        <v>43316</v>
      </c>
      <c r="H318" s="434"/>
      <c r="I318" s="523"/>
    </row>
    <row r="319" spans="1:9" s="529" customFormat="1" ht="15">
      <c r="A319" s="908" t="s">
        <v>1685</v>
      </c>
      <c r="B319" s="909"/>
      <c r="C319" s="910"/>
      <c r="D319" s="911"/>
      <c r="E319" s="911"/>
      <c r="F319" s="912"/>
      <c r="G319" s="912"/>
    </row>
    <row r="320" spans="1:9" s="522" customFormat="1" ht="15">
      <c r="A320" s="920"/>
      <c r="B320" s="902" t="s">
        <v>38</v>
      </c>
      <c r="C320" s="898" t="s">
        <v>39</v>
      </c>
      <c r="D320" s="898" t="s">
        <v>11</v>
      </c>
      <c r="E320" s="528" t="s">
        <v>2372</v>
      </c>
      <c r="F320" s="527" t="s">
        <v>12</v>
      </c>
      <c r="G320" s="527" t="s">
        <v>1685</v>
      </c>
      <c r="H320" s="529"/>
    </row>
    <row r="321" spans="1:9" s="522" customFormat="1" ht="15">
      <c r="A321" s="920"/>
      <c r="B321" s="902"/>
      <c r="C321" s="898"/>
      <c r="D321" s="898"/>
      <c r="E321" s="528" t="s">
        <v>2371</v>
      </c>
      <c r="F321" s="527" t="s">
        <v>42</v>
      </c>
      <c r="G321" s="527" t="s">
        <v>43</v>
      </c>
    </row>
    <row r="322" spans="1:9" s="522" customFormat="1" ht="15">
      <c r="A322" s="920"/>
      <c r="B322" s="530" t="s">
        <v>2430</v>
      </c>
      <c r="C322" s="530" t="s">
        <v>2433</v>
      </c>
      <c r="D322" s="897" t="s">
        <v>2457</v>
      </c>
      <c r="E322" s="465">
        <f>F322-5</f>
        <v>43247</v>
      </c>
      <c r="F322" s="524">
        <v>43252</v>
      </c>
      <c r="G322" s="524">
        <f>F322+6</f>
        <v>43258</v>
      </c>
    </row>
    <row r="323" spans="1:9" s="522" customFormat="1" ht="15">
      <c r="A323" s="920"/>
      <c r="B323" s="530" t="s">
        <v>2431</v>
      </c>
      <c r="C323" s="530" t="s">
        <v>2432</v>
      </c>
      <c r="D323" s="897"/>
      <c r="E323" s="465">
        <f>F323-5</f>
        <v>43254</v>
      </c>
      <c r="F323" s="524">
        <f>F322+7</f>
        <v>43259</v>
      </c>
      <c r="G323" s="524">
        <f>F323+6</f>
        <v>43265</v>
      </c>
    </row>
    <row r="324" spans="1:9" s="522" customFormat="1" ht="15">
      <c r="A324" s="920"/>
      <c r="B324" s="525" t="s">
        <v>2430</v>
      </c>
      <c r="C324" s="530" t="s">
        <v>2432</v>
      </c>
      <c r="D324" s="897"/>
      <c r="E324" s="465">
        <f>F324-5</f>
        <v>43261</v>
      </c>
      <c r="F324" s="524">
        <f>F323+7</f>
        <v>43266</v>
      </c>
      <c r="G324" s="524">
        <f>F324+6</f>
        <v>43272</v>
      </c>
      <c r="H324" s="439"/>
    </row>
    <row r="325" spans="1:9" s="522" customFormat="1" ht="15">
      <c r="A325" s="920"/>
      <c r="B325" s="530" t="s">
        <v>2431</v>
      </c>
      <c r="C325" s="530" t="s">
        <v>2429</v>
      </c>
      <c r="D325" s="897"/>
      <c r="E325" s="465">
        <f>F325-5</f>
        <v>43268</v>
      </c>
      <c r="F325" s="524">
        <f>F324+7</f>
        <v>43273</v>
      </c>
      <c r="G325" s="524">
        <f>F325+6</f>
        <v>43279</v>
      </c>
      <c r="H325" s="434"/>
    </row>
    <row r="326" spans="1:9" s="522" customFormat="1" ht="15" customHeight="1">
      <c r="A326" s="526"/>
      <c r="B326" s="525" t="s">
        <v>2430</v>
      </c>
      <c r="C326" s="530" t="s">
        <v>2429</v>
      </c>
      <c r="D326" s="897"/>
      <c r="E326" s="465">
        <f>F326-5</f>
        <v>43275</v>
      </c>
      <c r="F326" s="524">
        <f>F325+7</f>
        <v>43280</v>
      </c>
      <c r="G326" s="524">
        <f>F326+6</f>
        <v>43286</v>
      </c>
      <c r="H326" s="434"/>
      <c r="I326" s="523"/>
    </row>
    <row r="327" spans="1:9" s="529" customFormat="1" ht="15">
      <c r="A327" s="908"/>
      <c r="B327" s="909"/>
      <c r="C327" s="910"/>
      <c r="D327" s="911"/>
      <c r="E327" s="911"/>
      <c r="F327" s="912"/>
      <c r="G327" s="912"/>
    </row>
    <row r="328" spans="1:9" s="522" customFormat="1" ht="15">
      <c r="A328" s="920"/>
      <c r="B328" s="902" t="s">
        <v>38</v>
      </c>
      <c r="C328" s="898" t="s">
        <v>39</v>
      </c>
      <c r="D328" s="898" t="s">
        <v>11</v>
      </c>
      <c r="E328" s="528" t="s">
        <v>2372</v>
      </c>
      <c r="F328" s="527" t="s">
        <v>12</v>
      </c>
      <c r="G328" s="527" t="s">
        <v>1685</v>
      </c>
      <c r="H328" s="529"/>
    </row>
    <row r="329" spans="1:9" s="522" customFormat="1" ht="15">
      <c r="A329" s="920"/>
      <c r="B329" s="902"/>
      <c r="C329" s="898"/>
      <c r="D329" s="898"/>
      <c r="E329" s="528" t="s">
        <v>2371</v>
      </c>
      <c r="F329" s="527" t="s">
        <v>42</v>
      </c>
      <c r="G329" s="527" t="s">
        <v>43</v>
      </c>
    </row>
    <row r="330" spans="1:9" s="522" customFormat="1" ht="15">
      <c r="A330" s="920"/>
      <c r="B330" s="478" t="s">
        <v>2443</v>
      </c>
      <c r="C330" s="525" t="s">
        <v>21</v>
      </c>
      <c r="D330" s="899" t="s">
        <v>203</v>
      </c>
      <c r="E330" s="465">
        <f>F330-5</f>
        <v>43251</v>
      </c>
      <c r="F330" s="524">
        <v>43256</v>
      </c>
      <c r="G330" s="524">
        <f>F330+3</f>
        <v>43259</v>
      </c>
    </row>
    <row r="331" spans="1:9" s="522" customFormat="1" ht="15">
      <c r="A331" s="920"/>
      <c r="B331" s="478" t="s">
        <v>2448</v>
      </c>
      <c r="C331" s="525" t="s">
        <v>256</v>
      </c>
      <c r="D331" s="899"/>
      <c r="E331" s="465">
        <f>F331-5</f>
        <v>43258</v>
      </c>
      <c r="F331" s="524">
        <f>F330+7</f>
        <v>43263</v>
      </c>
      <c r="G331" s="524">
        <f>F331+3</f>
        <v>43266</v>
      </c>
    </row>
    <row r="332" spans="1:9" s="522" customFormat="1" ht="15">
      <c r="A332" s="920"/>
      <c r="B332" s="478" t="s">
        <v>2447</v>
      </c>
      <c r="C332" s="525" t="s">
        <v>2446</v>
      </c>
      <c r="D332" s="899"/>
      <c r="E332" s="465">
        <f>F332-5</f>
        <v>43265</v>
      </c>
      <c r="F332" s="524">
        <f>F331+7</f>
        <v>43270</v>
      </c>
      <c r="G332" s="524">
        <f>F332+3</f>
        <v>43273</v>
      </c>
      <c r="H332" s="439"/>
    </row>
    <row r="333" spans="1:9" s="522" customFormat="1" ht="15">
      <c r="A333" s="920"/>
      <c r="B333" s="478" t="s">
        <v>2445</v>
      </c>
      <c r="C333" s="525" t="s">
        <v>2444</v>
      </c>
      <c r="D333" s="899"/>
      <c r="E333" s="465">
        <f>F333-5</f>
        <v>43272</v>
      </c>
      <c r="F333" s="524">
        <f>F332+7</f>
        <v>43277</v>
      </c>
      <c r="G333" s="524">
        <f>F333+3</f>
        <v>43280</v>
      </c>
      <c r="H333" s="434"/>
    </row>
    <row r="334" spans="1:9" s="522" customFormat="1" ht="15" customHeight="1">
      <c r="A334" s="526"/>
      <c r="B334" s="478" t="s">
        <v>2443</v>
      </c>
      <c r="C334" s="525" t="s">
        <v>22</v>
      </c>
      <c r="D334" s="899"/>
      <c r="E334" s="465">
        <f>F334-5</f>
        <v>43279</v>
      </c>
      <c r="F334" s="524">
        <f>F333+7</f>
        <v>43284</v>
      </c>
      <c r="G334" s="524">
        <f>F334+3</f>
        <v>43287</v>
      </c>
      <c r="H334" s="434"/>
      <c r="I334" s="523"/>
    </row>
    <row r="335" spans="1:9" s="439" customFormat="1" ht="15">
      <c r="A335" s="521" t="s">
        <v>112</v>
      </c>
      <c r="B335" s="521"/>
      <c r="C335" s="521"/>
      <c r="D335" s="521"/>
      <c r="E335" s="521"/>
      <c r="F335" s="521"/>
      <c r="G335" s="521"/>
      <c r="H335" s="434"/>
    </row>
    <row r="336" spans="1:9" s="444" customFormat="1" ht="15.75" customHeight="1">
      <c r="A336" s="870" t="s">
        <v>124</v>
      </c>
      <c r="B336" s="870"/>
      <c r="C336" s="517"/>
      <c r="D336" s="516"/>
      <c r="E336" s="516"/>
      <c r="F336" s="515"/>
      <c r="G336" s="515"/>
    </row>
    <row r="337" spans="1:8" s="434" customFormat="1" ht="15">
      <c r="A337" s="508"/>
      <c r="B337" s="903" t="s">
        <v>38</v>
      </c>
      <c r="C337" s="896" t="s">
        <v>39</v>
      </c>
      <c r="D337" s="900" t="s">
        <v>11</v>
      </c>
      <c r="E337" s="512" t="s">
        <v>2372</v>
      </c>
      <c r="F337" s="512" t="s">
        <v>12</v>
      </c>
      <c r="G337" s="512" t="s">
        <v>124</v>
      </c>
    </row>
    <row r="338" spans="1:8" s="434" customFormat="1" ht="15">
      <c r="A338" s="508"/>
      <c r="B338" s="904"/>
      <c r="C338" s="867"/>
      <c r="D338" s="901"/>
      <c r="E338" s="520" t="s">
        <v>2371</v>
      </c>
      <c r="F338" s="520" t="s">
        <v>42</v>
      </c>
      <c r="G338" s="520" t="s">
        <v>43</v>
      </c>
    </row>
    <row r="339" spans="1:8" s="434" customFormat="1" ht="15">
      <c r="A339" s="508"/>
      <c r="B339" s="467" t="s">
        <v>759</v>
      </c>
      <c r="C339" s="467" t="s">
        <v>373</v>
      </c>
      <c r="D339" s="899" t="s">
        <v>118</v>
      </c>
      <c r="E339" s="465">
        <f>F339-5</f>
        <v>43248</v>
      </c>
      <c r="F339" s="490">
        <v>43253</v>
      </c>
      <c r="G339" s="490">
        <f>F339+12</f>
        <v>43265</v>
      </c>
      <c r="H339" s="434" t="s">
        <v>534</v>
      </c>
    </row>
    <row r="340" spans="1:8" s="434" customFormat="1" ht="15">
      <c r="A340" s="508"/>
      <c r="B340" s="467" t="s">
        <v>389</v>
      </c>
      <c r="C340" s="467" t="s">
        <v>373</v>
      </c>
      <c r="D340" s="899"/>
      <c r="E340" s="465">
        <f>F340-5</f>
        <v>43255</v>
      </c>
      <c r="F340" s="490">
        <f>F339+7</f>
        <v>43260</v>
      </c>
      <c r="G340" s="490">
        <f>F340+12</f>
        <v>43272</v>
      </c>
      <c r="H340" s="429"/>
    </row>
    <row r="341" spans="1:8" s="434" customFormat="1" ht="15">
      <c r="A341" s="508"/>
      <c r="B341" s="467" t="s">
        <v>2456</v>
      </c>
      <c r="C341" s="467" t="s">
        <v>388</v>
      </c>
      <c r="D341" s="899"/>
      <c r="E341" s="465">
        <f>F341-5</f>
        <v>43262</v>
      </c>
      <c r="F341" s="490">
        <f>F340+7</f>
        <v>43267</v>
      </c>
      <c r="G341" s="490">
        <f>F341+12</f>
        <v>43279</v>
      </c>
      <c r="H341" s="429"/>
    </row>
    <row r="342" spans="1:8" s="434" customFormat="1" ht="15">
      <c r="A342" s="508"/>
      <c r="B342" s="467" t="s">
        <v>2455</v>
      </c>
      <c r="C342" s="467" t="s">
        <v>373</v>
      </c>
      <c r="D342" s="899"/>
      <c r="E342" s="465">
        <f>F342-5</f>
        <v>43269</v>
      </c>
      <c r="F342" s="490">
        <f>F341+7</f>
        <v>43274</v>
      </c>
      <c r="G342" s="490">
        <f>F342+12</f>
        <v>43286</v>
      </c>
      <c r="H342" s="429"/>
    </row>
    <row r="343" spans="1:8" s="434" customFormat="1" ht="15">
      <c r="A343" s="508"/>
      <c r="B343" s="467" t="s">
        <v>2454</v>
      </c>
      <c r="C343" s="467" t="s">
        <v>388</v>
      </c>
      <c r="D343" s="899"/>
      <c r="E343" s="465">
        <f>F343-5</f>
        <v>43276</v>
      </c>
      <c r="F343" s="490">
        <f>F342+7</f>
        <v>43281</v>
      </c>
      <c r="G343" s="490">
        <f>F343+12</f>
        <v>43293</v>
      </c>
      <c r="H343" s="429"/>
    </row>
    <row r="344" spans="1:8" s="430" customFormat="1" ht="15">
      <c r="A344" s="870" t="s">
        <v>126</v>
      </c>
      <c r="B344" s="870"/>
      <c r="C344" s="517"/>
      <c r="D344" s="516"/>
      <c r="E344" s="516"/>
      <c r="F344" s="515"/>
      <c r="G344" s="515"/>
    </row>
    <row r="345" spans="1:8" s="429" customFormat="1" ht="15">
      <c r="A345" s="508"/>
      <c r="B345" s="905" t="s">
        <v>38</v>
      </c>
      <c r="C345" s="939" t="s">
        <v>39</v>
      </c>
      <c r="D345" s="959" t="s">
        <v>11</v>
      </c>
      <c r="E345" s="512" t="s">
        <v>2372</v>
      </c>
      <c r="F345" s="514" t="s">
        <v>12</v>
      </c>
      <c r="G345" s="514" t="s">
        <v>296</v>
      </c>
    </row>
    <row r="346" spans="1:8" s="429" customFormat="1" ht="15">
      <c r="A346" s="508"/>
      <c r="B346" s="906"/>
      <c r="C346" s="940"/>
      <c r="D346" s="940"/>
      <c r="E346" s="511" t="s">
        <v>2371</v>
      </c>
      <c r="F346" s="519" t="s">
        <v>42</v>
      </c>
      <c r="G346" s="518" t="s">
        <v>43</v>
      </c>
    </row>
    <row r="347" spans="1:8" s="429" customFormat="1" ht="15">
      <c r="B347" s="467" t="s">
        <v>431</v>
      </c>
      <c r="C347" s="509"/>
      <c r="D347" s="897" t="s">
        <v>2453</v>
      </c>
      <c r="E347" s="507">
        <f>F347-5</f>
        <v>43247</v>
      </c>
      <c r="F347" s="506">
        <v>43252</v>
      </c>
      <c r="G347" s="506">
        <f>F347+12</f>
        <v>43264</v>
      </c>
    </row>
    <row r="348" spans="1:8" s="429" customFormat="1" ht="15">
      <c r="A348" s="508"/>
      <c r="B348" s="467" t="s">
        <v>27</v>
      </c>
      <c r="C348" s="467" t="s">
        <v>49</v>
      </c>
      <c r="D348" s="897"/>
      <c r="E348" s="507">
        <f>F348-5</f>
        <v>43254</v>
      </c>
      <c r="F348" s="506">
        <f>F347+7</f>
        <v>43259</v>
      </c>
      <c r="G348" s="506">
        <f>F348+12</f>
        <v>43271</v>
      </c>
    </row>
    <row r="349" spans="1:8" s="429" customFormat="1" ht="15">
      <c r="A349" s="508"/>
      <c r="B349" s="467" t="s">
        <v>329</v>
      </c>
      <c r="C349" s="467" t="s">
        <v>2411</v>
      </c>
      <c r="D349" s="897"/>
      <c r="E349" s="507">
        <f>F349-5</f>
        <v>43261</v>
      </c>
      <c r="F349" s="506">
        <f>F348+7</f>
        <v>43266</v>
      </c>
      <c r="G349" s="506">
        <f>F349+12</f>
        <v>43278</v>
      </c>
    </row>
    <row r="350" spans="1:8" s="429" customFormat="1" ht="15">
      <c r="A350" s="508"/>
      <c r="B350" s="467" t="s">
        <v>28</v>
      </c>
      <c r="C350" s="467" t="s">
        <v>2411</v>
      </c>
      <c r="D350" s="897"/>
      <c r="E350" s="507">
        <f>F350-5</f>
        <v>43268</v>
      </c>
      <c r="F350" s="506">
        <f>F349+7</f>
        <v>43273</v>
      </c>
      <c r="G350" s="506">
        <f>F350+12</f>
        <v>43285</v>
      </c>
    </row>
    <row r="351" spans="1:8" s="429" customFormat="1" ht="15">
      <c r="A351" s="508"/>
      <c r="B351" s="467" t="s">
        <v>45</v>
      </c>
      <c r="C351" s="467" t="s">
        <v>49</v>
      </c>
      <c r="D351" s="897"/>
      <c r="E351" s="507">
        <f>F351-5</f>
        <v>43275</v>
      </c>
      <c r="F351" s="506">
        <f>F350+7</f>
        <v>43280</v>
      </c>
      <c r="G351" s="506">
        <f>F351+12</f>
        <v>43292</v>
      </c>
    </row>
    <row r="352" spans="1:8" s="429" customFormat="1" ht="15">
      <c r="A352" s="508"/>
    </row>
    <row r="353" spans="1:8" s="429" customFormat="1" ht="15">
      <c r="A353" s="508"/>
      <c r="B353" s="863" t="s">
        <v>38</v>
      </c>
      <c r="C353" s="896" t="s">
        <v>39</v>
      </c>
      <c r="D353" s="896" t="s">
        <v>11</v>
      </c>
      <c r="E353" s="512" t="s">
        <v>2372</v>
      </c>
      <c r="F353" s="512" t="s">
        <v>12</v>
      </c>
      <c r="G353" s="512" t="s">
        <v>296</v>
      </c>
    </row>
    <row r="354" spans="1:8" s="429" customFormat="1" ht="15">
      <c r="A354" s="508"/>
      <c r="B354" s="863"/>
      <c r="C354" s="867"/>
      <c r="D354" s="896"/>
      <c r="E354" s="512" t="s">
        <v>2371</v>
      </c>
      <c r="F354" s="512" t="s">
        <v>42</v>
      </c>
      <c r="G354" s="512" t="s">
        <v>43</v>
      </c>
    </row>
    <row r="355" spans="1:8" s="429" customFormat="1" ht="15.75" customHeight="1">
      <c r="A355" s="508"/>
      <c r="B355" s="467" t="s">
        <v>431</v>
      </c>
      <c r="C355" s="466"/>
      <c r="D355" s="889" t="s">
        <v>184</v>
      </c>
      <c r="E355" s="465">
        <f>F355-5</f>
        <v>43249</v>
      </c>
      <c r="F355" s="464">
        <v>43254</v>
      </c>
      <c r="G355" s="464">
        <f>F355+10</f>
        <v>43264</v>
      </c>
    </row>
    <row r="356" spans="1:8" s="429" customFormat="1" ht="15">
      <c r="A356" s="508"/>
      <c r="B356" s="478" t="s">
        <v>44</v>
      </c>
      <c r="C356" s="466" t="s">
        <v>536</v>
      </c>
      <c r="D356" s="890"/>
      <c r="E356" s="465">
        <f>F356-5</f>
        <v>43256</v>
      </c>
      <c r="F356" s="464">
        <f>F355+7</f>
        <v>43261</v>
      </c>
      <c r="G356" s="464">
        <f>F356+10</f>
        <v>43271</v>
      </c>
      <c r="H356" s="434"/>
    </row>
    <row r="357" spans="1:8" s="429" customFormat="1" ht="15">
      <c r="A357" s="508"/>
      <c r="B357" s="467" t="s">
        <v>431</v>
      </c>
      <c r="C357" s="466"/>
      <c r="D357" s="890"/>
      <c r="E357" s="465">
        <f>F357-5</f>
        <v>43263</v>
      </c>
      <c r="F357" s="464">
        <f>F356+7</f>
        <v>43268</v>
      </c>
      <c r="G357" s="464">
        <f>F357+10</f>
        <v>43278</v>
      </c>
      <c r="H357" s="434"/>
    </row>
    <row r="358" spans="1:8" s="429" customFormat="1" ht="15">
      <c r="A358" s="508"/>
      <c r="B358" s="467" t="s">
        <v>2413</v>
      </c>
      <c r="C358" s="466" t="s">
        <v>128</v>
      </c>
      <c r="D358" s="890"/>
      <c r="E358" s="465">
        <f>F358-5</f>
        <v>43270</v>
      </c>
      <c r="F358" s="464">
        <f>F357+7</f>
        <v>43275</v>
      </c>
      <c r="G358" s="464">
        <f>F358+10</f>
        <v>43285</v>
      </c>
      <c r="H358" s="434"/>
    </row>
    <row r="359" spans="1:8" s="429" customFormat="1" ht="15">
      <c r="A359" s="508"/>
      <c r="B359" s="478" t="s">
        <v>2412</v>
      </c>
      <c r="C359" s="466" t="s">
        <v>2411</v>
      </c>
      <c r="D359" s="891"/>
      <c r="E359" s="465">
        <f>F359-5</f>
        <v>43277</v>
      </c>
      <c r="F359" s="464">
        <f>F358+7</f>
        <v>43282</v>
      </c>
      <c r="G359" s="464">
        <f>F359+10</f>
        <v>43292</v>
      </c>
      <c r="H359" s="434"/>
    </row>
    <row r="360" spans="1:8" s="444" customFormat="1" ht="15">
      <c r="A360" s="870" t="s">
        <v>2452</v>
      </c>
      <c r="B360" s="870"/>
      <c r="C360" s="517"/>
      <c r="D360" s="516"/>
      <c r="E360" s="516"/>
      <c r="F360" s="515"/>
      <c r="G360" s="515"/>
    </row>
    <row r="361" spans="1:8" s="434" customFormat="1" ht="15">
      <c r="A361" s="508"/>
      <c r="B361" s="894" t="s">
        <v>38</v>
      </c>
      <c r="C361" s="896" t="s">
        <v>39</v>
      </c>
      <c r="D361" s="900" t="s">
        <v>11</v>
      </c>
      <c r="E361" s="512" t="s">
        <v>2372</v>
      </c>
      <c r="F361" s="514" t="s">
        <v>12</v>
      </c>
      <c r="G361" s="513" t="s">
        <v>2451</v>
      </c>
    </row>
    <row r="362" spans="1:8" s="434" customFormat="1" ht="15">
      <c r="A362" s="508"/>
      <c r="B362" s="895"/>
      <c r="C362" s="867"/>
      <c r="D362" s="901"/>
      <c r="E362" s="512" t="s">
        <v>2371</v>
      </c>
      <c r="F362" s="511" t="s">
        <v>42</v>
      </c>
      <c r="G362" s="510" t="s">
        <v>43</v>
      </c>
    </row>
    <row r="363" spans="1:8" s="434" customFormat="1" ht="15">
      <c r="A363" s="508"/>
      <c r="B363" s="467" t="s">
        <v>431</v>
      </c>
      <c r="C363" s="509"/>
      <c r="D363" s="877" t="s">
        <v>2450</v>
      </c>
      <c r="E363" s="507">
        <f>F363-5</f>
        <v>43247</v>
      </c>
      <c r="F363" s="506">
        <v>43252</v>
      </c>
      <c r="G363" s="506">
        <f>F363+20</f>
        <v>43272</v>
      </c>
    </row>
    <row r="364" spans="1:8" s="434" customFormat="1" ht="15">
      <c r="A364" s="508"/>
      <c r="B364" s="467" t="s">
        <v>27</v>
      </c>
      <c r="C364" s="467" t="s">
        <v>49</v>
      </c>
      <c r="D364" s="877"/>
      <c r="E364" s="507">
        <f>F364-5</f>
        <v>43254</v>
      </c>
      <c r="F364" s="506">
        <f>F363+7</f>
        <v>43259</v>
      </c>
      <c r="G364" s="506">
        <f>F364+20</f>
        <v>43279</v>
      </c>
    </row>
    <row r="365" spans="1:8" s="434" customFormat="1" ht="15">
      <c r="A365" s="508"/>
      <c r="B365" s="467" t="s">
        <v>329</v>
      </c>
      <c r="C365" s="467" t="s">
        <v>2411</v>
      </c>
      <c r="D365" s="877"/>
      <c r="E365" s="507">
        <f>F365-5</f>
        <v>43261</v>
      </c>
      <c r="F365" s="506">
        <f>F364+7</f>
        <v>43266</v>
      </c>
      <c r="G365" s="506">
        <f>F365+20</f>
        <v>43286</v>
      </c>
    </row>
    <row r="366" spans="1:8" s="434" customFormat="1" ht="15">
      <c r="A366" s="508"/>
      <c r="B366" s="467" t="s">
        <v>28</v>
      </c>
      <c r="C366" s="467" t="s">
        <v>2411</v>
      </c>
      <c r="D366" s="877"/>
      <c r="E366" s="507">
        <f>F366-5</f>
        <v>43268</v>
      </c>
      <c r="F366" s="506">
        <f>F365+7</f>
        <v>43273</v>
      </c>
      <c r="G366" s="506">
        <f>F366+20</f>
        <v>43293</v>
      </c>
    </row>
    <row r="367" spans="1:8" s="434" customFormat="1" ht="15">
      <c r="A367" s="508"/>
      <c r="B367" s="467" t="s">
        <v>45</v>
      </c>
      <c r="C367" s="467" t="s">
        <v>49</v>
      </c>
      <c r="D367" s="877"/>
      <c r="E367" s="507">
        <f>F367-5</f>
        <v>43275</v>
      </c>
      <c r="F367" s="506">
        <f>F366+7</f>
        <v>43280</v>
      </c>
      <c r="G367" s="506">
        <f>F367+20</f>
        <v>43300</v>
      </c>
    </row>
    <row r="368" spans="1:8" s="430" customFormat="1" ht="15.75" customHeight="1">
      <c r="A368" s="916" t="s">
        <v>2449</v>
      </c>
      <c r="B368" s="916"/>
      <c r="C368" s="505"/>
    </row>
    <row r="369" spans="1:8" s="429" customFormat="1" ht="15">
      <c r="A369" s="504"/>
      <c r="B369" s="894" t="s">
        <v>38</v>
      </c>
      <c r="C369" s="932" t="s">
        <v>39</v>
      </c>
      <c r="D369" s="932" t="s">
        <v>11</v>
      </c>
      <c r="E369" s="452" t="s">
        <v>2372</v>
      </c>
      <c r="F369" s="452" t="s">
        <v>12</v>
      </c>
      <c r="G369" s="452" t="s">
        <v>2449</v>
      </c>
    </row>
    <row r="370" spans="1:8" s="429" customFormat="1" ht="15">
      <c r="A370" s="504"/>
      <c r="B370" s="895"/>
      <c r="C370" s="933"/>
      <c r="D370" s="933"/>
      <c r="E370" s="493" t="s">
        <v>2371</v>
      </c>
      <c r="F370" s="493" t="s">
        <v>42</v>
      </c>
      <c r="G370" s="493" t="s">
        <v>43</v>
      </c>
    </row>
    <row r="371" spans="1:8" s="429" customFormat="1" ht="15">
      <c r="A371" s="504"/>
      <c r="B371" s="467" t="s">
        <v>2443</v>
      </c>
      <c r="C371" s="466" t="s">
        <v>21</v>
      </c>
      <c r="D371" s="884" t="s">
        <v>184</v>
      </c>
      <c r="E371" s="503">
        <f>F371-5</f>
        <v>43250</v>
      </c>
      <c r="F371" s="502">
        <v>43255</v>
      </c>
      <c r="G371" s="502">
        <f>F371+9</f>
        <v>43264</v>
      </c>
    </row>
    <row r="372" spans="1:8" s="429" customFormat="1">
      <c r="A372" s="504"/>
      <c r="B372" s="467" t="s">
        <v>2448</v>
      </c>
      <c r="C372" s="466" t="s">
        <v>256</v>
      </c>
      <c r="D372" s="885"/>
      <c r="E372" s="503">
        <f>F372-5</f>
        <v>43257</v>
      </c>
      <c r="F372" s="502">
        <f>F371+7</f>
        <v>43262</v>
      </c>
      <c r="G372" s="502">
        <f>F372+8</f>
        <v>43270</v>
      </c>
      <c r="H372" s="499"/>
    </row>
    <row r="373" spans="1:8" s="429" customFormat="1" ht="15">
      <c r="A373" s="504"/>
      <c r="B373" s="466" t="s">
        <v>2447</v>
      </c>
      <c r="C373" s="466" t="s">
        <v>2446</v>
      </c>
      <c r="D373" s="885"/>
      <c r="E373" s="503">
        <f>F373-5</f>
        <v>43264</v>
      </c>
      <c r="F373" s="502">
        <f>F372+7</f>
        <v>43269</v>
      </c>
      <c r="G373" s="502">
        <f>F373+8</f>
        <v>43277</v>
      </c>
    </row>
    <row r="374" spans="1:8" s="429" customFormat="1" ht="15">
      <c r="A374" s="504"/>
      <c r="B374" s="467" t="s">
        <v>2445</v>
      </c>
      <c r="C374" s="466" t="s">
        <v>2444</v>
      </c>
      <c r="D374" s="885"/>
      <c r="E374" s="503">
        <f>F374-5</f>
        <v>43271</v>
      </c>
      <c r="F374" s="502">
        <f>F373+7</f>
        <v>43276</v>
      </c>
      <c r="G374" s="502">
        <f>F374+8</f>
        <v>43284</v>
      </c>
    </row>
    <row r="375" spans="1:8" s="429" customFormat="1" ht="15">
      <c r="A375" s="504"/>
      <c r="B375" s="467" t="s">
        <v>2443</v>
      </c>
      <c r="C375" s="466" t="s">
        <v>22</v>
      </c>
      <c r="D375" s="886"/>
      <c r="E375" s="503">
        <f>F375-5</f>
        <v>43278</v>
      </c>
      <c r="F375" s="502">
        <f>F374+7</f>
        <v>43283</v>
      </c>
      <c r="G375" s="502">
        <f>F375+8</f>
        <v>43291</v>
      </c>
    </row>
    <row r="376" spans="1:8" s="444" customFormat="1" ht="15">
      <c r="A376" s="907" t="s">
        <v>113</v>
      </c>
      <c r="B376" s="907"/>
      <c r="C376" s="501"/>
      <c r="D376" s="470"/>
      <c r="E376" s="469"/>
      <c r="F376" s="494"/>
      <c r="G376" s="494"/>
    </row>
    <row r="377" spans="1:8" s="434" customFormat="1" ht="15">
      <c r="A377" s="429"/>
      <c r="B377" s="894" t="s">
        <v>38</v>
      </c>
      <c r="C377" s="932" t="s">
        <v>39</v>
      </c>
      <c r="D377" s="932" t="s">
        <v>11</v>
      </c>
      <c r="E377" s="452" t="s">
        <v>2372</v>
      </c>
      <c r="F377" s="452" t="s">
        <v>12</v>
      </c>
      <c r="G377" s="452" t="s">
        <v>2442</v>
      </c>
    </row>
    <row r="378" spans="1:8" s="434" customFormat="1" ht="15">
      <c r="A378" s="429"/>
      <c r="B378" s="895"/>
      <c r="C378" s="933"/>
      <c r="D378" s="933"/>
      <c r="E378" s="493" t="s">
        <v>2371</v>
      </c>
      <c r="F378" s="452" t="s">
        <v>42</v>
      </c>
      <c r="G378" s="452" t="s">
        <v>43</v>
      </c>
    </row>
    <row r="379" spans="1:8" s="434" customFormat="1" ht="15">
      <c r="A379" s="429"/>
      <c r="B379" s="467" t="s">
        <v>2441</v>
      </c>
      <c r="C379" s="466" t="s">
        <v>2440</v>
      </c>
      <c r="D379" s="899" t="s">
        <v>229</v>
      </c>
      <c r="E379" s="476">
        <f>F379-5</f>
        <v>43249</v>
      </c>
      <c r="F379" s="500">
        <v>43254</v>
      </c>
      <c r="G379" s="490">
        <f>F379+12</f>
        <v>43266</v>
      </c>
    </row>
    <row r="380" spans="1:8" s="434" customFormat="1" ht="15">
      <c r="A380" s="429"/>
      <c r="B380" s="478" t="s">
        <v>2439</v>
      </c>
      <c r="C380" s="466" t="s">
        <v>2438</v>
      </c>
      <c r="D380" s="899"/>
      <c r="E380" s="476">
        <f>F380-5</f>
        <v>43256</v>
      </c>
      <c r="F380" s="500">
        <f>F379+7</f>
        <v>43261</v>
      </c>
      <c r="G380" s="490">
        <f>F380+11</f>
        <v>43272</v>
      </c>
    </row>
    <row r="381" spans="1:8" s="434" customFormat="1" ht="15">
      <c r="A381" s="429"/>
      <c r="B381" s="478" t="s">
        <v>2437</v>
      </c>
      <c r="C381" s="466" t="s">
        <v>2436</v>
      </c>
      <c r="D381" s="899"/>
      <c r="E381" s="476">
        <f>F381-5</f>
        <v>43263</v>
      </c>
      <c r="F381" s="500">
        <f>F380+7</f>
        <v>43268</v>
      </c>
      <c r="G381" s="490">
        <f>F381+11</f>
        <v>43279</v>
      </c>
    </row>
    <row r="382" spans="1:8" s="434" customFormat="1" ht="15">
      <c r="A382" s="429"/>
      <c r="B382" s="467" t="s">
        <v>2435</v>
      </c>
      <c r="C382" s="466" t="s">
        <v>2434</v>
      </c>
      <c r="D382" s="899"/>
      <c r="E382" s="476">
        <f>F382-5</f>
        <v>43270</v>
      </c>
      <c r="F382" s="490">
        <f>F381+7</f>
        <v>43275</v>
      </c>
      <c r="G382" s="490">
        <f>F382+11</f>
        <v>43286</v>
      </c>
    </row>
    <row r="383" spans="1:8" s="498" customFormat="1">
      <c r="A383" s="499"/>
      <c r="B383" s="467" t="s">
        <v>2386</v>
      </c>
      <c r="C383" s="466"/>
      <c r="D383" s="899"/>
      <c r="E383" s="476">
        <f>F383-5</f>
        <v>43277</v>
      </c>
      <c r="F383" s="490">
        <f>F382+7</f>
        <v>43282</v>
      </c>
      <c r="G383" s="490">
        <f>F383+11</f>
        <v>43293</v>
      </c>
    </row>
    <row r="384" spans="1:8" s="444" customFormat="1" ht="15">
      <c r="A384" s="916" t="s">
        <v>253</v>
      </c>
      <c r="B384" s="916"/>
      <c r="C384" s="471"/>
      <c r="D384" s="470"/>
      <c r="E384" s="469"/>
      <c r="F384" s="494"/>
      <c r="G384" s="494"/>
    </row>
    <row r="385" spans="1:7" s="495" customFormat="1" ht="15">
      <c r="A385" s="497"/>
      <c r="B385" s="929" t="s">
        <v>38</v>
      </c>
      <c r="C385" s="946" t="s">
        <v>39</v>
      </c>
      <c r="D385" s="946" t="s">
        <v>11</v>
      </c>
      <c r="E385" s="496" t="s">
        <v>2372</v>
      </c>
      <c r="F385" s="496" t="s">
        <v>12</v>
      </c>
      <c r="G385" s="496" t="s">
        <v>253</v>
      </c>
    </row>
    <row r="386" spans="1:7" s="434" customFormat="1" ht="15">
      <c r="A386" s="429"/>
      <c r="B386" s="930"/>
      <c r="C386" s="947"/>
      <c r="D386" s="947"/>
      <c r="E386" s="493" t="s">
        <v>2371</v>
      </c>
      <c r="F386" s="493" t="s">
        <v>42</v>
      </c>
      <c r="G386" s="493" t="s">
        <v>43</v>
      </c>
    </row>
    <row r="387" spans="1:7" s="434" customFormat="1" ht="15">
      <c r="A387" s="429"/>
      <c r="B387" s="478" t="s">
        <v>2430</v>
      </c>
      <c r="C387" s="478" t="s">
        <v>2433</v>
      </c>
      <c r="D387" s="879" t="s">
        <v>229</v>
      </c>
      <c r="E387" s="476">
        <f>F387-5</f>
        <v>43247</v>
      </c>
      <c r="F387" s="490">
        <v>43252</v>
      </c>
      <c r="G387" s="490">
        <f>F387+7</f>
        <v>43259</v>
      </c>
    </row>
    <row r="388" spans="1:7" s="434" customFormat="1" ht="15">
      <c r="A388" s="429"/>
      <c r="B388" s="478" t="s">
        <v>2431</v>
      </c>
      <c r="C388" s="478" t="s">
        <v>2432</v>
      </c>
      <c r="D388" s="880"/>
      <c r="E388" s="476">
        <f>F388-5</f>
        <v>43254</v>
      </c>
      <c r="F388" s="490">
        <f>F387+7</f>
        <v>43259</v>
      </c>
      <c r="G388" s="490">
        <f>F388+7</f>
        <v>43266</v>
      </c>
    </row>
    <row r="389" spans="1:7" s="434" customFormat="1" ht="15">
      <c r="A389" s="429"/>
      <c r="B389" s="478" t="s">
        <v>2430</v>
      </c>
      <c r="C389" s="478" t="s">
        <v>2432</v>
      </c>
      <c r="D389" s="880"/>
      <c r="E389" s="476">
        <f>F389-5</f>
        <v>43261</v>
      </c>
      <c r="F389" s="490">
        <f>F388+7</f>
        <v>43266</v>
      </c>
      <c r="G389" s="490">
        <f>F389+7</f>
        <v>43273</v>
      </c>
    </row>
    <row r="390" spans="1:7" s="434" customFormat="1" ht="15">
      <c r="A390" s="429"/>
      <c r="B390" s="478" t="s">
        <v>2431</v>
      </c>
      <c r="C390" s="478" t="s">
        <v>2429</v>
      </c>
      <c r="D390" s="880"/>
      <c r="E390" s="476">
        <f>F390-5</f>
        <v>43268</v>
      </c>
      <c r="F390" s="490">
        <f>F389+7</f>
        <v>43273</v>
      </c>
      <c r="G390" s="490">
        <f>F390+7</f>
        <v>43280</v>
      </c>
    </row>
    <row r="391" spans="1:7" s="434" customFormat="1" ht="15">
      <c r="A391" s="429"/>
      <c r="B391" s="478" t="s">
        <v>2430</v>
      </c>
      <c r="C391" s="478" t="s">
        <v>2429</v>
      </c>
      <c r="D391" s="881"/>
      <c r="E391" s="476">
        <f>F391-5</f>
        <v>43275</v>
      </c>
      <c r="F391" s="490">
        <f>F390+7</f>
        <v>43280</v>
      </c>
      <c r="G391" s="490">
        <f>F391+7</f>
        <v>43287</v>
      </c>
    </row>
    <row r="392" spans="1:7" s="444" customFormat="1" ht="15">
      <c r="A392" s="907" t="s">
        <v>269</v>
      </c>
      <c r="B392" s="921"/>
      <c r="E392" s="469"/>
      <c r="F392" s="494"/>
      <c r="G392" s="494"/>
    </row>
    <row r="393" spans="1:7" s="434" customFormat="1" ht="15" customHeight="1">
      <c r="A393" s="429"/>
      <c r="B393" s="894" t="s">
        <v>38</v>
      </c>
      <c r="C393" s="932" t="s">
        <v>39</v>
      </c>
      <c r="D393" s="932" t="s">
        <v>11</v>
      </c>
      <c r="E393" s="452" t="s">
        <v>2372</v>
      </c>
      <c r="F393" s="452" t="s">
        <v>12</v>
      </c>
      <c r="G393" s="452" t="s">
        <v>269</v>
      </c>
    </row>
    <row r="394" spans="1:7" s="434" customFormat="1" ht="15">
      <c r="A394" s="429"/>
      <c r="B394" s="895"/>
      <c r="C394" s="933"/>
      <c r="D394" s="933"/>
      <c r="E394" s="493" t="s">
        <v>2371</v>
      </c>
      <c r="F394" s="493" t="s">
        <v>42</v>
      </c>
      <c r="G394" s="493" t="s">
        <v>43</v>
      </c>
    </row>
    <row r="395" spans="1:7" s="434" customFormat="1" ht="15">
      <c r="A395" s="429"/>
      <c r="B395" s="491" t="s">
        <v>550</v>
      </c>
      <c r="C395" s="492" t="s">
        <v>2156</v>
      </c>
      <c r="D395" s="877" t="s">
        <v>2428</v>
      </c>
      <c r="E395" s="465">
        <f>F395-5</f>
        <v>43247</v>
      </c>
      <c r="F395" s="490">
        <v>43252</v>
      </c>
      <c r="G395" s="490">
        <f>F395+21</f>
        <v>43273</v>
      </c>
    </row>
    <row r="396" spans="1:7" s="434" customFormat="1" ht="15">
      <c r="A396" s="429"/>
      <c r="B396" s="491" t="s">
        <v>302</v>
      </c>
      <c r="C396" s="466" t="s">
        <v>2155</v>
      </c>
      <c r="D396" s="877"/>
      <c r="E396" s="465">
        <f>F396-5</f>
        <v>43254</v>
      </c>
      <c r="F396" s="490">
        <f>F395+7</f>
        <v>43259</v>
      </c>
      <c r="G396" s="490">
        <f>F396+21</f>
        <v>43280</v>
      </c>
    </row>
    <row r="397" spans="1:7" s="434" customFormat="1" ht="15">
      <c r="A397" s="429"/>
      <c r="B397" s="467" t="s">
        <v>435</v>
      </c>
      <c r="C397" s="466" t="s">
        <v>2208</v>
      </c>
      <c r="D397" s="877"/>
      <c r="E397" s="465">
        <f>F397-5</f>
        <v>43261</v>
      </c>
      <c r="F397" s="490">
        <f>F396+7</f>
        <v>43266</v>
      </c>
      <c r="G397" s="490">
        <f>F397+21</f>
        <v>43287</v>
      </c>
    </row>
    <row r="398" spans="1:7" s="434" customFormat="1" ht="15">
      <c r="A398" s="429"/>
      <c r="B398" s="467" t="s">
        <v>551</v>
      </c>
      <c r="C398" s="466" t="s">
        <v>2427</v>
      </c>
      <c r="D398" s="877"/>
      <c r="E398" s="465">
        <f>F398-5</f>
        <v>43268</v>
      </c>
      <c r="F398" s="490">
        <f>F397+7</f>
        <v>43273</v>
      </c>
      <c r="G398" s="490">
        <f>F398+21</f>
        <v>43294</v>
      </c>
    </row>
    <row r="399" spans="1:7" s="434" customFormat="1" ht="15">
      <c r="A399" s="429"/>
      <c r="B399" s="467" t="s">
        <v>2154</v>
      </c>
      <c r="C399" s="466" t="s">
        <v>2153</v>
      </c>
      <c r="D399" s="877"/>
      <c r="E399" s="465">
        <f>F399-5</f>
        <v>43275</v>
      </c>
      <c r="F399" s="490">
        <f>F398+7</f>
        <v>43280</v>
      </c>
      <c r="G399" s="490">
        <f>F399+21</f>
        <v>43301</v>
      </c>
    </row>
    <row r="400" spans="1:7" s="485" customFormat="1">
      <c r="A400" s="922" t="s">
        <v>274</v>
      </c>
      <c r="B400" s="922"/>
      <c r="C400" s="489"/>
      <c r="D400" s="488"/>
      <c r="E400" s="487"/>
      <c r="F400" s="486"/>
      <c r="G400" s="486"/>
    </row>
    <row r="401" spans="1:7" s="434" customFormat="1" ht="15">
      <c r="A401" s="479"/>
      <c r="B401" s="894" t="s">
        <v>38</v>
      </c>
      <c r="C401" s="932" t="s">
        <v>39</v>
      </c>
      <c r="D401" s="932" t="s">
        <v>11</v>
      </c>
      <c r="E401" s="465" t="s">
        <v>2372</v>
      </c>
      <c r="F401" s="465" t="s">
        <v>12</v>
      </c>
      <c r="G401" s="465" t="s">
        <v>274</v>
      </c>
    </row>
    <row r="402" spans="1:7" s="434" customFormat="1" ht="15">
      <c r="A402" s="479"/>
      <c r="B402" s="895"/>
      <c r="C402" s="933"/>
      <c r="D402" s="933"/>
      <c r="E402" s="465" t="s">
        <v>2371</v>
      </c>
      <c r="F402" s="465" t="s">
        <v>42</v>
      </c>
      <c r="G402" s="465" t="s">
        <v>43</v>
      </c>
    </row>
    <row r="403" spans="1:7" s="434" customFormat="1" ht="15">
      <c r="A403" s="479"/>
      <c r="B403" s="484" t="s">
        <v>2426</v>
      </c>
      <c r="C403" s="466"/>
      <c r="D403" s="873" t="s">
        <v>184</v>
      </c>
      <c r="E403" s="476">
        <f>F403-5</f>
        <v>43251</v>
      </c>
      <c r="F403" s="465">
        <v>43256</v>
      </c>
      <c r="G403" s="465">
        <f>F403+21</f>
        <v>43277</v>
      </c>
    </row>
    <row r="404" spans="1:7" s="434" customFormat="1" ht="15">
      <c r="A404" s="479"/>
      <c r="B404" s="467" t="s">
        <v>2425</v>
      </c>
      <c r="C404" s="466" t="s">
        <v>2424</v>
      </c>
      <c r="D404" s="958"/>
      <c r="E404" s="476">
        <f>F404-5</f>
        <v>43258</v>
      </c>
      <c r="F404" s="465">
        <f>F403+7</f>
        <v>43263</v>
      </c>
      <c r="G404" s="465">
        <f>F404+17</f>
        <v>43280</v>
      </c>
    </row>
    <row r="405" spans="1:7" s="434" customFormat="1" ht="15">
      <c r="A405" s="479"/>
      <c r="B405" s="467" t="s">
        <v>2423</v>
      </c>
      <c r="C405" s="466">
        <v>1806</v>
      </c>
      <c r="D405" s="958"/>
      <c r="E405" s="476">
        <f>F405-5</f>
        <v>43265</v>
      </c>
      <c r="F405" s="465">
        <f>F404+7</f>
        <v>43270</v>
      </c>
      <c r="G405" s="465">
        <f>F405+17</f>
        <v>43287</v>
      </c>
    </row>
    <row r="406" spans="1:7" s="434" customFormat="1" ht="15">
      <c r="A406" s="479"/>
      <c r="B406" s="478" t="s">
        <v>2422</v>
      </c>
      <c r="C406" s="466" t="s">
        <v>2421</v>
      </c>
      <c r="D406" s="958"/>
      <c r="E406" s="476">
        <f>F406-5</f>
        <v>43272</v>
      </c>
      <c r="F406" s="465">
        <f>F405+7</f>
        <v>43277</v>
      </c>
      <c r="G406" s="465">
        <f>F406+17</f>
        <v>43294</v>
      </c>
    </row>
    <row r="407" spans="1:7" s="434" customFormat="1" ht="15">
      <c r="A407" s="479"/>
      <c r="B407" s="467" t="s">
        <v>2420</v>
      </c>
      <c r="C407" s="466" t="s">
        <v>2419</v>
      </c>
      <c r="D407" s="874"/>
      <c r="E407" s="476">
        <f>F407-5</f>
        <v>43279</v>
      </c>
      <c r="F407" s="465">
        <f>F406+7</f>
        <v>43284</v>
      </c>
      <c r="G407" s="465">
        <f>F407+17</f>
        <v>43301</v>
      </c>
    </row>
    <row r="408" spans="1:7" s="444" customFormat="1">
      <c r="A408" s="907" t="s">
        <v>272</v>
      </c>
      <c r="B408" s="907"/>
      <c r="C408" s="483"/>
      <c r="D408" s="482"/>
      <c r="E408" s="481"/>
      <c r="F408" s="480"/>
      <c r="G408" s="480"/>
    </row>
    <row r="409" spans="1:7" s="434" customFormat="1" ht="15">
      <c r="A409" s="479"/>
      <c r="B409" s="894" t="s">
        <v>38</v>
      </c>
      <c r="C409" s="932" t="s">
        <v>39</v>
      </c>
      <c r="D409" s="932" t="s">
        <v>11</v>
      </c>
      <c r="E409" s="465" t="s">
        <v>2372</v>
      </c>
      <c r="F409" s="465" t="s">
        <v>12</v>
      </c>
      <c r="G409" s="465" t="s">
        <v>272</v>
      </c>
    </row>
    <row r="410" spans="1:7" s="434" customFormat="1" ht="15">
      <c r="A410" s="479"/>
      <c r="B410" s="895"/>
      <c r="C410" s="933"/>
      <c r="D410" s="933"/>
      <c r="E410" s="465" t="s">
        <v>2371</v>
      </c>
      <c r="F410" s="465" t="s">
        <v>42</v>
      </c>
      <c r="G410" s="465" t="s">
        <v>43</v>
      </c>
    </row>
    <row r="411" spans="1:7" s="434" customFormat="1" ht="15">
      <c r="A411" s="479"/>
      <c r="B411" s="467" t="s">
        <v>2418</v>
      </c>
      <c r="C411" s="466">
        <v>1808</v>
      </c>
      <c r="D411" s="877" t="s">
        <v>184</v>
      </c>
      <c r="E411" s="476">
        <f>F411-5</f>
        <v>43252</v>
      </c>
      <c r="F411" s="465">
        <v>43257</v>
      </c>
      <c r="G411" s="465">
        <f>F411+21</f>
        <v>43278</v>
      </c>
    </row>
    <row r="412" spans="1:7" s="434" customFormat="1" ht="15">
      <c r="A412" s="479"/>
      <c r="B412" s="467" t="s">
        <v>2417</v>
      </c>
      <c r="C412" s="466">
        <v>1808</v>
      </c>
      <c r="D412" s="877"/>
      <c r="E412" s="476">
        <f>F412-5</f>
        <v>43259</v>
      </c>
      <c r="F412" s="465">
        <f>F411+7</f>
        <v>43264</v>
      </c>
      <c r="G412" s="465">
        <f>F412+21</f>
        <v>43285</v>
      </c>
    </row>
    <row r="413" spans="1:7" s="434" customFormat="1" ht="15">
      <c r="A413" s="479"/>
      <c r="B413" s="466" t="s">
        <v>2416</v>
      </c>
      <c r="C413" s="466">
        <v>1808</v>
      </c>
      <c r="D413" s="877"/>
      <c r="E413" s="476">
        <f>F413-5</f>
        <v>43266</v>
      </c>
      <c r="F413" s="465">
        <f>F412+7</f>
        <v>43271</v>
      </c>
      <c r="G413" s="465">
        <f>F413+21</f>
        <v>43292</v>
      </c>
    </row>
    <row r="414" spans="1:7" s="434" customFormat="1" ht="15">
      <c r="A414" s="479"/>
      <c r="B414" s="467" t="s">
        <v>2415</v>
      </c>
      <c r="C414" s="466">
        <v>1808</v>
      </c>
      <c r="D414" s="877"/>
      <c r="E414" s="476">
        <f>F414-5</f>
        <v>43273</v>
      </c>
      <c r="F414" s="465">
        <f>F413+7</f>
        <v>43278</v>
      </c>
      <c r="G414" s="465">
        <f>F414+21</f>
        <v>43299</v>
      </c>
    </row>
    <row r="415" spans="1:7" s="434" customFormat="1" ht="15">
      <c r="A415" s="479"/>
      <c r="B415" s="467" t="s">
        <v>2414</v>
      </c>
      <c r="C415" s="466">
        <v>1808</v>
      </c>
      <c r="D415" s="877"/>
      <c r="E415" s="476">
        <f>F415-5</f>
        <v>43280</v>
      </c>
      <c r="F415" s="465">
        <f>F414+7</f>
        <v>43285</v>
      </c>
      <c r="G415" s="465">
        <f>F415+21</f>
        <v>43306</v>
      </c>
    </row>
    <row r="416" spans="1:7" s="444" customFormat="1">
      <c r="A416" s="907" t="s">
        <v>151</v>
      </c>
      <c r="B416" s="907"/>
      <c r="C416" s="483"/>
      <c r="D416" s="482"/>
      <c r="E416" s="481"/>
      <c r="F416" s="480"/>
      <c r="G416" s="480"/>
    </row>
    <row r="417" spans="1:7" s="434" customFormat="1" ht="15">
      <c r="A417" s="479"/>
      <c r="B417" s="894" t="s">
        <v>38</v>
      </c>
      <c r="C417" s="932" t="s">
        <v>39</v>
      </c>
      <c r="D417" s="932" t="s">
        <v>11</v>
      </c>
      <c r="E417" s="465" t="s">
        <v>2372</v>
      </c>
      <c r="F417" s="465" t="s">
        <v>12</v>
      </c>
      <c r="G417" s="465" t="s">
        <v>151</v>
      </c>
    </row>
    <row r="418" spans="1:7" s="434" customFormat="1" ht="15">
      <c r="A418" s="479"/>
      <c r="B418" s="895"/>
      <c r="C418" s="933"/>
      <c r="D418" s="933"/>
      <c r="E418" s="465" t="s">
        <v>2371</v>
      </c>
      <c r="F418" s="465" t="s">
        <v>42</v>
      </c>
      <c r="G418" s="465" t="s">
        <v>43</v>
      </c>
    </row>
    <row r="419" spans="1:7" s="434" customFormat="1" ht="15">
      <c r="A419" s="479"/>
      <c r="B419" s="467" t="s">
        <v>431</v>
      </c>
      <c r="C419" s="466"/>
      <c r="D419" s="877" t="s">
        <v>184</v>
      </c>
      <c r="E419" s="476">
        <f>F419-5</f>
        <v>43249</v>
      </c>
      <c r="F419" s="465">
        <v>43254</v>
      </c>
      <c r="G419" s="465">
        <f>F419+21</f>
        <v>43275</v>
      </c>
    </row>
    <row r="420" spans="1:7" s="434" customFormat="1" ht="15">
      <c r="A420" s="479"/>
      <c r="B420" s="478" t="s">
        <v>44</v>
      </c>
      <c r="C420" s="466" t="s">
        <v>536</v>
      </c>
      <c r="D420" s="877"/>
      <c r="E420" s="476">
        <f>F420-5</f>
        <v>43256</v>
      </c>
      <c r="F420" s="465">
        <f>F419+7</f>
        <v>43261</v>
      </c>
      <c r="G420" s="465">
        <f>F420+21</f>
        <v>43282</v>
      </c>
    </row>
    <row r="421" spans="1:7" s="434" customFormat="1" ht="15">
      <c r="A421" s="479"/>
      <c r="B421" s="467" t="s">
        <v>431</v>
      </c>
      <c r="C421" s="466"/>
      <c r="D421" s="877"/>
      <c r="E421" s="476">
        <f>F421-5</f>
        <v>43263</v>
      </c>
      <c r="F421" s="465">
        <f>F420+7</f>
        <v>43268</v>
      </c>
      <c r="G421" s="465">
        <f>F421+21</f>
        <v>43289</v>
      </c>
    </row>
    <row r="422" spans="1:7" s="434" customFormat="1" ht="15">
      <c r="A422" s="479"/>
      <c r="B422" s="467" t="s">
        <v>2413</v>
      </c>
      <c r="C422" s="466" t="s">
        <v>128</v>
      </c>
      <c r="D422" s="877"/>
      <c r="E422" s="476">
        <f>F422-5</f>
        <v>43270</v>
      </c>
      <c r="F422" s="465">
        <f>F421+7</f>
        <v>43275</v>
      </c>
      <c r="G422" s="465">
        <f>F422+21</f>
        <v>43296</v>
      </c>
    </row>
    <row r="423" spans="1:7" s="434" customFormat="1" ht="15">
      <c r="A423" s="479"/>
      <c r="B423" s="478" t="s">
        <v>2412</v>
      </c>
      <c r="C423" s="466" t="s">
        <v>2411</v>
      </c>
      <c r="D423" s="877"/>
      <c r="E423" s="476">
        <f>F423-5</f>
        <v>43277</v>
      </c>
      <c r="F423" s="465">
        <f>F422+7</f>
        <v>43282</v>
      </c>
      <c r="G423" s="465">
        <f>F423+21</f>
        <v>43303</v>
      </c>
    </row>
    <row r="424" spans="1:7" s="444" customFormat="1" ht="15" customHeight="1">
      <c r="A424" s="907" t="s">
        <v>110</v>
      </c>
      <c r="B424" s="907"/>
      <c r="C424" s="471"/>
      <c r="D424" s="477"/>
      <c r="E424" s="469"/>
      <c r="F424" s="469"/>
      <c r="G424" s="469"/>
    </row>
    <row r="425" spans="1:7" s="434" customFormat="1" ht="15" customHeight="1">
      <c r="A425" s="468"/>
      <c r="B425" s="894" t="s">
        <v>38</v>
      </c>
      <c r="C425" s="932" t="s">
        <v>39</v>
      </c>
      <c r="D425" s="932" t="s">
        <v>11</v>
      </c>
      <c r="E425" s="465" t="s">
        <v>2372</v>
      </c>
      <c r="F425" s="465" t="s">
        <v>12</v>
      </c>
      <c r="G425" s="465" t="s">
        <v>110</v>
      </c>
    </row>
    <row r="426" spans="1:7" s="434" customFormat="1" ht="15" customHeight="1">
      <c r="A426" s="468"/>
      <c r="B426" s="895"/>
      <c r="C426" s="933"/>
      <c r="D426" s="933"/>
      <c r="E426" s="465" t="s">
        <v>2371</v>
      </c>
      <c r="F426" s="465" t="s">
        <v>42</v>
      </c>
      <c r="G426" s="465" t="s">
        <v>43</v>
      </c>
    </row>
    <row r="427" spans="1:7" s="434" customFormat="1" ht="15" customHeight="1">
      <c r="A427" s="468"/>
      <c r="B427" s="467" t="s">
        <v>2410</v>
      </c>
      <c r="C427" s="466" t="s">
        <v>2409</v>
      </c>
      <c r="D427" s="877" t="s">
        <v>163</v>
      </c>
      <c r="E427" s="476">
        <f>F427-5</f>
        <v>43250</v>
      </c>
      <c r="F427" s="465">
        <v>43255</v>
      </c>
      <c r="G427" s="465">
        <f>F427+17</f>
        <v>43272</v>
      </c>
    </row>
    <row r="428" spans="1:7" s="434" customFormat="1" ht="15" customHeight="1">
      <c r="A428" s="468"/>
      <c r="B428" s="467" t="s">
        <v>640</v>
      </c>
      <c r="C428" s="466" t="s">
        <v>2408</v>
      </c>
      <c r="D428" s="877"/>
      <c r="E428" s="476">
        <f>F428-5</f>
        <v>43257</v>
      </c>
      <c r="F428" s="465">
        <f>F427+7</f>
        <v>43262</v>
      </c>
      <c r="G428" s="465">
        <f>F428+17</f>
        <v>43279</v>
      </c>
    </row>
    <row r="429" spans="1:7" s="434" customFormat="1" ht="18" customHeight="1">
      <c r="A429" s="468"/>
      <c r="B429" s="467" t="s">
        <v>2407</v>
      </c>
      <c r="C429" s="466" t="s">
        <v>2406</v>
      </c>
      <c r="D429" s="877"/>
      <c r="E429" s="476">
        <f>F429-5</f>
        <v>43264</v>
      </c>
      <c r="F429" s="465">
        <f>F428+7</f>
        <v>43269</v>
      </c>
      <c r="G429" s="465">
        <f>F429+17</f>
        <v>43286</v>
      </c>
    </row>
    <row r="430" spans="1:7" s="434" customFormat="1" ht="18" customHeight="1">
      <c r="A430" s="468"/>
      <c r="B430" s="467" t="s">
        <v>2405</v>
      </c>
      <c r="C430" s="466" t="s">
        <v>2404</v>
      </c>
      <c r="D430" s="877"/>
      <c r="E430" s="476">
        <f>F430-5</f>
        <v>43271</v>
      </c>
      <c r="F430" s="465">
        <f>F429+7</f>
        <v>43276</v>
      </c>
      <c r="G430" s="465">
        <f>F430+17</f>
        <v>43293</v>
      </c>
    </row>
    <row r="431" spans="1:7" s="434" customFormat="1" ht="17.25" customHeight="1">
      <c r="A431" s="468"/>
      <c r="B431" s="467" t="s">
        <v>2403</v>
      </c>
      <c r="C431" s="466" t="s">
        <v>2402</v>
      </c>
      <c r="D431" s="877"/>
      <c r="E431" s="476">
        <f>F431-5</f>
        <v>43278</v>
      </c>
      <c r="F431" s="465">
        <f>F430+7</f>
        <v>43283</v>
      </c>
      <c r="G431" s="465">
        <f>F431+17</f>
        <v>43300</v>
      </c>
    </row>
    <row r="432" spans="1:7" s="444" customFormat="1" ht="15" customHeight="1">
      <c r="A432" s="907" t="s">
        <v>106</v>
      </c>
      <c r="B432" s="907"/>
      <c r="C432" s="471"/>
      <c r="D432" s="477"/>
      <c r="E432" s="469"/>
      <c r="F432" s="469"/>
      <c r="G432" s="469"/>
    </row>
    <row r="433" spans="1:7" s="434" customFormat="1" ht="15" customHeight="1">
      <c r="A433" s="468"/>
      <c r="B433" s="894" t="s">
        <v>38</v>
      </c>
      <c r="C433" s="932" t="s">
        <v>39</v>
      </c>
      <c r="D433" s="932" t="s">
        <v>11</v>
      </c>
      <c r="E433" s="465" t="s">
        <v>2372</v>
      </c>
      <c r="F433" s="465" t="s">
        <v>12</v>
      </c>
      <c r="G433" s="465" t="s">
        <v>106</v>
      </c>
    </row>
    <row r="434" spans="1:7" s="434" customFormat="1" ht="15" customHeight="1">
      <c r="A434" s="468"/>
      <c r="B434" s="895"/>
      <c r="C434" s="933"/>
      <c r="D434" s="933"/>
      <c r="E434" s="465" t="s">
        <v>2371</v>
      </c>
      <c r="F434" s="465" t="s">
        <v>42</v>
      </c>
      <c r="G434" s="465" t="s">
        <v>43</v>
      </c>
    </row>
    <row r="435" spans="1:7" s="434" customFormat="1" ht="15" customHeight="1">
      <c r="A435" s="468"/>
      <c r="B435" s="467" t="s">
        <v>2410</v>
      </c>
      <c r="C435" s="466" t="s">
        <v>2409</v>
      </c>
      <c r="D435" s="877" t="s">
        <v>163</v>
      </c>
      <c r="E435" s="476">
        <f>F435-5</f>
        <v>43251</v>
      </c>
      <c r="F435" s="465">
        <v>43256</v>
      </c>
      <c r="G435" s="465">
        <f>F435+15</f>
        <v>43271</v>
      </c>
    </row>
    <row r="436" spans="1:7" s="434" customFormat="1" ht="15" customHeight="1">
      <c r="A436" s="468"/>
      <c r="B436" s="467" t="s">
        <v>640</v>
      </c>
      <c r="C436" s="466" t="s">
        <v>2408</v>
      </c>
      <c r="D436" s="877"/>
      <c r="E436" s="476">
        <f>F436-5</f>
        <v>43258</v>
      </c>
      <c r="F436" s="465">
        <f>F435+7</f>
        <v>43263</v>
      </c>
      <c r="G436" s="465">
        <f>F436+15</f>
        <v>43278</v>
      </c>
    </row>
    <row r="437" spans="1:7" s="434" customFormat="1" ht="18" customHeight="1">
      <c r="A437" s="468"/>
      <c r="B437" s="467" t="s">
        <v>2407</v>
      </c>
      <c r="C437" s="466" t="s">
        <v>2406</v>
      </c>
      <c r="D437" s="877"/>
      <c r="E437" s="476">
        <f>F437-5</f>
        <v>43265</v>
      </c>
      <c r="F437" s="465">
        <f>F436+7</f>
        <v>43270</v>
      </c>
      <c r="G437" s="465">
        <f>F437+15</f>
        <v>43285</v>
      </c>
    </row>
    <row r="438" spans="1:7" s="434" customFormat="1" ht="18" customHeight="1">
      <c r="A438" s="468"/>
      <c r="B438" s="467" t="s">
        <v>2405</v>
      </c>
      <c r="C438" s="466" t="s">
        <v>2404</v>
      </c>
      <c r="D438" s="877"/>
      <c r="E438" s="476">
        <f>F438-5</f>
        <v>43272</v>
      </c>
      <c r="F438" s="465">
        <f>F437+7</f>
        <v>43277</v>
      </c>
      <c r="G438" s="465">
        <f>F438+15</f>
        <v>43292</v>
      </c>
    </row>
    <row r="439" spans="1:7" s="434" customFormat="1" ht="17.25" customHeight="1">
      <c r="A439" s="468"/>
      <c r="B439" s="467" t="s">
        <v>2403</v>
      </c>
      <c r="C439" s="466" t="s">
        <v>2402</v>
      </c>
      <c r="D439" s="877"/>
      <c r="E439" s="476">
        <f>F439-5</f>
        <v>43279</v>
      </c>
      <c r="F439" s="465">
        <f>F438+7</f>
        <v>43284</v>
      </c>
      <c r="G439" s="465">
        <f>F439+15</f>
        <v>43299</v>
      </c>
    </row>
    <row r="440" spans="1:7" s="444" customFormat="1" ht="15" customHeight="1">
      <c r="A440" s="907" t="s">
        <v>108</v>
      </c>
      <c r="B440" s="907"/>
      <c r="C440" s="471"/>
      <c r="D440" s="477"/>
      <c r="E440" s="469"/>
      <c r="F440" s="469"/>
      <c r="G440" s="469"/>
    </row>
    <row r="441" spans="1:7" s="434" customFormat="1" ht="15" customHeight="1">
      <c r="A441" s="468"/>
      <c r="B441" s="894" t="s">
        <v>38</v>
      </c>
      <c r="C441" s="932" t="s">
        <v>39</v>
      </c>
      <c r="D441" s="932" t="s">
        <v>11</v>
      </c>
      <c r="E441" s="465" t="s">
        <v>2372</v>
      </c>
      <c r="F441" s="465" t="s">
        <v>12</v>
      </c>
      <c r="G441" s="465" t="s">
        <v>108</v>
      </c>
    </row>
    <row r="442" spans="1:7" s="434" customFormat="1" ht="15" customHeight="1">
      <c r="A442" s="468"/>
      <c r="B442" s="895"/>
      <c r="C442" s="933"/>
      <c r="D442" s="933"/>
      <c r="E442" s="465" t="s">
        <v>2371</v>
      </c>
      <c r="F442" s="465" t="s">
        <v>42</v>
      </c>
      <c r="G442" s="465" t="s">
        <v>43</v>
      </c>
    </row>
    <row r="443" spans="1:7" s="434" customFormat="1" ht="15" customHeight="1">
      <c r="A443" s="468"/>
      <c r="B443" s="467" t="s">
        <v>683</v>
      </c>
      <c r="C443" s="466" t="s">
        <v>686</v>
      </c>
      <c r="D443" s="877" t="s">
        <v>198</v>
      </c>
      <c r="E443" s="476">
        <f>F443-5</f>
        <v>43249</v>
      </c>
      <c r="F443" s="465">
        <v>43254</v>
      </c>
      <c r="G443" s="465">
        <f>F443+17</f>
        <v>43271</v>
      </c>
    </row>
    <row r="444" spans="1:7" s="434" customFormat="1" ht="15" customHeight="1">
      <c r="A444" s="468"/>
      <c r="B444" s="467" t="s">
        <v>2401</v>
      </c>
      <c r="C444" s="466" t="s">
        <v>256</v>
      </c>
      <c r="D444" s="877"/>
      <c r="E444" s="476">
        <f>F444-5</f>
        <v>43256</v>
      </c>
      <c r="F444" s="465">
        <f>F443+7</f>
        <v>43261</v>
      </c>
      <c r="G444" s="465">
        <f>F444+17</f>
        <v>43278</v>
      </c>
    </row>
    <row r="445" spans="1:7" s="434" customFormat="1" ht="18" customHeight="1">
      <c r="A445" s="468"/>
      <c r="B445" s="467" t="s">
        <v>361</v>
      </c>
      <c r="C445" s="466" t="s">
        <v>25</v>
      </c>
      <c r="D445" s="877"/>
      <c r="E445" s="476">
        <f>F445-5</f>
        <v>43263</v>
      </c>
      <c r="F445" s="465">
        <f>F444+7</f>
        <v>43268</v>
      </c>
      <c r="G445" s="465">
        <f>F445+17</f>
        <v>43285</v>
      </c>
    </row>
    <row r="446" spans="1:7" s="434" customFormat="1" ht="18" customHeight="1">
      <c r="A446" s="468"/>
      <c r="B446" s="467" t="s">
        <v>2400</v>
      </c>
      <c r="C446" s="466" t="s">
        <v>687</v>
      </c>
      <c r="D446" s="877"/>
      <c r="E446" s="476">
        <f>F446-5</f>
        <v>43270</v>
      </c>
      <c r="F446" s="465">
        <f>F445+7</f>
        <v>43275</v>
      </c>
      <c r="G446" s="465">
        <f>F446+17</f>
        <v>43292</v>
      </c>
    </row>
    <row r="447" spans="1:7" s="434" customFormat="1" ht="17.25" customHeight="1">
      <c r="A447" s="468"/>
      <c r="B447" s="467" t="s">
        <v>2399</v>
      </c>
      <c r="C447" s="466" t="s">
        <v>2398</v>
      </c>
      <c r="D447" s="877"/>
      <c r="E447" s="476">
        <f>F447-5</f>
        <v>43277</v>
      </c>
      <c r="F447" s="465">
        <f>F446+7</f>
        <v>43282</v>
      </c>
      <c r="G447" s="465">
        <f>F447+17</f>
        <v>43299</v>
      </c>
    </row>
    <row r="448" spans="1:7" s="472" customFormat="1" ht="18" customHeight="1">
      <c r="A448" s="907" t="s">
        <v>2</v>
      </c>
      <c r="B448" s="907"/>
      <c r="C448" s="475"/>
      <c r="D448" s="474"/>
      <c r="E448" s="473"/>
      <c r="F448" s="473"/>
      <c r="G448" s="473"/>
    </row>
    <row r="449" spans="1:8" s="434" customFormat="1" ht="18" customHeight="1">
      <c r="A449" s="468"/>
      <c r="B449" s="894" t="s">
        <v>38</v>
      </c>
      <c r="C449" s="932" t="s">
        <v>39</v>
      </c>
      <c r="D449" s="932" t="s">
        <v>11</v>
      </c>
      <c r="E449" s="465" t="s">
        <v>2372</v>
      </c>
      <c r="F449" s="465" t="s">
        <v>12</v>
      </c>
      <c r="G449" s="465" t="s">
        <v>2</v>
      </c>
    </row>
    <row r="450" spans="1:8" s="434" customFormat="1" ht="18" customHeight="1">
      <c r="A450" s="468"/>
      <c r="B450" s="895"/>
      <c r="C450" s="933"/>
      <c r="D450" s="933"/>
      <c r="E450" s="465" t="s">
        <v>2371</v>
      </c>
      <c r="F450" s="465" t="s">
        <v>42</v>
      </c>
      <c r="G450" s="465" t="s">
        <v>43</v>
      </c>
    </row>
    <row r="451" spans="1:8" s="434" customFormat="1" ht="17.25" customHeight="1">
      <c r="A451" s="468"/>
      <c r="B451" s="467" t="s">
        <v>2397</v>
      </c>
      <c r="C451" s="466" t="s">
        <v>314</v>
      </c>
      <c r="D451" s="877" t="s">
        <v>262</v>
      </c>
      <c r="E451" s="465">
        <f>F451-5</f>
        <v>43249</v>
      </c>
      <c r="F451" s="464">
        <v>43254</v>
      </c>
      <c r="G451" s="464">
        <f>F451+18</f>
        <v>43272</v>
      </c>
    </row>
    <row r="452" spans="1:8" s="434" customFormat="1" ht="17.25" customHeight="1">
      <c r="A452" s="468"/>
      <c r="B452" s="467" t="s">
        <v>2396</v>
      </c>
      <c r="C452" s="466" t="s">
        <v>2395</v>
      </c>
      <c r="D452" s="877"/>
      <c r="E452" s="465">
        <f>F452-5</f>
        <v>43256</v>
      </c>
      <c r="F452" s="464">
        <f>F451+7</f>
        <v>43261</v>
      </c>
      <c r="G452" s="464">
        <f>F452+18</f>
        <v>43279</v>
      </c>
    </row>
    <row r="453" spans="1:8" s="434" customFormat="1" ht="17.25" customHeight="1">
      <c r="A453" s="468"/>
      <c r="B453" s="467" t="s">
        <v>2394</v>
      </c>
      <c r="C453" s="466" t="s">
        <v>2393</v>
      </c>
      <c r="D453" s="877"/>
      <c r="E453" s="465">
        <f>F453-5</f>
        <v>43263</v>
      </c>
      <c r="F453" s="464">
        <f>F452+7</f>
        <v>43268</v>
      </c>
      <c r="G453" s="464">
        <f>F453+18</f>
        <v>43286</v>
      </c>
    </row>
    <row r="454" spans="1:8" s="434" customFormat="1" ht="17.25" customHeight="1">
      <c r="A454" s="468"/>
      <c r="B454" s="467" t="s">
        <v>62</v>
      </c>
      <c r="C454" s="466" t="s">
        <v>264</v>
      </c>
      <c r="D454" s="877"/>
      <c r="E454" s="465">
        <f>F454-5</f>
        <v>43270</v>
      </c>
      <c r="F454" s="464">
        <f>F453+7</f>
        <v>43275</v>
      </c>
      <c r="G454" s="464">
        <f>F454+18</f>
        <v>43293</v>
      </c>
    </row>
    <row r="455" spans="1:8" s="434" customFormat="1" ht="17.25" customHeight="1">
      <c r="B455" s="467" t="s">
        <v>2392</v>
      </c>
      <c r="C455" s="466" t="s">
        <v>2391</v>
      </c>
      <c r="D455" s="877"/>
      <c r="E455" s="465">
        <f>F455-5</f>
        <v>43277</v>
      </c>
      <c r="F455" s="464">
        <f>F454+7</f>
        <v>43282</v>
      </c>
      <c r="G455" s="464">
        <f>F455+18</f>
        <v>43300</v>
      </c>
    </row>
    <row r="456" spans="1:8" s="444" customFormat="1" ht="18" customHeight="1">
      <c r="A456" s="907" t="s">
        <v>2390</v>
      </c>
      <c r="B456" s="907"/>
      <c r="C456" s="471"/>
      <c r="D456" s="470"/>
      <c r="E456" s="469"/>
      <c r="F456" s="469"/>
      <c r="G456" s="469"/>
    </row>
    <row r="457" spans="1:8" s="434" customFormat="1" ht="18" customHeight="1">
      <c r="A457" s="468"/>
      <c r="B457" s="894" t="s">
        <v>38</v>
      </c>
      <c r="C457" s="932" t="s">
        <v>39</v>
      </c>
      <c r="D457" s="932" t="s">
        <v>11</v>
      </c>
      <c r="E457" s="465" t="s">
        <v>2372</v>
      </c>
      <c r="F457" s="465" t="s">
        <v>12</v>
      </c>
      <c r="G457" s="465" t="s">
        <v>2390</v>
      </c>
    </row>
    <row r="458" spans="1:8" s="434" customFormat="1" ht="18" customHeight="1">
      <c r="A458" s="468"/>
      <c r="B458" s="895"/>
      <c r="C458" s="933"/>
      <c r="D458" s="933"/>
      <c r="E458" s="465" t="s">
        <v>2371</v>
      </c>
      <c r="F458" s="465" t="s">
        <v>42</v>
      </c>
      <c r="G458" s="465" t="s">
        <v>43</v>
      </c>
    </row>
    <row r="459" spans="1:8" s="434" customFormat="1" ht="17.25" customHeight="1">
      <c r="A459" s="468"/>
      <c r="B459" s="467" t="s">
        <v>299</v>
      </c>
      <c r="C459" s="466" t="s">
        <v>559</v>
      </c>
      <c r="D459" s="877" t="s">
        <v>248</v>
      </c>
      <c r="E459" s="465">
        <f>F459-5</f>
        <v>43248</v>
      </c>
      <c r="F459" s="464">
        <v>43253</v>
      </c>
      <c r="G459" s="464">
        <f>F459+13</f>
        <v>43266</v>
      </c>
    </row>
    <row r="460" spans="1:8" s="434" customFormat="1" ht="17.25" customHeight="1">
      <c r="A460" s="468"/>
      <c r="B460" s="467" t="s">
        <v>2389</v>
      </c>
      <c r="C460" s="466" t="s">
        <v>240</v>
      </c>
      <c r="D460" s="877"/>
      <c r="E460" s="465">
        <f>F460-5</f>
        <v>43255</v>
      </c>
      <c r="F460" s="464">
        <f>F459+7</f>
        <v>43260</v>
      </c>
      <c r="G460" s="464">
        <f>F460+18</f>
        <v>43278</v>
      </c>
    </row>
    <row r="461" spans="1:8" s="434" customFormat="1" ht="17.25" customHeight="1">
      <c r="A461" s="468"/>
      <c r="B461" s="467" t="s">
        <v>2388</v>
      </c>
      <c r="C461" s="466" t="s">
        <v>2387</v>
      </c>
      <c r="D461" s="877"/>
      <c r="E461" s="465">
        <f>F461-5</f>
        <v>43262</v>
      </c>
      <c r="F461" s="464">
        <f>F460+7</f>
        <v>43267</v>
      </c>
      <c r="G461" s="464">
        <f>F461+18</f>
        <v>43285</v>
      </c>
    </row>
    <row r="462" spans="1:8" s="434" customFormat="1" ht="17.25" customHeight="1">
      <c r="A462" s="468"/>
      <c r="B462" s="467" t="s">
        <v>372</v>
      </c>
      <c r="C462" s="466" t="s">
        <v>1382</v>
      </c>
      <c r="D462" s="877"/>
      <c r="E462" s="465">
        <f>F462-5</f>
        <v>43269</v>
      </c>
      <c r="F462" s="464">
        <f>F461+7</f>
        <v>43274</v>
      </c>
      <c r="G462" s="464">
        <f>F462+18</f>
        <v>43292</v>
      </c>
    </row>
    <row r="463" spans="1:8" s="434" customFormat="1" ht="17.25" customHeight="1">
      <c r="B463" s="467" t="s">
        <v>2386</v>
      </c>
      <c r="C463" s="466"/>
      <c r="D463" s="877"/>
      <c r="E463" s="465">
        <f>F463-5</f>
        <v>43276</v>
      </c>
      <c r="F463" s="464">
        <f>F462+7</f>
        <v>43281</v>
      </c>
      <c r="G463" s="464">
        <f>F463+18</f>
        <v>43299</v>
      </c>
    </row>
    <row r="464" spans="1:8" s="429" customFormat="1" ht="18" customHeight="1">
      <c r="A464" s="917" t="s">
        <v>2385</v>
      </c>
      <c r="B464" s="918"/>
      <c r="C464" s="463"/>
      <c r="D464" s="463"/>
      <c r="E464" s="463"/>
      <c r="F464" s="463"/>
      <c r="G464" s="463"/>
      <c r="H464" s="434"/>
    </row>
    <row r="465" spans="1:7" s="444" customFormat="1" ht="15.75" customHeight="1">
      <c r="A465" s="919" t="s">
        <v>137</v>
      </c>
      <c r="B465" s="919"/>
      <c r="C465" s="462"/>
      <c r="D465" s="446"/>
      <c r="E465" s="446"/>
      <c r="F465" s="445"/>
      <c r="G465" s="445"/>
    </row>
    <row r="466" spans="1:7" s="434" customFormat="1" ht="15">
      <c r="A466" s="440"/>
      <c r="B466" s="926" t="s">
        <v>38</v>
      </c>
      <c r="C466" s="941" t="s">
        <v>39</v>
      </c>
      <c r="D466" s="944" t="s">
        <v>11</v>
      </c>
      <c r="E466" s="443" t="s">
        <v>2372</v>
      </c>
      <c r="F466" s="442" t="s">
        <v>12</v>
      </c>
      <c r="G466" s="441" t="s">
        <v>137</v>
      </c>
    </row>
    <row r="467" spans="1:7" s="434" customFormat="1" ht="15">
      <c r="A467" s="440"/>
      <c r="B467" s="927"/>
      <c r="C467" s="942"/>
      <c r="D467" s="965"/>
      <c r="E467" s="443" t="s">
        <v>2371</v>
      </c>
      <c r="F467" s="442" t="s">
        <v>42</v>
      </c>
      <c r="G467" s="441" t="s">
        <v>43</v>
      </c>
    </row>
    <row r="468" spans="1:7" s="434" customFormat="1" ht="15">
      <c r="A468" s="440"/>
      <c r="B468" s="438" t="s">
        <v>15</v>
      </c>
      <c r="C468" s="437" t="s">
        <v>2384</v>
      </c>
      <c r="D468" s="966" t="s">
        <v>14</v>
      </c>
      <c r="E468" s="436">
        <f>F468-5</f>
        <v>43252</v>
      </c>
      <c r="F468" s="435">
        <v>43257</v>
      </c>
      <c r="G468" s="435">
        <f>F468+2</f>
        <v>43259</v>
      </c>
    </row>
    <row r="469" spans="1:7" s="434" customFormat="1" ht="15">
      <c r="A469" s="440"/>
      <c r="B469" s="438" t="s">
        <v>15</v>
      </c>
      <c r="C469" s="437" t="s">
        <v>2383</v>
      </c>
      <c r="D469" s="961"/>
      <c r="E469" s="449">
        <f>F469-5</f>
        <v>43259</v>
      </c>
      <c r="F469" s="461">
        <f>F468+7</f>
        <v>43264</v>
      </c>
      <c r="G469" s="435">
        <f>F469+2</f>
        <v>43266</v>
      </c>
    </row>
    <row r="470" spans="1:7" s="434" customFormat="1" ht="15">
      <c r="A470" s="440"/>
      <c r="B470" s="438" t="s">
        <v>15</v>
      </c>
      <c r="C470" s="437" t="s">
        <v>2382</v>
      </c>
      <c r="D470" s="961"/>
      <c r="E470" s="449">
        <f>F470-5</f>
        <v>43266</v>
      </c>
      <c r="F470" s="460">
        <f>F469+7</f>
        <v>43271</v>
      </c>
      <c r="G470" s="451">
        <f>F470+2</f>
        <v>43273</v>
      </c>
    </row>
    <row r="471" spans="1:7" s="434" customFormat="1" ht="15">
      <c r="A471" s="440"/>
      <c r="B471" s="459" t="s">
        <v>15</v>
      </c>
      <c r="C471" s="437" t="s">
        <v>2381</v>
      </c>
      <c r="D471" s="961"/>
      <c r="E471" s="449">
        <f>F471-5</f>
        <v>43273</v>
      </c>
      <c r="F471" s="458">
        <f>F470+7</f>
        <v>43278</v>
      </c>
      <c r="G471" s="448">
        <f>F471+2</f>
        <v>43280</v>
      </c>
    </row>
    <row r="472" spans="1:7" s="434" customFormat="1" ht="15">
      <c r="A472" s="440"/>
      <c r="B472" s="450" t="s">
        <v>15</v>
      </c>
      <c r="C472" s="437" t="s">
        <v>2380</v>
      </c>
      <c r="D472" s="962"/>
      <c r="E472" s="449">
        <f>F472-5</f>
        <v>43280</v>
      </c>
      <c r="F472" s="458">
        <f>F471+7</f>
        <v>43285</v>
      </c>
      <c r="G472" s="448">
        <f>F472+2</f>
        <v>43287</v>
      </c>
    </row>
    <row r="473" spans="1:7" s="434" customFormat="1" ht="15">
      <c r="A473" s="440"/>
      <c r="B473" s="445"/>
      <c r="C473" s="457"/>
      <c r="D473" s="456"/>
      <c r="E473" s="455"/>
      <c r="F473" s="454"/>
      <c r="G473" s="453"/>
    </row>
    <row r="474" spans="1:7" s="434" customFormat="1" ht="15">
      <c r="A474" s="440"/>
      <c r="B474" s="894" t="s">
        <v>38</v>
      </c>
      <c r="C474" s="932" t="s">
        <v>39</v>
      </c>
      <c r="D474" s="932" t="s">
        <v>11</v>
      </c>
      <c r="E474" s="452" t="s">
        <v>2372</v>
      </c>
      <c r="F474" s="452" t="s">
        <v>12</v>
      </c>
      <c r="G474" s="452" t="s">
        <v>137</v>
      </c>
    </row>
    <row r="475" spans="1:7" s="434" customFormat="1" ht="15">
      <c r="A475" s="440"/>
      <c r="B475" s="925"/>
      <c r="C475" s="943"/>
      <c r="D475" s="943"/>
      <c r="E475" s="452" t="s">
        <v>2371</v>
      </c>
      <c r="F475" s="452" t="s">
        <v>42</v>
      </c>
      <c r="G475" s="452" t="s">
        <v>43</v>
      </c>
    </row>
    <row r="476" spans="1:7" s="434" customFormat="1" ht="15">
      <c r="A476" s="440"/>
      <c r="B476" s="450" t="s">
        <v>2375</v>
      </c>
      <c r="C476" s="447" t="s">
        <v>2379</v>
      </c>
      <c r="D476" s="960" t="s">
        <v>16</v>
      </c>
      <c r="E476" s="449">
        <f>F476-5</f>
        <v>43249</v>
      </c>
      <c r="F476" s="435">
        <v>43254</v>
      </c>
      <c r="G476" s="435">
        <f>F476+2</f>
        <v>43256</v>
      </c>
    </row>
    <row r="477" spans="1:7" s="434" customFormat="1" ht="15">
      <c r="A477" s="440"/>
      <c r="B477" s="450" t="s">
        <v>2375</v>
      </c>
      <c r="C477" s="447" t="s">
        <v>2378</v>
      </c>
      <c r="D477" s="961"/>
      <c r="E477" s="449">
        <f>F477-5</f>
        <v>43256</v>
      </c>
      <c r="F477" s="435">
        <f>F476+7</f>
        <v>43261</v>
      </c>
      <c r="G477" s="435">
        <f>F477+2</f>
        <v>43263</v>
      </c>
    </row>
    <row r="478" spans="1:7" s="434" customFormat="1" ht="15">
      <c r="A478" s="440"/>
      <c r="B478" s="450" t="s">
        <v>2375</v>
      </c>
      <c r="C478" s="447" t="s">
        <v>2377</v>
      </c>
      <c r="D478" s="961"/>
      <c r="E478" s="449">
        <f>F478-5</f>
        <v>43263</v>
      </c>
      <c r="F478" s="451">
        <f>F477+7</f>
        <v>43268</v>
      </c>
      <c r="G478" s="451">
        <f>F478+2</f>
        <v>43270</v>
      </c>
    </row>
    <row r="479" spans="1:7" s="434" customFormat="1" ht="15">
      <c r="A479" s="440"/>
      <c r="B479" s="450" t="s">
        <v>2375</v>
      </c>
      <c r="C479" s="447" t="s">
        <v>2376</v>
      </c>
      <c r="D479" s="961"/>
      <c r="E479" s="449">
        <f>F479-5</f>
        <v>43270</v>
      </c>
      <c r="F479" s="448">
        <f>F478+7</f>
        <v>43275</v>
      </c>
      <c r="G479" s="448">
        <f>F479+2</f>
        <v>43277</v>
      </c>
    </row>
    <row r="480" spans="1:7" s="434" customFormat="1" ht="15">
      <c r="A480" s="440"/>
      <c r="B480" s="450" t="s">
        <v>2375</v>
      </c>
      <c r="C480" s="447" t="s">
        <v>2374</v>
      </c>
      <c r="D480" s="962"/>
      <c r="E480" s="449">
        <f>F480-5</f>
        <v>43277</v>
      </c>
      <c r="F480" s="448">
        <f>F479+7</f>
        <v>43282</v>
      </c>
      <c r="G480" s="448">
        <f>F480+2</f>
        <v>43284</v>
      </c>
    </row>
    <row r="481" spans="1:8" s="444" customFormat="1" ht="15">
      <c r="A481" s="919" t="s">
        <v>138</v>
      </c>
      <c r="B481" s="919"/>
      <c r="C481" s="447" t="s">
        <v>2373</v>
      </c>
      <c r="D481" s="446"/>
      <c r="E481" s="446"/>
      <c r="F481" s="445"/>
      <c r="G481" s="445"/>
    </row>
    <row r="482" spans="1:8" s="434" customFormat="1" ht="15">
      <c r="A482" s="440"/>
      <c r="B482" s="926" t="s">
        <v>38</v>
      </c>
      <c r="C482" s="944" t="s">
        <v>39</v>
      </c>
      <c r="D482" s="963" t="s">
        <v>11</v>
      </c>
      <c r="E482" s="443" t="s">
        <v>2372</v>
      </c>
      <c r="F482" s="442" t="s">
        <v>12</v>
      </c>
      <c r="G482" s="441" t="s">
        <v>138</v>
      </c>
    </row>
    <row r="483" spans="1:8" s="434" customFormat="1" ht="15">
      <c r="A483" s="440"/>
      <c r="B483" s="927"/>
      <c r="C483" s="945"/>
      <c r="D483" s="963"/>
      <c r="E483" s="443" t="s">
        <v>2371</v>
      </c>
      <c r="F483" s="442" t="s">
        <v>42</v>
      </c>
      <c r="G483" s="441" t="s">
        <v>43</v>
      </c>
    </row>
    <row r="484" spans="1:8" s="434" customFormat="1" ht="15">
      <c r="A484" s="440"/>
      <c r="B484" s="438" t="s">
        <v>18</v>
      </c>
      <c r="C484" s="437" t="s">
        <v>2370</v>
      </c>
      <c r="D484" s="964" t="s">
        <v>19</v>
      </c>
      <c r="E484" s="436">
        <f t="shared" ref="E484:E492" si="0">F484-5</f>
        <v>43249</v>
      </c>
      <c r="F484" s="435">
        <v>43254</v>
      </c>
      <c r="G484" s="435">
        <f t="shared" ref="G484:G492" si="1">F484+1</f>
        <v>43255</v>
      </c>
    </row>
    <row r="485" spans="1:8" s="434" customFormat="1" ht="15">
      <c r="A485" s="440"/>
      <c r="B485" s="438" t="s">
        <v>18</v>
      </c>
      <c r="C485" s="437" t="s">
        <v>2369</v>
      </c>
      <c r="D485" s="964"/>
      <c r="E485" s="436">
        <f t="shared" si="0"/>
        <v>43253</v>
      </c>
      <c r="F485" s="435">
        <f>F484+4</f>
        <v>43258</v>
      </c>
      <c r="G485" s="435">
        <f t="shared" si="1"/>
        <v>43259</v>
      </c>
    </row>
    <row r="486" spans="1:8" s="434" customFormat="1" ht="15">
      <c r="A486" s="440"/>
      <c r="B486" s="438" t="s">
        <v>18</v>
      </c>
      <c r="C486" s="437" t="s">
        <v>2368</v>
      </c>
      <c r="D486" s="964"/>
      <c r="E486" s="436">
        <f t="shared" si="0"/>
        <v>43256</v>
      </c>
      <c r="F486" s="435">
        <f>F485+3</f>
        <v>43261</v>
      </c>
      <c r="G486" s="435">
        <f t="shared" si="1"/>
        <v>43262</v>
      </c>
    </row>
    <row r="487" spans="1:8" s="434" customFormat="1" ht="15">
      <c r="A487" s="440"/>
      <c r="B487" s="438" t="s">
        <v>18</v>
      </c>
      <c r="C487" s="437" t="s">
        <v>2367</v>
      </c>
      <c r="D487" s="964"/>
      <c r="E487" s="436">
        <f t="shared" si="0"/>
        <v>43260</v>
      </c>
      <c r="F487" s="435">
        <f>F486+4</f>
        <v>43265</v>
      </c>
      <c r="G487" s="435">
        <f t="shared" si="1"/>
        <v>43266</v>
      </c>
    </row>
    <row r="488" spans="1:8" s="434" customFormat="1" ht="15">
      <c r="A488" s="440"/>
      <c r="B488" s="438" t="s">
        <v>18</v>
      </c>
      <c r="C488" s="437" t="s">
        <v>2366</v>
      </c>
      <c r="D488" s="964"/>
      <c r="E488" s="436">
        <f t="shared" si="0"/>
        <v>43263</v>
      </c>
      <c r="F488" s="435">
        <f>F487+3</f>
        <v>43268</v>
      </c>
      <c r="G488" s="435">
        <f t="shared" si="1"/>
        <v>43269</v>
      </c>
    </row>
    <row r="489" spans="1:8" s="434" customFormat="1" ht="15">
      <c r="A489" s="440"/>
      <c r="B489" s="438" t="s">
        <v>18</v>
      </c>
      <c r="C489" s="437" t="s">
        <v>2365</v>
      </c>
      <c r="D489" s="964"/>
      <c r="E489" s="436">
        <f t="shared" si="0"/>
        <v>43267</v>
      </c>
      <c r="F489" s="435">
        <f>F488+4</f>
        <v>43272</v>
      </c>
      <c r="G489" s="435">
        <f t="shared" si="1"/>
        <v>43273</v>
      </c>
    </row>
    <row r="490" spans="1:8" s="434" customFormat="1" ht="15">
      <c r="A490" s="440"/>
      <c r="B490" s="438" t="s">
        <v>18</v>
      </c>
      <c r="C490" s="437" t="s">
        <v>2364</v>
      </c>
      <c r="D490" s="964"/>
      <c r="E490" s="436">
        <f t="shared" si="0"/>
        <v>43270</v>
      </c>
      <c r="F490" s="435">
        <f>F489+3</f>
        <v>43275</v>
      </c>
      <c r="G490" s="435">
        <f t="shared" si="1"/>
        <v>43276</v>
      </c>
      <c r="H490" s="429"/>
    </row>
    <row r="491" spans="1:8" s="434" customFormat="1">
      <c r="A491" s="439"/>
      <c r="B491" s="438" t="s">
        <v>18</v>
      </c>
      <c r="C491" s="437" t="s">
        <v>2363</v>
      </c>
      <c r="D491" s="964"/>
      <c r="E491" s="436">
        <f t="shared" si="0"/>
        <v>43274</v>
      </c>
      <c r="F491" s="435">
        <f>F490+4</f>
        <v>43279</v>
      </c>
      <c r="G491" s="435">
        <f t="shared" si="1"/>
        <v>43280</v>
      </c>
      <c r="H491" s="428"/>
    </row>
    <row r="492" spans="1:8" s="434" customFormat="1">
      <c r="A492" s="439"/>
      <c r="B492" s="438" t="s">
        <v>18</v>
      </c>
      <c r="C492" s="437" t="s">
        <v>2362</v>
      </c>
      <c r="D492" s="964"/>
      <c r="E492" s="436">
        <f t="shared" si="0"/>
        <v>43277</v>
      </c>
      <c r="F492" s="435">
        <f>F491+3</f>
        <v>43282</v>
      </c>
      <c r="G492" s="435">
        <f t="shared" si="1"/>
        <v>43283</v>
      </c>
      <c r="H492" s="428"/>
    </row>
    <row r="493" spans="1:8" s="429" customFormat="1">
      <c r="A493" s="432"/>
      <c r="B493" s="433"/>
      <c r="C493" s="432"/>
      <c r="D493" s="432"/>
      <c r="E493" s="432"/>
      <c r="F493" s="432"/>
      <c r="G493" s="432"/>
      <c r="H493" s="428"/>
    </row>
    <row r="494" spans="1:8">
      <c r="A494" s="432"/>
      <c r="B494" s="433"/>
      <c r="C494" s="432"/>
      <c r="D494" s="432"/>
      <c r="E494" s="432"/>
      <c r="F494" s="432"/>
      <c r="G494" s="432"/>
    </row>
    <row r="495" spans="1:8">
      <c r="A495" s="432"/>
      <c r="B495" s="433"/>
      <c r="C495" s="432"/>
      <c r="D495" s="432"/>
      <c r="E495" s="432"/>
      <c r="F495" s="432"/>
      <c r="G495" s="432"/>
    </row>
    <row r="496" spans="1:8">
      <c r="A496" s="432"/>
      <c r="B496" s="433"/>
      <c r="D496" s="432"/>
      <c r="E496" s="432"/>
      <c r="F496" s="432"/>
      <c r="G496" s="432"/>
    </row>
    <row r="497" spans="1:7">
      <c r="A497" s="432"/>
      <c r="B497" s="433"/>
      <c r="C497" s="432"/>
      <c r="D497" s="432"/>
      <c r="E497" s="432"/>
      <c r="F497" s="432"/>
      <c r="G497" s="432"/>
    </row>
    <row r="498" spans="1:7">
      <c r="A498" s="432"/>
      <c r="B498" s="433"/>
      <c r="C498" s="432"/>
      <c r="D498" s="432"/>
      <c r="E498" s="432"/>
      <c r="F498" s="432"/>
      <c r="G498" s="432"/>
    </row>
    <row r="499" spans="1:7">
      <c r="A499" s="432"/>
      <c r="B499" s="433"/>
      <c r="C499" s="432"/>
      <c r="D499" s="432"/>
      <c r="E499" s="432"/>
      <c r="F499" s="432"/>
      <c r="G499" s="432"/>
    </row>
    <row r="500" spans="1:7">
      <c r="A500" s="432"/>
      <c r="B500" s="433"/>
      <c r="C500" s="432"/>
      <c r="D500" s="432"/>
      <c r="E500" s="429"/>
      <c r="F500" s="432"/>
      <c r="G500" s="432"/>
    </row>
    <row r="501" spans="1:7">
      <c r="A501" s="432"/>
      <c r="B501" s="433"/>
      <c r="C501" s="432"/>
      <c r="D501" s="432"/>
      <c r="E501" s="432"/>
      <c r="F501" s="432"/>
      <c r="G501" s="432"/>
    </row>
    <row r="502" spans="1:7">
      <c r="A502" s="432"/>
      <c r="B502" s="433"/>
      <c r="C502" s="432"/>
      <c r="D502" s="432"/>
      <c r="E502" s="432"/>
      <c r="F502" s="432"/>
      <c r="G502" s="432"/>
    </row>
    <row r="503" spans="1:7">
      <c r="A503" s="432"/>
      <c r="B503" s="433"/>
      <c r="C503" s="432"/>
      <c r="D503" s="432"/>
      <c r="E503" s="432"/>
      <c r="F503" s="432"/>
      <c r="G503" s="432"/>
    </row>
    <row r="504" spans="1:7">
      <c r="A504" s="432"/>
      <c r="B504" s="433"/>
      <c r="C504" s="432"/>
      <c r="D504" s="432"/>
      <c r="E504" s="432"/>
      <c r="F504" s="432"/>
      <c r="G504" s="432"/>
    </row>
    <row r="505" spans="1:7">
      <c r="A505" s="432"/>
      <c r="B505" s="433"/>
      <c r="C505" s="432"/>
      <c r="D505" s="432"/>
      <c r="E505" s="432"/>
      <c r="F505" s="432"/>
      <c r="G505" s="432"/>
    </row>
    <row r="506" spans="1:7">
      <c r="A506" s="432"/>
      <c r="B506" s="433"/>
      <c r="C506" s="432"/>
      <c r="D506" s="432"/>
      <c r="E506" s="432"/>
      <c r="F506" s="432"/>
      <c r="G506" s="432"/>
    </row>
    <row r="507" spans="1:7">
      <c r="A507" s="432"/>
      <c r="B507" s="433"/>
      <c r="C507" s="432"/>
      <c r="D507" s="432"/>
      <c r="E507" s="432"/>
      <c r="F507" s="432"/>
      <c r="G507" s="432"/>
    </row>
    <row r="508" spans="1:7">
      <c r="A508" s="432"/>
      <c r="B508" s="433"/>
      <c r="C508" s="432"/>
      <c r="D508" s="432"/>
      <c r="E508" s="432"/>
      <c r="F508" s="432"/>
      <c r="G508" s="432"/>
    </row>
    <row r="509" spans="1:7">
      <c r="A509" s="432"/>
      <c r="B509" s="433"/>
      <c r="C509" s="432"/>
      <c r="D509" s="432"/>
      <c r="E509" s="432"/>
      <c r="F509" s="432"/>
      <c r="G509" s="432"/>
    </row>
    <row r="510" spans="1:7">
      <c r="A510" s="432"/>
      <c r="B510" s="433"/>
      <c r="C510" s="432"/>
      <c r="D510" s="432"/>
      <c r="E510" s="432"/>
      <c r="F510" s="432"/>
      <c r="G510" s="432"/>
    </row>
    <row r="511" spans="1:7">
      <c r="A511" s="432"/>
      <c r="B511" s="433"/>
      <c r="C511" s="432"/>
      <c r="D511" s="432"/>
      <c r="E511" s="432"/>
      <c r="F511" s="432"/>
      <c r="G511" s="432"/>
    </row>
    <row r="512" spans="1:7">
      <c r="A512" s="432"/>
      <c r="B512" s="433"/>
      <c r="C512" s="432"/>
      <c r="D512" s="432"/>
      <c r="E512" s="432"/>
      <c r="F512" s="432"/>
      <c r="G512" s="432"/>
    </row>
    <row r="513" spans="1:7">
      <c r="A513" s="432"/>
      <c r="B513" s="433"/>
      <c r="C513" s="432"/>
      <c r="D513" s="432"/>
      <c r="E513" s="432"/>
      <c r="F513" s="432"/>
      <c r="G513" s="432"/>
    </row>
    <row r="514" spans="1:7">
      <c r="A514" s="432"/>
      <c r="B514" s="433"/>
      <c r="C514" s="432"/>
      <c r="D514" s="432"/>
      <c r="E514" s="432"/>
      <c r="F514" s="432"/>
      <c r="G514" s="432"/>
    </row>
    <row r="515" spans="1:7">
      <c r="A515" s="429"/>
      <c r="D515" s="429"/>
      <c r="E515" s="429"/>
      <c r="F515" s="429"/>
      <c r="G515" s="429"/>
    </row>
    <row r="516" spans="1:7">
      <c r="A516" s="429"/>
      <c r="D516" s="429"/>
      <c r="E516" s="429"/>
      <c r="F516" s="429"/>
      <c r="G516" s="429"/>
    </row>
    <row r="517" spans="1:7">
      <c r="A517" s="429"/>
      <c r="D517" s="429"/>
      <c r="E517" s="429"/>
      <c r="F517" s="429"/>
      <c r="G517" s="429"/>
    </row>
    <row r="518" spans="1:7">
      <c r="A518" s="429"/>
      <c r="D518" s="429"/>
      <c r="E518" s="429"/>
      <c r="F518" s="429"/>
      <c r="G518" s="429"/>
    </row>
    <row r="519" spans="1:7">
      <c r="A519" s="429"/>
      <c r="D519" s="429"/>
      <c r="E519" s="429"/>
      <c r="F519" s="429"/>
      <c r="G519" s="429"/>
    </row>
    <row r="520" spans="1:7">
      <c r="A520" s="429"/>
      <c r="D520" s="429"/>
      <c r="E520" s="429"/>
      <c r="F520" s="429"/>
      <c r="G520" s="429"/>
    </row>
    <row r="521" spans="1:7">
      <c r="A521" s="429"/>
      <c r="D521" s="429"/>
      <c r="E521" s="429"/>
      <c r="F521" s="429"/>
      <c r="G521" s="429"/>
    </row>
    <row r="522" spans="1:7">
      <c r="A522" s="429"/>
      <c r="D522" s="429"/>
      <c r="E522" s="429"/>
      <c r="F522" s="429"/>
      <c r="G522" s="429"/>
    </row>
    <row r="523" spans="1:7">
      <c r="A523" s="429"/>
      <c r="D523" s="429"/>
      <c r="E523" s="429"/>
      <c r="F523" s="429"/>
      <c r="G523" s="429"/>
    </row>
    <row r="524" spans="1:7">
      <c r="A524" s="429"/>
      <c r="D524" s="429"/>
      <c r="E524" s="429"/>
      <c r="F524" s="429"/>
      <c r="G524" s="429"/>
    </row>
    <row r="525" spans="1:7">
      <c r="A525" s="429"/>
      <c r="D525" s="429"/>
      <c r="E525" s="429"/>
      <c r="F525" s="429"/>
      <c r="G525" s="429"/>
    </row>
    <row r="526" spans="1:7">
      <c r="A526" s="429"/>
      <c r="D526" s="429"/>
      <c r="E526" s="429"/>
      <c r="F526" s="429"/>
      <c r="G526" s="429"/>
    </row>
    <row r="527" spans="1:7">
      <c r="A527" s="429"/>
      <c r="D527" s="429"/>
      <c r="E527" s="429"/>
      <c r="F527" s="429"/>
      <c r="G527" s="429"/>
    </row>
    <row r="528" spans="1:7">
      <c r="A528" s="429"/>
      <c r="D528" s="429"/>
      <c r="E528" s="429"/>
      <c r="F528" s="429"/>
      <c r="G528" s="429"/>
    </row>
    <row r="529" spans="1:7">
      <c r="A529" s="429"/>
      <c r="D529" s="429"/>
      <c r="E529" s="429"/>
      <c r="F529" s="429"/>
      <c r="G529" s="429"/>
    </row>
    <row r="530" spans="1:7">
      <c r="A530" s="429"/>
      <c r="D530" s="429"/>
      <c r="E530" s="429"/>
      <c r="F530" s="429"/>
      <c r="G530" s="429"/>
    </row>
    <row r="531" spans="1:7">
      <c r="A531" s="429"/>
      <c r="D531" s="429"/>
      <c r="E531" s="429"/>
      <c r="F531" s="429"/>
      <c r="G531" s="429"/>
    </row>
    <row r="532" spans="1:7">
      <c r="A532" s="429"/>
      <c r="D532" s="429"/>
      <c r="E532" s="429"/>
      <c r="F532" s="429"/>
      <c r="G532" s="429"/>
    </row>
    <row r="533" spans="1:7">
      <c r="A533" s="429"/>
      <c r="D533" s="429"/>
      <c r="E533" s="429"/>
      <c r="F533" s="429"/>
      <c r="G533" s="429"/>
    </row>
    <row r="534" spans="1:7">
      <c r="A534" s="429"/>
      <c r="D534" s="429"/>
      <c r="E534" s="429"/>
      <c r="F534" s="429"/>
      <c r="G534" s="429"/>
    </row>
    <row r="535" spans="1:7">
      <c r="A535" s="429"/>
      <c r="D535" s="429"/>
      <c r="E535" s="429"/>
      <c r="F535" s="429"/>
      <c r="G535" s="429"/>
    </row>
    <row r="536" spans="1:7">
      <c r="A536" s="429"/>
      <c r="D536" s="429"/>
      <c r="E536" s="429"/>
      <c r="F536" s="429"/>
      <c r="G536" s="429"/>
    </row>
    <row r="537" spans="1:7">
      <c r="A537" s="429"/>
      <c r="D537" s="429"/>
      <c r="E537" s="429"/>
      <c r="F537" s="429"/>
      <c r="G537" s="429"/>
    </row>
    <row r="538" spans="1:7">
      <c r="A538" s="429"/>
      <c r="D538" s="429"/>
      <c r="E538" s="429"/>
      <c r="F538" s="429"/>
      <c r="G538" s="429"/>
    </row>
    <row r="539" spans="1:7">
      <c r="A539" s="429"/>
      <c r="D539" s="429"/>
      <c r="E539" s="429"/>
      <c r="F539" s="429"/>
      <c r="G539" s="429"/>
    </row>
    <row r="540" spans="1:7">
      <c r="A540" s="429"/>
      <c r="D540" s="429"/>
      <c r="E540" s="429"/>
      <c r="F540" s="429"/>
      <c r="G540" s="429"/>
    </row>
    <row r="541" spans="1:7">
      <c r="A541" s="429"/>
      <c r="D541" s="429"/>
      <c r="E541" s="429"/>
      <c r="F541" s="429"/>
      <c r="G541" s="429"/>
    </row>
    <row r="542" spans="1:7">
      <c r="A542" s="429"/>
      <c r="D542" s="429"/>
      <c r="E542" s="429"/>
      <c r="F542" s="429"/>
      <c r="G542" s="429"/>
    </row>
    <row r="543" spans="1:7">
      <c r="A543" s="429"/>
      <c r="D543" s="429"/>
      <c r="E543" s="429"/>
      <c r="F543" s="429"/>
      <c r="G543" s="429"/>
    </row>
    <row r="544" spans="1:7">
      <c r="A544" s="429"/>
      <c r="D544" s="429"/>
      <c r="E544" s="429"/>
      <c r="F544" s="429"/>
      <c r="G544" s="429"/>
    </row>
    <row r="545" spans="1:7">
      <c r="A545" s="429"/>
      <c r="D545" s="429"/>
      <c r="E545" s="429"/>
      <c r="F545" s="429"/>
      <c r="G545" s="429"/>
    </row>
    <row r="546" spans="1:7">
      <c r="A546" s="429"/>
      <c r="D546" s="429"/>
      <c r="E546" s="429"/>
      <c r="F546" s="429"/>
      <c r="G546" s="429"/>
    </row>
    <row r="547" spans="1:7">
      <c r="A547" s="429"/>
      <c r="D547" s="429"/>
      <c r="E547" s="429"/>
      <c r="F547" s="429"/>
      <c r="G547" s="429"/>
    </row>
    <row r="548" spans="1:7">
      <c r="A548" s="429"/>
      <c r="D548" s="429"/>
      <c r="E548" s="429"/>
      <c r="F548" s="429"/>
      <c r="G548" s="429"/>
    </row>
    <row r="549" spans="1:7">
      <c r="A549" s="429"/>
      <c r="D549" s="429"/>
      <c r="E549" s="429"/>
      <c r="F549" s="429"/>
      <c r="G549" s="429"/>
    </row>
    <row r="550" spans="1:7">
      <c r="A550" s="429"/>
      <c r="D550" s="429"/>
      <c r="E550" s="429"/>
      <c r="F550" s="429"/>
      <c r="G550" s="429"/>
    </row>
    <row r="551" spans="1:7">
      <c r="A551" s="429"/>
      <c r="D551" s="429"/>
      <c r="E551" s="429"/>
      <c r="F551" s="429"/>
      <c r="G551" s="429"/>
    </row>
    <row r="552" spans="1:7">
      <c r="A552" s="429"/>
      <c r="D552" s="429"/>
      <c r="E552" s="429"/>
      <c r="F552" s="429"/>
      <c r="G552" s="429"/>
    </row>
    <row r="553" spans="1:7">
      <c r="A553" s="429"/>
      <c r="D553" s="429"/>
      <c r="E553" s="429"/>
      <c r="F553" s="429"/>
      <c r="G553" s="429"/>
    </row>
    <row r="554" spans="1:7">
      <c r="A554" s="429"/>
      <c r="D554" s="429"/>
      <c r="E554" s="429"/>
      <c r="F554" s="429"/>
      <c r="G554" s="429"/>
    </row>
    <row r="555" spans="1:7">
      <c r="A555" s="429"/>
      <c r="D555" s="429"/>
      <c r="E555" s="429"/>
      <c r="F555" s="429"/>
      <c r="G555" s="429"/>
    </row>
    <row r="556" spans="1:7">
      <c r="A556" s="429"/>
      <c r="D556" s="429"/>
      <c r="E556" s="429"/>
      <c r="F556" s="429"/>
      <c r="G556" s="429"/>
    </row>
    <row r="557" spans="1:7">
      <c r="A557" s="429"/>
      <c r="D557" s="429"/>
      <c r="E557" s="429"/>
      <c r="F557" s="429"/>
      <c r="G557" s="429"/>
    </row>
    <row r="558" spans="1:7">
      <c r="A558" s="429"/>
      <c r="D558" s="429"/>
      <c r="E558" s="429"/>
      <c r="F558" s="429"/>
      <c r="G558" s="429"/>
    </row>
    <row r="559" spans="1:7">
      <c r="A559" s="429"/>
      <c r="D559" s="429"/>
      <c r="E559" s="429"/>
      <c r="F559" s="429"/>
      <c r="G559" s="429"/>
    </row>
    <row r="560" spans="1:7">
      <c r="A560" s="429"/>
      <c r="D560" s="429"/>
      <c r="E560" s="429"/>
      <c r="F560" s="429"/>
      <c r="G560" s="429"/>
    </row>
    <row r="561" spans="1:7">
      <c r="A561" s="429"/>
      <c r="D561" s="429"/>
      <c r="E561" s="429"/>
      <c r="F561" s="429"/>
      <c r="G561" s="429"/>
    </row>
    <row r="562" spans="1:7">
      <c r="A562" s="429"/>
      <c r="D562" s="429"/>
      <c r="E562" s="429"/>
      <c r="F562" s="429"/>
      <c r="G562" s="429"/>
    </row>
    <row r="563" spans="1:7">
      <c r="A563" s="429"/>
      <c r="D563" s="429"/>
      <c r="E563" s="429"/>
      <c r="F563" s="429"/>
      <c r="G563" s="429"/>
    </row>
    <row r="564" spans="1:7">
      <c r="A564" s="429"/>
      <c r="D564" s="429"/>
      <c r="E564" s="429"/>
      <c r="F564" s="429"/>
      <c r="G564" s="429"/>
    </row>
    <row r="565" spans="1:7">
      <c r="A565" s="429"/>
      <c r="D565" s="429"/>
      <c r="E565" s="429"/>
      <c r="F565" s="429"/>
      <c r="G565" s="429"/>
    </row>
    <row r="566" spans="1:7">
      <c r="A566" s="429"/>
      <c r="D566" s="429"/>
      <c r="E566" s="429"/>
      <c r="F566" s="429"/>
      <c r="G566" s="429"/>
    </row>
    <row r="567" spans="1:7">
      <c r="A567" s="429"/>
      <c r="D567" s="429"/>
      <c r="E567" s="429"/>
      <c r="F567" s="429"/>
      <c r="G567" s="429"/>
    </row>
    <row r="568" spans="1:7">
      <c r="A568" s="429"/>
      <c r="D568" s="429"/>
      <c r="E568" s="429"/>
      <c r="F568" s="429"/>
      <c r="G568" s="429"/>
    </row>
    <row r="569" spans="1:7">
      <c r="A569" s="429"/>
      <c r="D569" s="429"/>
      <c r="E569" s="429"/>
      <c r="F569" s="429"/>
      <c r="G569" s="429"/>
    </row>
    <row r="570" spans="1:7">
      <c r="A570" s="429"/>
      <c r="D570" s="429"/>
      <c r="E570" s="429"/>
      <c r="F570" s="429"/>
      <c r="G570" s="429"/>
    </row>
    <row r="571" spans="1:7">
      <c r="A571" s="429"/>
      <c r="D571" s="429"/>
      <c r="E571" s="429"/>
      <c r="F571" s="429"/>
      <c r="G571" s="429"/>
    </row>
    <row r="572" spans="1:7">
      <c r="A572" s="429"/>
      <c r="D572" s="429"/>
      <c r="E572" s="429"/>
      <c r="F572" s="429"/>
      <c r="G572" s="429"/>
    </row>
    <row r="573" spans="1:7">
      <c r="A573" s="429"/>
      <c r="D573" s="429"/>
      <c r="E573" s="429"/>
      <c r="F573" s="429"/>
      <c r="G573" s="429"/>
    </row>
    <row r="574" spans="1:7">
      <c r="A574" s="429"/>
      <c r="D574" s="429"/>
      <c r="E574" s="429"/>
      <c r="F574" s="429"/>
      <c r="G574" s="429"/>
    </row>
    <row r="575" spans="1:7">
      <c r="A575" s="429"/>
      <c r="D575" s="429"/>
      <c r="E575" s="429"/>
      <c r="F575" s="429"/>
      <c r="G575" s="429"/>
    </row>
    <row r="576" spans="1:7">
      <c r="A576" s="429"/>
      <c r="D576" s="429"/>
      <c r="E576" s="429"/>
      <c r="F576" s="429"/>
      <c r="G576" s="429"/>
    </row>
    <row r="577" spans="1:7">
      <c r="A577" s="429"/>
      <c r="D577" s="429"/>
      <c r="E577" s="429"/>
      <c r="F577" s="429"/>
      <c r="G577" s="429"/>
    </row>
    <row r="578" spans="1:7">
      <c r="A578" s="429"/>
      <c r="D578" s="429"/>
      <c r="E578" s="429"/>
      <c r="F578" s="429"/>
      <c r="G578" s="429"/>
    </row>
    <row r="579" spans="1:7">
      <c r="A579" s="429"/>
      <c r="D579" s="429"/>
      <c r="E579" s="429"/>
      <c r="F579" s="429"/>
      <c r="G579" s="429"/>
    </row>
    <row r="580" spans="1:7">
      <c r="A580" s="429"/>
      <c r="D580" s="429"/>
      <c r="E580" s="429"/>
      <c r="F580" s="429"/>
      <c r="G580" s="429"/>
    </row>
    <row r="581" spans="1:7">
      <c r="A581" s="429"/>
      <c r="D581" s="429"/>
      <c r="E581" s="429"/>
      <c r="F581" s="429"/>
      <c r="G581" s="429"/>
    </row>
    <row r="582" spans="1:7">
      <c r="A582" s="429"/>
      <c r="D582" s="429"/>
      <c r="E582" s="429"/>
      <c r="F582" s="429"/>
      <c r="G582" s="429"/>
    </row>
    <row r="583" spans="1:7">
      <c r="A583" s="429"/>
      <c r="D583" s="429"/>
      <c r="E583" s="429"/>
      <c r="F583" s="429"/>
      <c r="G583" s="429"/>
    </row>
    <row r="584" spans="1:7">
      <c r="A584" s="429"/>
      <c r="D584" s="429"/>
      <c r="E584" s="429"/>
      <c r="F584" s="429"/>
      <c r="G584" s="429"/>
    </row>
    <row r="585" spans="1:7">
      <c r="A585" s="429"/>
      <c r="D585" s="429"/>
      <c r="E585" s="429"/>
      <c r="F585" s="429"/>
      <c r="G585" s="429"/>
    </row>
    <row r="586" spans="1:7">
      <c r="A586" s="429"/>
      <c r="D586" s="429"/>
      <c r="E586" s="429"/>
      <c r="F586" s="429"/>
      <c r="G586" s="429"/>
    </row>
    <row r="587" spans="1:7">
      <c r="A587" s="429"/>
      <c r="D587" s="429"/>
      <c r="E587" s="429"/>
      <c r="F587" s="429"/>
      <c r="G587" s="429"/>
    </row>
    <row r="588" spans="1:7">
      <c r="A588" s="429"/>
      <c r="D588" s="429"/>
      <c r="E588" s="429"/>
      <c r="F588" s="429"/>
      <c r="G588" s="429"/>
    </row>
    <row r="589" spans="1:7">
      <c r="A589" s="429"/>
      <c r="D589" s="429"/>
      <c r="E589" s="429"/>
      <c r="F589" s="429"/>
      <c r="G589" s="429"/>
    </row>
    <row r="590" spans="1:7">
      <c r="A590" s="429"/>
      <c r="D590" s="429"/>
      <c r="E590" s="429"/>
      <c r="F590" s="429"/>
      <c r="G590" s="429"/>
    </row>
    <row r="591" spans="1:7">
      <c r="A591" s="429"/>
      <c r="D591" s="429"/>
      <c r="E591" s="429"/>
      <c r="F591" s="429"/>
      <c r="G591" s="429"/>
    </row>
    <row r="592" spans="1:7">
      <c r="A592" s="429"/>
      <c r="D592" s="429"/>
      <c r="E592" s="429"/>
      <c r="F592" s="429"/>
      <c r="G592" s="429"/>
    </row>
    <row r="593" spans="1:7">
      <c r="A593" s="429"/>
      <c r="D593" s="429"/>
      <c r="E593" s="429"/>
      <c r="F593" s="429"/>
      <c r="G593" s="429"/>
    </row>
    <row r="594" spans="1:7">
      <c r="A594" s="429"/>
      <c r="D594" s="429"/>
      <c r="E594" s="429"/>
      <c r="F594" s="429"/>
      <c r="G594" s="429"/>
    </row>
    <row r="595" spans="1:7">
      <c r="A595" s="429"/>
      <c r="D595" s="429"/>
      <c r="E595" s="429"/>
      <c r="F595" s="429"/>
      <c r="G595" s="429"/>
    </row>
    <row r="596" spans="1:7">
      <c r="A596" s="429"/>
      <c r="D596" s="429"/>
      <c r="E596" s="429"/>
      <c r="F596" s="429"/>
      <c r="G596" s="429"/>
    </row>
    <row r="597" spans="1:7">
      <c r="A597" s="429"/>
      <c r="D597" s="429"/>
      <c r="E597" s="429"/>
      <c r="F597" s="429"/>
      <c r="G597" s="429"/>
    </row>
    <row r="598" spans="1:7">
      <c r="A598" s="429"/>
      <c r="D598" s="429"/>
      <c r="E598" s="429"/>
      <c r="F598" s="429"/>
      <c r="G598" s="429"/>
    </row>
    <row r="599" spans="1:7">
      <c r="A599" s="429"/>
      <c r="D599" s="429"/>
      <c r="E599" s="429"/>
      <c r="F599" s="429"/>
      <c r="G599" s="429"/>
    </row>
    <row r="600" spans="1:7">
      <c r="A600" s="429"/>
      <c r="D600" s="429"/>
      <c r="E600" s="429"/>
      <c r="F600" s="429"/>
      <c r="G600" s="429"/>
    </row>
    <row r="601" spans="1:7">
      <c r="A601" s="429"/>
      <c r="D601" s="429"/>
      <c r="E601" s="429"/>
      <c r="F601" s="429"/>
      <c r="G601" s="429"/>
    </row>
    <row r="602" spans="1:7">
      <c r="A602" s="429"/>
      <c r="D602" s="429"/>
      <c r="E602" s="429"/>
      <c r="F602" s="429"/>
      <c r="G602" s="429"/>
    </row>
    <row r="603" spans="1:7">
      <c r="A603" s="429"/>
      <c r="D603" s="429"/>
      <c r="E603" s="429"/>
      <c r="F603" s="429"/>
      <c r="G603" s="429"/>
    </row>
    <row r="604" spans="1:7">
      <c r="A604" s="429"/>
      <c r="D604" s="429"/>
      <c r="E604" s="429"/>
      <c r="F604" s="429"/>
      <c r="G604" s="429"/>
    </row>
    <row r="605" spans="1:7">
      <c r="A605" s="429"/>
      <c r="D605" s="429"/>
      <c r="E605" s="429"/>
      <c r="F605" s="429"/>
      <c r="G605" s="429"/>
    </row>
    <row r="606" spans="1:7">
      <c r="A606" s="429"/>
      <c r="D606" s="429"/>
      <c r="E606" s="429"/>
      <c r="F606" s="429"/>
      <c r="G606" s="429"/>
    </row>
    <row r="607" spans="1:7">
      <c r="A607" s="429"/>
      <c r="D607" s="429"/>
      <c r="E607" s="429"/>
      <c r="F607" s="429"/>
      <c r="G607" s="429"/>
    </row>
    <row r="608" spans="1:7">
      <c r="A608" s="429"/>
      <c r="D608" s="429"/>
      <c r="E608" s="429"/>
      <c r="F608" s="429"/>
      <c r="G608" s="429"/>
    </row>
    <row r="609" spans="1:7">
      <c r="A609" s="429"/>
      <c r="D609" s="429"/>
      <c r="E609" s="429"/>
      <c r="F609" s="429"/>
      <c r="G609" s="429"/>
    </row>
    <row r="610" spans="1:7">
      <c r="A610" s="429"/>
      <c r="D610" s="429"/>
      <c r="E610" s="429"/>
      <c r="F610" s="429"/>
      <c r="G610" s="429"/>
    </row>
    <row r="611" spans="1:7">
      <c r="A611" s="429"/>
      <c r="D611" s="429"/>
      <c r="E611" s="429"/>
      <c r="F611" s="429"/>
      <c r="G611" s="429"/>
    </row>
    <row r="612" spans="1:7">
      <c r="A612" s="429"/>
      <c r="D612" s="429"/>
      <c r="E612" s="429"/>
      <c r="F612" s="429"/>
      <c r="G612" s="429"/>
    </row>
    <row r="613" spans="1:7">
      <c r="A613" s="429"/>
      <c r="D613" s="429"/>
      <c r="E613" s="429"/>
      <c r="F613" s="429"/>
      <c r="G613" s="429"/>
    </row>
    <row r="614" spans="1:7">
      <c r="A614" s="429"/>
      <c r="D614" s="429"/>
      <c r="E614" s="429"/>
      <c r="F614" s="429"/>
      <c r="G614" s="429"/>
    </row>
    <row r="615" spans="1:7">
      <c r="A615" s="429"/>
      <c r="D615" s="429"/>
      <c r="E615" s="429"/>
      <c r="F615" s="429"/>
      <c r="G615" s="429"/>
    </row>
    <row r="616" spans="1:7">
      <c r="A616" s="429"/>
      <c r="D616" s="429"/>
      <c r="E616" s="429"/>
      <c r="F616" s="429"/>
      <c r="G616" s="429"/>
    </row>
    <row r="617" spans="1:7">
      <c r="A617" s="429"/>
      <c r="D617" s="429"/>
      <c r="E617" s="429"/>
      <c r="F617" s="429"/>
      <c r="G617" s="429"/>
    </row>
    <row r="618" spans="1:7">
      <c r="A618" s="429"/>
      <c r="D618" s="429"/>
      <c r="E618" s="429"/>
      <c r="F618" s="429"/>
      <c r="G618" s="429"/>
    </row>
    <row r="619" spans="1:7">
      <c r="A619" s="429"/>
      <c r="D619" s="429"/>
      <c r="E619" s="429"/>
      <c r="F619" s="429"/>
      <c r="G619" s="429"/>
    </row>
    <row r="620" spans="1:7">
      <c r="A620" s="429"/>
      <c r="D620" s="429"/>
      <c r="E620" s="429"/>
      <c r="F620" s="429"/>
      <c r="G620" s="429"/>
    </row>
    <row r="621" spans="1:7">
      <c r="A621" s="429"/>
      <c r="D621" s="429"/>
      <c r="E621" s="429"/>
      <c r="F621" s="429"/>
      <c r="G621" s="429"/>
    </row>
    <row r="622" spans="1:7">
      <c r="A622" s="429"/>
      <c r="D622" s="429"/>
      <c r="E622" s="429"/>
      <c r="F622" s="429"/>
      <c r="G622" s="429"/>
    </row>
    <row r="623" spans="1:7">
      <c r="A623" s="429"/>
      <c r="D623" s="429"/>
      <c r="E623" s="429"/>
      <c r="F623" s="429"/>
      <c r="G623" s="429"/>
    </row>
    <row r="624" spans="1:7">
      <c r="A624" s="429"/>
      <c r="D624" s="429"/>
      <c r="E624" s="429"/>
      <c r="F624" s="429"/>
      <c r="G624" s="429"/>
    </row>
    <row r="625" spans="1:7">
      <c r="A625" s="429"/>
      <c r="D625" s="429"/>
      <c r="E625" s="429"/>
      <c r="F625" s="429"/>
      <c r="G625" s="429"/>
    </row>
    <row r="626" spans="1:7">
      <c r="A626" s="429"/>
      <c r="D626" s="429"/>
      <c r="E626" s="429"/>
      <c r="F626" s="429"/>
      <c r="G626" s="429"/>
    </row>
    <row r="627" spans="1:7">
      <c r="A627" s="429"/>
      <c r="D627" s="429"/>
      <c r="E627" s="429"/>
      <c r="F627" s="429"/>
      <c r="G627" s="429"/>
    </row>
    <row r="628" spans="1:7">
      <c r="A628" s="429"/>
      <c r="D628" s="429"/>
      <c r="E628" s="429"/>
      <c r="F628" s="429"/>
      <c r="G628" s="429"/>
    </row>
    <row r="629" spans="1:7">
      <c r="A629" s="429"/>
      <c r="D629" s="429"/>
      <c r="E629" s="429"/>
      <c r="F629" s="429"/>
      <c r="G629" s="429"/>
    </row>
    <row r="630" spans="1:7">
      <c r="A630" s="429"/>
      <c r="D630" s="429"/>
      <c r="E630" s="429"/>
      <c r="F630" s="429"/>
      <c r="G630" s="429"/>
    </row>
    <row r="631" spans="1:7">
      <c r="A631" s="429"/>
      <c r="D631" s="429"/>
      <c r="E631" s="429"/>
      <c r="F631" s="429"/>
      <c r="G631" s="429"/>
    </row>
    <row r="632" spans="1:7">
      <c r="A632" s="429"/>
      <c r="D632" s="429"/>
      <c r="E632" s="429"/>
      <c r="F632" s="429"/>
      <c r="G632" s="429"/>
    </row>
    <row r="633" spans="1:7">
      <c r="A633" s="429"/>
      <c r="D633" s="429"/>
      <c r="E633" s="429"/>
      <c r="F633" s="429"/>
      <c r="G633" s="429"/>
    </row>
    <row r="634" spans="1:7">
      <c r="A634" s="429"/>
      <c r="D634" s="429"/>
      <c r="E634" s="429"/>
      <c r="F634" s="429"/>
      <c r="G634" s="429"/>
    </row>
    <row r="635" spans="1:7">
      <c r="A635" s="429"/>
      <c r="D635" s="429"/>
      <c r="E635" s="429"/>
      <c r="F635" s="429"/>
      <c r="G635" s="429"/>
    </row>
    <row r="636" spans="1:7">
      <c r="A636" s="429"/>
      <c r="D636" s="429"/>
      <c r="E636" s="429"/>
      <c r="F636" s="429"/>
      <c r="G636" s="429"/>
    </row>
    <row r="637" spans="1:7">
      <c r="A637" s="429"/>
      <c r="D637" s="429"/>
      <c r="E637" s="429"/>
      <c r="F637" s="429"/>
      <c r="G637" s="429"/>
    </row>
    <row r="638" spans="1:7">
      <c r="A638" s="429"/>
      <c r="D638" s="429"/>
      <c r="E638" s="429"/>
      <c r="F638" s="429"/>
      <c r="G638" s="429"/>
    </row>
    <row r="639" spans="1:7">
      <c r="A639" s="429"/>
      <c r="D639" s="429"/>
      <c r="E639" s="429"/>
      <c r="F639" s="429"/>
      <c r="G639" s="429"/>
    </row>
    <row r="640" spans="1:7">
      <c r="A640" s="429"/>
      <c r="D640" s="429"/>
      <c r="E640" s="429"/>
      <c r="F640" s="429"/>
      <c r="G640" s="429"/>
    </row>
    <row r="641" spans="1:7">
      <c r="A641" s="429"/>
      <c r="D641" s="429"/>
      <c r="E641" s="429"/>
      <c r="F641" s="429"/>
      <c r="G641" s="429"/>
    </row>
    <row r="642" spans="1:7">
      <c r="A642" s="429"/>
      <c r="D642" s="429"/>
      <c r="E642" s="429"/>
      <c r="F642" s="429"/>
      <c r="G642" s="429"/>
    </row>
    <row r="643" spans="1:7">
      <c r="A643" s="429"/>
      <c r="D643" s="429"/>
      <c r="E643" s="429"/>
      <c r="F643" s="429"/>
      <c r="G643" s="429"/>
    </row>
    <row r="644" spans="1:7">
      <c r="A644" s="429"/>
      <c r="D644" s="429"/>
      <c r="E644" s="429"/>
      <c r="F644" s="429"/>
      <c r="G644" s="429"/>
    </row>
    <row r="645" spans="1:7">
      <c r="A645" s="429"/>
      <c r="D645" s="429"/>
      <c r="E645" s="429"/>
      <c r="F645" s="429"/>
      <c r="G645" s="429"/>
    </row>
    <row r="646" spans="1:7">
      <c r="A646" s="429"/>
      <c r="D646" s="429"/>
      <c r="E646" s="429"/>
      <c r="F646" s="429"/>
      <c r="G646" s="429"/>
    </row>
    <row r="647" spans="1:7">
      <c r="A647" s="429"/>
      <c r="D647" s="429"/>
      <c r="E647" s="429"/>
      <c r="F647" s="429"/>
      <c r="G647" s="429"/>
    </row>
    <row r="648" spans="1:7">
      <c r="A648" s="429"/>
      <c r="D648" s="429"/>
      <c r="E648" s="429"/>
      <c r="F648" s="429"/>
      <c r="G648" s="429"/>
    </row>
    <row r="649" spans="1:7">
      <c r="A649" s="429"/>
      <c r="D649" s="429"/>
      <c r="E649" s="429"/>
      <c r="F649" s="429"/>
      <c r="G649" s="429"/>
    </row>
    <row r="650" spans="1:7">
      <c r="A650" s="429"/>
      <c r="D650" s="429"/>
      <c r="E650" s="429"/>
      <c r="F650" s="429"/>
      <c r="G650" s="429"/>
    </row>
    <row r="651" spans="1:7">
      <c r="A651" s="429"/>
      <c r="D651" s="429"/>
      <c r="E651" s="429"/>
      <c r="F651" s="429"/>
      <c r="G651" s="429"/>
    </row>
    <row r="652" spans="1:7">
      <c r="A652" s="429"/>
      <c r="D652" s="429"/>
      <c r="E652" s="429"/>
      <c r="F652" s="429"/>
      <c r="G652" s="429"/>
    </row>
    <row r="653" spans="1:7">
      <c r="A653" s="429"/>
      <c r="D653" s="429"/>
      <c r="E653" s="429"/>
      <c r="F653" s="429"/>
      <c r="G653" s="429"/>
    </row>
    <row r="654" spans="1:7">
      <c r="A654" s="429"/>
      <c r="D654" s="429"/>
      <c r="E654" s="429"/>
      <c r="F654" s="429"/>
      <c r="G654" s="429"/>
    </row>
    <row r="655" spans="1:7">
      <c r="A655" s="429"/>
      <c r="D655" s="429"/>
      <c r="E655" s="429"/>
      <c r="F655" s="429"/>
      <c r="G655" s="429"/>
    </row>
    <row r="656" spans="1:7">
      <c r="A656" s="429"/>
      <c r="D656" s="429"/>
      <c r="E656" s="429"/>
      <c r="F656" s="429"/>
      <c r="G656" s="429"/>
    </row>
    <row r="657" spans="1:7">
      <c r="A657" s="429"/>
      <c r="D657" s="429"/>
      <c r="E657" s="429"/>
      <c r="F657" s="429"/>
      <c r="G657" s="429"/>
    </row>
    <row r="658" spans="1:7">
      <c r="A658" s="429"/>
      <c r="D658" s="429"/>
      <c r="E658" s="429"/>
      <c r="F658" s="429"/>
      <c r="G658" s="429"/>
    </row>
    <row r="659" spans="1:7">
      <c r="A659" s="429"/>
      <c r="D659" s="429"/>
      <c r="E659" s="429"/>
      <c r="F659" s="429"/>
      <c r="G659" s="429"/>
    </row>
    <row r="660" spans="1:7">
      <c r="A660" s="429"/>
      <c r="D660" s="429"/>
      <c r="E660" s="429"/>
      <c r="F660" s="429"/>
      <c r="G660" s="429"/>
    </row>
    <row r="661" spans="1:7">
      <c r="A661" s="428"/>
    </row>
    <row r="662" spans="1:7">
      <c r="A662" s="428"/>
    </row>
    <row r="663" spans="1:7">
      <c r="A663" s="428"/>
    </row>
    <row r="664" spans="1:7">
      <c r="A664" s="428"/>
    </row>
    <row r="665" spans="1:7">
      <c r="A665" s="428"/>
    </row>
    <row r="666" spans="1:7">
      <c r="A666" s="428"/>
    </row>
    <row r="667" spans="1:7">
      <c r="A667" s="428"/>
    </row>
    <row r="668" spans="1:7">
      <c r="A668" s="428"/>
    </row>
    <row r="669" spans="1:7">
      <c r="A669" s="428"/>
    </row>
    <row r="670" spans="1:7">
      <c r="A670" s="428"/>
    </row>
    <row r="671" spans="1:7">
      <c r="A671" s="428"/>
    </row>
    <row r="672" spans="1:7">
      <c r="A672" s="428"/>
    </row>
    <row r="673" spans="1:10">
      <c r="A673" s="428"/>
    </row>
    <row r="674" spans="1:10">
      <c r="A674" s="428"/>
    </row>
    <row r="675" spans="1:10">
      <c r="A675" s="428"/>
    </row>
    <row r="676" spans="1:10">
      <c r="A676" s="428"/>
    </row>
    <row r="677" spans="1:10">
      <c r="A677" s="428"/>
    </row>
    <row r="678" spans="1:10">
      <c r="A678" s="428"/>
    </row>
    <row r="679" spans="1:10">
      <c r="A679" s="428"/>
    </row>
    <row r="680" spans="1:10">
      <c r="A680" s="428"/>
    </row>
    <row r="681" spans="1:10">
      <c r="J681" s="428" t="s">
        <v>2361</v>
      </c>
    </row>
  </sheetData>
  <mergeCells count="302">
    <mergeCell ref="D476:D480"/>
    <mergeCell ref="D482:D483"/>
    <mergeCell ref="D484:D492"/>
    <mergeCell ref="D417:D418"/>
    <mergeCell ref="D419:D423"/>
    <mergeCell ref="D425:D426"/>
    <mergeCell ref="D427:D431"/>
    <mergeCell ref="D433:D434"/>
    <mergeCell ref="D435:D439"/>
    <mergeCell ref="D441:D442"/>
    <mergeCell ref="D451:D455"/>
    <mergeCell ref="D457:D458"/>
    <mergeCell ref="D459:D463"/>
    <mergeCell ref="D466:D467"/>
    <mergeCell ref="D468:D472"/>
    <mergeCell ref="D474:D475"/>
    <mergeCell ref="D443:D447"/>
    <mergeCell ref="D449:D450"/>
    <mergeCell ref="D379:D383"/>
    <mergeCell ref="D385:D386"/>
    <mergeCell ref="D387:D391"/>
    <mergeCell ref="D393:D394"/>
    <mergeCell ref="D395:D399"/>
    <mergeCell ref="D401:D402"/>
    <mergeCell ref="D403:D407"/>
    <mergeCell ref="D409:D410"/>
    <mergeCell ref="D296:D297"/>
    <mergeCell ref="D298:D302"/>
    <mergeCell ref="D304:D305"/>
    <mergeCell ref="D306:D310"/>
    <mergeCell ref="D411:D415"/>
    <mergeCell ref="D345:D346"/>
    <mergeCell ref="D347:D351"/>
    <mergeCell ref="D353:D354"/>
    <mergeCell ref="D355:D359"/>
    <mergeCell ref="D361:D362"/>
    <mergeCell ref="D363:D367"/>
    <mergeCell ref="D369:D370"/>
    <mergeCell ref="D371:D375"/>
    <mergeCell ref="D377:D378"/>
    <mergeCell ref="D225:D229"/>
    <mergeCell ref="D231:D232"/>
    <mergeCell ref="D233:D237"/>
    <mergeCell ref="D239:D240"/>
    <mergeCell ref="D241:D245"/>
    <mergeCell ref="D247:D248"/>
    <mergeCell ref="D249:D253"/>
    <mergeCell ref="D288:D289"/>
    <mergeCell ref="D290:D294"/>
    <mergeCell ref="C401:C402"/>
    <mergeCell ref="D119:D120"/>
    <mergeCell ref="D121:D125"/>
    <mergeCell ref="D127:D128"/>
    <mergeCell ref="D129:D133"/>
    <mergeCell ref="D135:D136"/>
    <mergeCell ref="D137:D141"/>
    <mergeCell ref="D223:D224"/>
    <mergeCell ref="D153:D157"/>
    <mergeCell ref="D159:D160"/>
    <mergeCell ref="D161:D165"/>
    <mergeCell ref="D167:D168"/>
    <mergeCell ref="D169:D173"/>
    <mergeCell ref="D175:D176"/>
    <mergeCell ref="D177:D181"/>
    <mergeCell ref="D183:D184"/>
    <mergeCell ref="D185:D189"/>
    <mergeCell ref="D256:D257"/>
    <mergeCell ref="D258:D262"/>
    <mergeCell ref="D191:D192"/>
    <mergeCell ref="D193:D197"/>
    <mergeCell ref="D199:D200"/>
    <mergeCell ref="D201:D205"/>
    <mergeCell ref="D207:D208"/>
    <mergeCell ref="D38:D39"/>
    <mergeCell ref="D40:D44"/>
    <mergeCell ref="D46:D47"/>
    <mergeCell ref="D48:D52"/>
    <mergeCell ref="D54:D55"/>
    <mergeCell ref="C466:C467"/>
    <mergeCell ref="C474:C475"/>
    <mergeCell ref="C482:C483"/>
    <mergeCell ref="D6:D7"/>
    <mergeCell ref="D8:D12"/>
    <mergeCell ref="D14:D15"/>
    <mergeCell ref="D16:D20"/>
    <mergeCell ref="D22:D23"/>
    <mergeCell ref="D24:D28"/>
    <mergeCell ref="D30:D31"/>
    <mergeCell ref="D143:D144"/>
    <mergeCell ref="D145:D149"/>
    <mergeCell ref="D151:D152"/>
    <mergeCell ref="C441:C442"/>
    <mergeCell ref="C449:C450"/>
    <mergeCell ref="C457:C458"/>
    <mergeCell ref="C377:C378"/>
    <mergeCell ref="C385:C386"/>
    <mergeCell ref="C393:C394"/>
    <mergeCell ref="B482:B483"/>
    <mergeCell ref="C6:C7"/>
    <mergeCell ref="C14:C15"/>
    <mergeCell ref="C22:C23"/>
    <mergeCell ref="C30:C31"/>
    <mergeCell ref="C38:C39"/>
    <mergeCell ref="C46:C47"/>
    <mergeCell ref="C54:C55"/>
    <mergeCell ref="C62:C63"/>
    <mergeCell ref="C239:C240"/>
    <mergeCell ref="C247:C248"/>
    <mergeCell ref="B441:B442"/>
    <mergeCell ref="B449:B450"/>
    <mergeCell ref="B457:B458"/>
    <mergeCell ref="B466:B467"/>
    <mergeCell ref="B385:B386"/>
    <mergeCell ref="B393:B394"/>
    <mergeCell ref="B401:B402"/>
    <mergeCell ref="B409:B410"/>
    <mergeCell ref="C191:C192"/>
    <mergeCell ref="C199:C200"/>
    <mergeCell ref="C207:C208"/>
    <mergeCell ref="C215:C216"/>
    <mergeCell ref="C223:C224"/>
    <mergeCell ref="B288:B289"/>
    <mergeCell ref="B296:B297"/>
    <mergeCell ref="B304:B305"/>
    <mergeCell ref="C70:C71"/>
    <mergeCell ref="C78:C79"/>
    <mergeCell ref="C86:C87"/>
    <mergeCell ref="C94:C95"/>
    <mergeCell ref="C102:C103"/>
    <mergeCell ref="C110:C111"/>
    <mergeCell ref="C231:C232"/>
    <mergeCell ref="C288:C289"/>
    <mergeCell ref="C296:C297"/>
    <mergeCell ref="C304:C305"/>
    <mergeCell ref="C183:C184"/>
    <mergeCell ref="B223:B224"/>
    <mergeCell ref="B231:B232"/>
    <mergeCell ref="B239:B240"/>
    <mergeCell ref="B247:B248"/>
    <mergeCell ref="B256:B257"/>
    <mergeCell ref="B264:B265"/>
    <mergeCell ref="B272:B273"/>
    <mergeCell ref="C119:C120"/>
    <mergeCell ref="C127:C128"/>
    <mergeCell ref="C135:C136"/>
    <mergeCell ref="C143:C144"/>
    <mergeCell ref="A448:B448"/>
    <mergeCell ref="A456:B456"/>
    <mergeCell ref="A464:B464"/>
    <mergeCell ref="A465:B465"/>
    <mergeCell ref="A481:B481"/>
    <mergeCell ref="A312:A317"/>
    <mergeCell ref="A320:A325"/>
    <mergeCell ref="A328:A333"/>
    <mergeCell ref="A392:B392"/>
    <mergeCell ref="A400:B400"/>
    <mergeCell ref="B417:B418"/>
    <mergeCell ref="B425:B426"/>
    <mergeCell ref="B433:B434"/>
    <mergeCell ref="B369:B370"/>
    <mergeCell ref="B377:B378"/>
    <mergeCell ref="B474:B475"/>
    <mergeCell ref="A408:B408"/>
    <mergeCell ref="A416:B416"/>
    <mergeCell ref="A424:B424"/>
    <mergeCell ref="A432:B432"/>
    <mergeCell ref="A440:B440"/>
    <mergeCell ref="A295:B295"/>
    <mergeCell ref="A303:B303"/>
    <mergeCell ref="A311:G311"/>
    <mergeCell ref="A319:G319"/>
    <mergeCell ref="A327:G327"/>
    <mergeCell ref="A376:B376"/>
    <mergeCell ref="A384:B384"/>
    <mergeCell ref="A336:B336"/>
    <mergeCell ref="A344:B344"/>
    <mergeCell ref="A360:B360"/>
    <mergeCell ref="A368:B368"/>
    <mergeCell ref="C409:C410"/>
    <mergeCell ref="C417:C418"/>
    <mergeCell ref="C425:C426"/>
    <mergeCell ref="C433:C434"/>
    <mergeCell ref="C312:C313"/>
    <mergeCell ref="C320:C321"/>
    <mergeCell ref="C328:C329"/>
    <mergeCell ref="C369:C370"/>
    <mergeCell ref="B361:B362"/>
    <mergeCell ref="C361:C362"/>
    <mergeCell ref="D322:D326"/>
    <mergeCell ref="D328:D329"/>
    <mergeCell ref="D330:D334"/>
    <mergeCell ref="D337:D338"/>
    <mergeCell ref="D339:D343"/>
    <mergeCell ref="B312:B313"/>
    <mergeCell ref="B320:B321"/>
    <mergeCell ref="B328:B329"/>
    <mergeCell ref="B337:B338"/>
    <mergeCell ref="B345:B346"/>
    <mergeCell ref="B353:B354"/>
    <mergeCell ref="C337:C338"/>
    <mergeCell ref="C345:C346"/>
    <mergeCell ref="C353:C354"/>
    <mergeCell ref="D312:D313"/>
    <mergeCell ref="D314:D318"/>
    <mergeCell ref="D320:D321"/>
    <mergeCell ref="C256:C257"/>
    <mergeCell ref="C264:C265"/>
    <mergeCell ref="C272:C273"/>
    <mergeCell ref="C280:C281"/>
    <mergeCell ref="A230:B230"/>
    <mergeCell ref="A238:B238"/>
    <mergeCell ref="A246:B246"/>
    <mergeCell ref="A254:G254"/>
    <mergeCell ref="A255:B255"/>
    <mergeCell ref="A263:B263"/>
    <mergeCell ref="B280:B281"/>
    <mergeCell ref="D264:D265"/>
    <mergeCell ref="D266:D270"/>
    <mergeCell ref="D272:D273"/>
    <mergeCell ref="D274:D278"/>
    <mergeCell ref="D280:D281"/>
    <mergeCell ref="D282:D286"/>
    <mergeCell ref="A271:B271"/>
    <mergeCell ref="A279:B279"/>
    <mergeCell ref="A287:B287"/>
    <mergeCell ref="A222:B222"/>
    <mergeCell ref="B135:B136"/>
    <mergeCell ref="B143:B144"/>
    <mergeCell ref="B151:B152"/>
    <mergeCell ref="B159:B160"/>
    <mergeCell ref="B167:B168"/>
    <mergeCell ref="B175:B176"/>
    <mergeCell ref="B183:B184"/>
    <mergeCell ref="A118:B118"/>
    <mergeCell ref="A134:B134"/>
    <mergeCell ref="A142:G142"/>
    <mergeCell ref="A182:G182"/>
    <mergeCell ref="A190:G190"/>
    <mergeCell ref="A198:B198"/>
    <mergeCell ref="B191:B192"/>
    <mergeCell ref="B119:B120"/>
    <mergeCell ref="B127:B128"/>
    <mergeCell ref="D209:D213"/>
    <mergeCell ref="D215:D216"/>
    <mergeCell ref="D217:D221"/>
    <mergeCell ref="B199:B200"/>
    <mergeCell ref="B207:B208"/>
    <mergeCell ref="B215:B216"/>
    <mergeCell ref="C151:C152"/>
    <mergeCell ref="C159:C160"/>
    <mergeCell ref="C167:C168"/>
    <mergeCell ref="C175:C176"/>
    <mergeCell ref="A206:B206"/>
    <mergeCell ref="A214:B214"/>
    <mergeCell ref="A117:G117"/>
    <mergeCell ref="D78:D79"/>
    <mergeCell ref="D80:D84"/>
    <mergeCell ref="D86:D87"/>
    <mergeCell ref="D88:D92"/>
    <mergeCell ref="D94:D95"/>
    <mergeCell ref="D96:D100"/>
    <mergeCell ref="D102:D103"/>
    <mergeCell ref="A53:B53"/>
    <mergeCell ref="A61:B61"/>
    <mergeCell ref="A69:B69"/>
    <mergeCell ref="A77:B77"/>
    <mergeCell ref="A85:B85"/>
    <mergeCell ref="A93:B93"/>
    <mergeCell ref="B102:B103"/>
    <mergeCell ref="B110:B111"/>
    <mergeCell ref="B54:B55"/>
    <mergeCell ref="B62:B63"/>
    <mergeCell ref="B70:B71"/>
    <mergeCell ref="B78:B79"/>
    <mergeCell ref="B86:B87"/>
    <mergeCell ref="B94:B95"/>
    <mergeCell ref="D56:D60"/>
    <mergeCell ref="D62:D63"/>
    <mergeCell ref="D104:D108"/>
    <mergeCell ref="D110:D111"/>
    <mergeCell ref="D112:D116"/>
    <mergeCell ref="A1:G1"/>
    <mergeCell ref="A2:B2"/>
    <mergeCell ref="B3:G3"/>
    <mergeCell ref="A5:B5"/>
    <mergeCell ref="A13:B13"/>
    <mergeCell ref="A21:B21"/>
    <mergeCell ref="A29:B29"/>
    <mergeCell ref="A101:B101"/>
    <mergeCell ref="A109:B109"/>
    <mergeCell ref="B6:B7"/>
    <mergeCell ref="B14:B15"/>
    <mergeCell ref="B22:B23"/>
    <mergeCell ref="B30:B31"/>
    <mergeCell ref="B38:B39"/>
    <mergeCell ref="B46:B47"/>
    <mergeCell ref="A37:B37"/>
    <mergeCell ref="A45:B45"/>
    <mergeCell ref="D64:D68"/>
    <mergeCell ref="D70:D71"/>
    <mergeCell ref="D72:D76"/>
    <mergeCell ref="D32:D36"/>
  </mergeCells>
  <phoneticPr fontId="10" type="noConversion"/>
  <pageMargins left="0.69930555555555596" right="0.69930555555555596" top="0.75" bottom="0.75" header="0.3" footer="0.3"/>
  <pageSetup paperSize="9" orientation="portrait"/>
  <headerFooter scaleWithDoc="0"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2"/>
  <sheetViews>
    <sheetView workbookViewId="0">
      <selection activeCell="I20" sqref="I20"/>
    </sheetView>
  </sheetViews>
  <sheetFormatPr defaultColWidth="9" defaultRowHeight="15.75"/>
  <cols>
    <col min="1" max="1" width="5.25" style="617" customWidth="1"/>
    <col min="2" max="2" width="35.25" style="616" customWidth="1"/>
    <col min="3" max="3" width="13.125" style="616" customWidth="1"/>
    <col min="4" max="4" width="9.75" style="616" customWidth="1"/>
    <col min="5" max="5" width="26.875" style="616" customWidth="1"/>
    <col min="6" max="6" width="22.375" style="616" customWidth="1"/>
    <col min="7" max="7" width="15" style="616" customWidth="1"/>
    <col min="8" max="16384" width="9" style="615"/>
  </cols>
  <sheetData>
    <row r="1" spans="1:7" ht="67.5" customHeight="1">
      <c r="A1" s="987" t="s">
        <v>2846</v>
      </c>
      <c r="B1" s="987"/>
      <c r="C1" s="987"/>
      <c r="D1" s="987"/>
      <c r="E1" s="987"/>
      <c r="F1" s="987"/>
      <c r="G1" s="987"/>
    </row>
    <row r="2" spans="1:7" ht="24.75" customHeight="1">
      <c r="A2" s="683"/>
      <c r="B2" s="988" t="s">
        <v>2845</v>
      </c>
      <c r="C2" s="988"/>
      <c r="D2" s="988"/>
      <c r="E2" s="988"/>
      <c r="F2" s="685"/>
      <c r="G2" s="684">
        <v>43252</v>
      </c>
    </row>
    <row r="3" spans="1:7" ht="30.75" customHeight="1">
      <c r="A3" s="683"/>
      <c r="B3" s="989" t="s">
        <v>2844</v>
      </c>
      <c r="C3" s="989"/>
      <c r="D3" s="989"/>
      <c r="E3" s="989"/>
      <c r="F3" s="989"/>
      <c r="G3" s="989"/>
    </row>
    <row r="4" spans="1:7" ht="30.75" customHeight="1">
      <c r="A4" s="978" t="s">
        <v>2843</v>
      </c>
      <c r="B4" s="978"/>
      <c r="C4" s="682"/>
      <c r="D4" s="682"/>
      <c r="E4" s="682"/>
      <c r="F4" s="682"/>
      <c r="G4" s="682"/>
    </row>
    <row r="5" spans="1:7">
      <c r="A5" s="981" t="s">
        <v>2842</v>
      </c>
      <c r="B5" s="981"/>
      <c r="C5" s="681"/>
      <c r="D5" s="680"/>
      <c r="E5" s="680"/>
      <c r="F5" s="679"/>
      <c r="G5" s="678"/>
    </row>
    <row r="6" spans="1:7">
      <c r="A6" s="632"/>
      <c r="B6" s="967" t="s">
        <v>38</v>
      </c>
      <c r="C6" s="967" t="s">
        <v>39</v>
      </c>
      <c r="D6" s="967" t="s">
        <v>11</v>
      </c>
      <c r="E6" s="677" t="s">
        <v>26</v>
      </c>
      <c r="F6" s="621" t="s">
        <v>325</v>
      </c>
      <c r="G6" s="629" t="s">
        <v>154</v>
      </c>
    </row>
    <row r="7" spans="1:7">
      <c r="A7" s="632"/>
      <c r="B7" s="969"/>
      <c r="C7" s="969"/>
      <c r="D7" s="969"/>
      <c r="E7" s="677" t="s">
        <v>42</v>
      </c>
      <c r="F7" s="677" t="s">
        <v>42</v>
      </c>
      <c r="G7" s="629" t="s">
        <v>43</v>
      </c>
    </row>
    <row r="8" spans="1:7" ht="17.25" customHeight="1">
      <c r="A8" s="632"/>
      <c r="B8" s="621" t="s">
        <v>2841</v>
      </c>
      <c r="C8" s="621" t="s">
        <v>1537</v>
      </c>
      <c r="D8" s="967" t="s">
        <v>134</v>
      </c>
      <c r="E8" s="621" t="s">
        <v>2740</v>
      </c>
      <c r="F8" s="621" t="s">
        <v>2770</v>
      </c>
      <c r="G8" s="621" t="s">
        <v>2764</v>
      </c>
    </row>
    <row r="9" spans="1:7">
      <c r="A9" s="632"/>
      <c r="B9" s="621" t="s">
        <v>1358</v>
      </c>
      <c r="C9" s="621" t="s">
        <v>1443</v>
      </c>
      <c r="D9" s="968"/>
      <c r="E9" s="621" t="s">
        <v>2737</v>
      </c>
      <c r="F9" s="621" t="s">
        <v>2767</v>
      </c>
      <c r="G9" s="621" t="s">
        <v>2760</v>
      </c>
    </row>
    <row r="10" spans="1:7">
      <c r="A10" s="632"/>
      <c r="B10" s="621" t="s">
        <v>2840</v>
      </c>
      <c r="C10" s="621" t="s">
        <v>2839</v>
      </c>
      <c r="D10" s="968"/>
      <c r="E10" s="621" t="s">
        <v>2734</v>
      </c>
      <c r="F10" s="621" t="s">
        <v>2764</v>
      </c>
      <c r="G10" s="621" t="s">
        <v>2754</v>
      </c>
    </row>
    <row r="11" spans="1:7">
      <c r="A11" s="632"/>
      <c r="B11" s="621" t="s">
        <v>2838</v>
      </c>
      <c r="C11" s="621" t="s">
        <v>2837</v>
      </c>
      <c r="D11" s="969"/>
      <c r="E11" s="621" t="s">
        <v>2731</v>
      </c>
      <c r="F11" s="621" t="s">
        <v>2760</v>
      </c>
      <c r="G11" s="621" t="s">
        <v>2751</v>
      </c>
    </row>
    <row r="12" spans="1:7">
      <c r="A12" s="632"/>
      <c r="B12" s="621"/>
      <c r="C12" s="621"/>
      <c r="D12" s="621"/>
      <c r="E12" s="621"/>
      <c r="F12" s="621"/>
      <c r="G12" s="621"/>
    </row>
    <row r="13" spans="1:7" s="675" customFormat="1" ht="15">
      <c r="A13" s="984" t="s">
        <v>2836</v>
      </c>
      <c r="B13" s="984"/>
      <c r="C13" s="984"/>
      <c r="D13" s="984"/>
      <c r="E13" s="984"/>
      <c r="F13" s="984"/>
      <c r="G13" s="984"/>
    </row>
    <row r="14" spans="1:7" s="675" customFormat="1" ht="30">
      <c r="A14" s="676"/>
      <c r="B14" s="974" t="s">
        <v>38</v>
      </c>
      <c r="C14" s="974" t="s">
        <v>39</v>
      </c>
      <c r="D14" s="974" t="s">
        <v>11</v>
      </c>
      <c r="E14" s="626" t="s">
        <v>26</v>
      </c>
      <c r="F14" s="626" t="s">
        <v>2650</v>
      </c>
      <c r="G14" s="626" t="s">
        <v>269</v>
      </c>
    </row>
    <row r="15" spans="1:7" s="675" customFormat="1" ht="15">
      <c r="A15" s="676"/>
      <c r="B15" s="980"/>
      <c r="C15" s="976"/>
      <c r="D15" s="976"/>
      <c r="E15" s="626" t="s">
        <v>42</v>
      </c>
      <c r="F15" s="626" t="s">
        <v>42</v>
      </c>
      <c r="G15" s="626" t="s">
        <v>43</v>
      </c>
    </row>
    <row r="16" spans="1:7" s="675" customFormat="1" ht="15">
      <c r="A16" s="676"/>
      <c r="B16" s="621" t="s">
        <v>2835</v>
      </c>
      <c r="C16" s="621" t="s">
        <v>2834</v>
      </c>
      <c r="D16" s="990" t="s">
        <v>115</v>
      </c>
      <c r="E16" s="621" t="s">
        <v>2788</v>
      </c>
      <c r="F16" s="619" t="s">
        <v>2833</v>
      </c>
      <c r="G16" s="619" t="s">
        <v>2832</v>
      </c>
    </row>
    <row r="17" spans="1:8" s="675" customFormat="1" ht="15">
      <c r="A17" s="676"/>
      <c r="B17" s="626" t="s">
        <v>2831</v>
      </c>
      <c r="C17" s="621" t="s">
        <v>2830</v>
      </c>
      <c r="D17" s="991"/>
      <c r="E17" s="621" t="s">
        <v>2784</v>
      </c>
      <c r="F17" s="619" t="s">
        <v>2829</v>
      </c>
      <c r="G17" s="619" t="s">
        <v>2828</v>
      </c>
    </row>
    <row r="18" spans="1:8" s="675" customFormat="1" ht="15">
      <c r="A18" s="676"/>
      <c r="B18" s="642" t="s">
        <v>2827</v>
      </c>
      <c r="C18" s="642" t="s">
        <v>2826</v>
      </c>
      <c r="D18" s="991"/>
      <c r="E18" s="621" t="s">
        <v>2658</v>
      </c>
      <c r="F18" s="619" t="s">
        <v>2825</v>
      </c>
      <c r="G18" s="619" t="s">
        <v>2824</v>
      </c>
    </row>
    <row r="19" spans="1:8" s="675" customFormat="1" ht="16.5" customHeight="1">
      <c r="A19" s="676"/>
      <c r="B19" s="642" t="s">
        <v>2823</v>
      </c>
      <c r="C19" s="642" t="s">
        <v>2822</v>
      </c>
      <c r="D19" s="991"/>
      <c r="E19" s="621" t="s">
        <v>2654</v>
      </c>
      <c r="F19" s="619" t="s">
        <v>2821</v>
      </c>
      <c r="G19" s="619" t="s">
        <v>2820</v>
      </c>
    </row>
    <row r="20" spans="1:8" ht="15.95" customHeight="1">
      <c r="A20" s="632"/>
      <c r="B20" s="674"/>
      <c r="C20" s="674"/>
      <c r="D20" s="991"/>
      <c r="E20" s="621"/>
      <c r="F20" s="619"/>
      <c r="G20" s="619"/>
    </row>
    <row r="21" spans="1:8" ht="15">
      <c r="A21" s="984" t="s">
        <v>2819</v>
      </c>
      <c r="B21" s="984"/>
      <c r="C21" s="984"/>
      <c r="D21" s="984"/>
      <c r="E21" s="984"/>
      <c r="F21" s="984"/>
      <c r="G21" s="984"/>
    </row>
    <row r="22" spans="1:8">
      <c r="A22" s="632"/>
      <c r="B22" s="970" t="s">
        <v>38</v>
      </c>
      <c r="C22" s="970" t="s">
        <v>39</v>
      </c>
      <c r="D22" s="970" t="s">
        <v>11</v>
      </c>
      <c r="E22" s="621" t="s">
        <v>26</v>
      </c>
      <c r="F22" s="621" t="s">
        <v>2650</v>
      </c>
      <c r="G22" s="646" t="s">
        <v>2</v>
      </c>
    </row>
    <row r="23" spans="1:8">
      <c r="A23" s="632"/>
      <c r="B23" s="971"/>
      <c r="C23" s="971"/>
      <c r="D23" s="971"/>
      <c r="E23" s="621" t="s">
        <v>42</v>
      </c>
      <c r="F23" s="621" t="s">
        <v>42</v>
      </c>
      <c r="G23" s="646" t="s">
        <v>43</v>
      </c>
    </row>
    <row r="24" spans="1:8" ht="16.149999999999999" customHeight="1">
      <c r="A24" s="632"/>
      <c r="B24" s="621" t="s">
        <v>2809</v>
      </c>
      <c r="C24" s="621" t="s">
        <v>2818</v>
      </c>
      <c r="D24" s="967" t="s">
        <v>2817</v>
      </c>
      <c r="E24" s="621" t="s">
        <v>2816</v>
      </c>
      <c r="F24" s="621" t="s">
        <v>2787</v>
      </c>
      <c r="G24" s="621" t="s">
        <v>2760</v>
      </c>
    </row>
    <row r="25" spans="1:8" ht="16.149999999999999" customHeight="1">
      <c r="A25" s="632"/>
      <c r="B25" s="621" t="s">
        <v>2815</v>
      </c>
      <c r="C25" s="621" t="s">
        <v>2814</v>
      </c>
      <c r="D25" s="968"/>
      <c r="E25" s="621" t="s">
        <v>2736</v>
      </c>
      <c r="F25" s="621" t="s">
        <v>2783</v>
      </c>
      <c r="G25" s="621" t="s">
        <v>2792</v>
      </c>
    </row>
    <row r="26" spans="1:8" ht="16.149999999999999" customHeight="1">
      <c r="A26" s="632"/>
      <c r="B26" s="621" t="s">
        <v>2813</v>
      </c>
      <c r="C26" s="621" t="s">
        <v>2812</v>
      </c>
      <c r="D26" s="968"/>
      <c r="E26" s="621" t="s">
        <v>2811</v>
      </c>
      <c r="F26" s="621" t="s">
        <v>2810</v>
      </c>
      <c r="G26" s="621" t="s">
        <v>2751</v>
      </c>
    </row>
    <row r="27" spans="1:8" ht="16.149999999999999" customHeight="1">
      <c r="A27" s="632"/>
      <c r="B27" s="621" t="s">
        <v>2809</v>
      </c>
      <c r="C27" s="621" t="s">
        <v>2808</v>
      </c>
      <c r="D27" s="968"/>
      <c r="E27" s="621" t="s">
        <v>2635</v>
      </c>
      <c r="F27" s="621" t="s">
        <v>2776</v>
      </c>
      <c r="G27" s="621" t="s">
        <v>2807</v>
      </c>
    </row>
    <row r="28" spans="1:8" ht="16.149999999999999" customHeight="1">
      <c r="A28" s="632"/>
      <c r="B28" s="665"/>
      <c r="C28" s="665"/>
      <c r="D28" s="969"/>
      <c r="E28" s="621"/>
      <c r="F28" s="621"/>
      <c r="G28" s="619"/>
    </row>
    <row r="29" spans="1:8">
      <c r="A29" s="981" t="s">
        <v>2806</v>
      </c>
      <c r="B29" s="981"/>
      <c r="C29" s="981"/>
      <c r="D29" s="981"/>
      <c r="E29" s="981"/>
      <c r="F29" s="981"/>
      <c r="G29" s="981"/>
    </row>
    <row r="30" spans="1:8">
      <c r="A30" s="632"/>
      <c r="B30" s="979" t="s">
        <v>38</v>
      </c>
      <c r="C30" s="979" t="s">
        <v>39</v>
      </c>
      <c r="D30" s="979" t="s">
        <v>11</v>
      </c>
      <c r="E30" s="673" t="s">
        <v>26</v>
      </c>
      <c r="F30" s="673" t="s">
        <v>29</v>
      </c>
      <c r="G30" s="673" t="s">
        <v>272</v>
      </c>
    </row>
    <row r="31" spans="1:8">
      <c r="A31" s="632"/>
      <c r="B31" s="980"/>
      <c r="C31" s="983"/>
      <c r="D31" s="983"/>
      <c r="E31" s="673" t="s">
        <v>42</v>
      </c>
      <c r="F31" s="673" t="s">
        <v>42</v>
      </c>
      <c r="G31" s="673" t="s">
        <v>43</v>
      </c>
    </row>
    <row r="32" spans="1:8" ht="16.149999999999999" customHeight="1">
      <c r="A32" s="632"/>
      <c r="B32" s="673" t="s">
        <v>2805</v>
      </c>
      <c r="C32" s="625" t="s">
        <v>2804</v>
      </c>
      <c r="D32" s="979" t="s">
        <v>2803</v>
      </c>
      <c r="E32" s="620">
        <v>43250</v>
      </c>
      <c r="F32" s="619">
        <v>43253</v>
      </c>
      <c r="G32" s="619">
        <v>43264</v>
      </c>
      <c r="H32" s="638"/>
    </row>
    <row r="33" spans="1:8" ht="16.149999999999999" customHeight="1">
      <c r="A33" s="632"/>
      <c r="B33" s="673" t="s">
        <v>2802</v>
      </c>
      <c r="C33" s="625" t="s">
        <v>2801</v>
      </c>
      <c r="D33" s="982"/>
      <c r="E33" s="620">
        <v>43257</v>
      </c>
      <c r="F33" s="619">
        <v>43260</v>
      </c>
      <c r="G33" s="619">
        <v>43271</v>
      </c>
      <c r="H33" s="672"/>
    </row>
    <row r="34" spans="1:8" ht="16.149999999999999" customHeight="1">
      <c r="A34" s="632"/>
      <c r="B34" s="623" t="s">
        <v>2800</v>
      </c>
      <c r="C34" s="622" t="s">
        <v>2799</v>
      </c>
      <c r="D34" s="982"/>
      <c r="E34" s="620">
        <v>43264</v>
      </c>
      <c r="F34" s="619">
        <v>43267</v>
      </c>
      <c r="G34" s="619">
        <v>43278</v>
      </c>
      <c r="H34" s="672"/>
    </row>
    <row r="35" spans="1:8" ht="16.149999999999999" customHeight="1">
      <c r="A35" s="632"/>
      <c r="B35" s="623" t="s">
        <v>2798</v>
      </c>
      <c r="C35" s="622" t="s">
        <v>2797</v>
      </c>
      <c r="D35" s="982"/>
      <c r="E35" s="620">
        <v>43271</v>
      </c>
      <c r="F35" s="619">
        <v>43274</v>
      </c>
      <c r="G35" s="619">
        <v>43285</v>
      </c>
      <c r="H35" s="672"/>
    </row>
    <row r="36" spans="1:8" ht="16.149999999999999" customHeight="1">
      <c r="A36" s="632"/>
      <c r="B36" s="671"/>
      <c r="C36" s="670"/>
      <c r="D36" s="983"/>
      <c r="E36" s="669"/>
      <c r="F36" s="619"/>
      <c r="G36" s="619"/>
    </row>
    <row r="37" spans="1:8">
      <c r="A37" s="632"/>
      <c r="B37" s="668"/>
      <c r="C37" s="668"/>
      <c r="D37" s="640"/>
      <c r="E37" s="662"/>
      <c r="F37" s="637"/>
      <c r="G37" s="653"/>
    </row>
    <row r="38" spans="1:8" ht="15">
      <c r="A38" s="984" t="s">
        <v>2796</v>
      </c>
      <c r="B38" s="984"/>
      <c r="C38" s="984"/>
      <c r="D38" s="984"/>
      <c r="E38" s="984"/>
      <c r="F38" s="984"/>
      <c r="G38" s="984"/>
    </row>
    <row r="39" spans="1:8">
      <c r="A39" s="632"/>
      <c r="B39" s="997" t="s">
        <v>38</v>
      </c>
      <c r="C39" s="997" t="s">
        <v>39</v>
      </c>
      <c r="D39" s="970" t="s">
        <v>11</v>
      </c>
      <c r="E39" s="667" t="s">
        <v>26</v>
      </c>
      <c r="F39" s="621" t="s">
        <v>29</v>
      </c>
      <c r="G39" s="666" t="s">
        <v>274</v>
      </c>
    </row>
    <row r="40" spans="1:8">
      <c r="A40" s="632"/>
      <c r="B40" s="980"/>
      <c r="C40" s="998"/>
      <c r="D40" s="971"/>
      <c r="E40" s="628" t="s">
        <v>42</v>
      </c>
      <c r="F40" s="628" t="s">
        <v>42</v>
      </c>
      <c r="G40" s="646" t="s">
        <v>43</v>
      </c>
    </row>
    <row r="41" spans="1:8">
      <c r="A41" s="632"/>
      <c r="B41" s="665" t="s">
        <v>1448</v>
      </c>
      <c r="C41" s="626" t="s">
        <v>1447</v>
      </c>
      <c r="D41" s="990" t="s">
        <v>2795</v>
      </c>
      <c r="E41" s="621" t="s">
        <v>2788</v>
      </c>
      <c r="F41" s="626" t="s">
        <v>2767</v>
      </c>
      <c r="G41" s="621" t="s">
        <v>2730</v>
      </c>
    </row>
    <row r="42" spans="1:8">
      <c r="A42" s="632"/>
      <c r="B42" s="665" t="s">
        <v>1446</v>
      </c>
      <c r="C42" s="626" t="s">
        <v>1445</v>
      </c>
      <c r="D42" s="991"/>
      <c r="E42" s="621" t="s">
        <v>2784</v>
      </c>
      <c r="F42" s="626" t="s">
        <v>2764</v>
      </c>
      <c r="G42" s="621" t="s">
        <v>2794</v>
      </c>
    </row>
    <row r="43" spans="1:8">
      <c r="A43" s="632"/>
      <c r="B43" s="665" t="s">
        <v>1444</v>
      </c>
      <c r="C43" s="626" t="s">
        <v>1443</v>
      </c>
      <c r="D43" s="991"/>
      <c r="E43" s="621" t="s">
        <v>2658</v>
      </c>
      <c r="F43" s="626" t="s">
        <v>2793</v>
      </c>
      <c r="G43" s="621" t="s">
        <v>2766</v>
      </c>
    </row>
    <row r="44" spans="1:8">
      <c r="A44" s="632"/>
      <c r="B44" s="665" t="s">
        <v>1442</v>
      </c>
      <c r="C44" s="626" t="s">
        <v>1441</v>
      </c>
      <c r="D44" s="991"/>
      <c r="E44" s="621" t="s">
        <v>2654</v>
      </c>
      <c r="F44" s="626" t="s">
        <v>2792</v>
      </c>
      <c r="G44" s="621" t="s">
        <v>2763</v>
      </c>
    </row>
    <row r="45" spans="1:8">
      <c r="A45" s="632"/>
      <c r="B45" s="665"/>
      <c r="C45" s="626"/>
      <c r="D45" s="1002"/>
      <c r="E45" s="621"/>
      <c r="F45" s="626"/>
      <c r="G45" s="621"/>
    </row>
    <row r="46" spans="1:8" s="661" customFormat="1">
      <c r="A46" s="632"/>
      <c r="B46" s="664"/>
      <c r="C46" s="651"/>
      <c r="D46" s="663"/>
      <c r="E46" s="637"/>
      <c r="F46" s="662"/>
      <c r="G46" s="662"/>
    </row>
    <row r="47" spans="1:8" ht="15">
      <c r="A47" s="984" t="s">
        <v>2791</v>
      </c>
      <c r="B47" s="984"/>
      <c r="C47" s="984"/>
      <c r="D47" s="984"/>
      <c r="E47" s="984"/>
      <c r="F47" s="984"/>
      <c r="G47" s="984"/>
    </row>
    <row r="48" spans="1:8">
      <c r="A48" s="632"/>
      <c r="B48" s="997" t="s">
        <v>38</v>
      </c>
      <c r="C48" s="997" t="s">
        <v>39</v>
      </c>
      <c r="D48" s="997" t="s">
        <v>11</v>
      </c>
      <c r="E48" s="628" t="s">
        <v>26</v>
      </c>
      <c r="F48" s="621" t="s">
        <v>29</v>
      </c>
      <c r="G48" s="629" t="s">
        <v>151</v>
      </c>
    </row>
    <row r="49" spans="1:7">
      <c r="A49" s="632"/>
      <c r="B49" s="980"/>
      <c r="C49" s="998"/>
      <c r="D49" s="998"/>
      <c r="E49" s="628" t="s">
        <v>42</v>
      </c>
      <c r="F49" s="628" t="s">
        <v>42</v>
      </c>
      <c r="G49" s="621" t="s">
        <v>43</v>
      </c>
    </row>
    <row r="50" spans="1:7" ht="20.100000000000001" customHeight="1">
      <c r="A50" s="632"/>
      <c r="B50" s="621" t="s">
        <v>2790</v>
      </c>
      <c r="C50" s="621" t="s">
        <v>2789</v>
      </c>
      <c r="D50" s="974" t="s">
        <v>184</v>
      </c>
      <c r="E50" s="621" t="s">
        <v>2788</v>
      </c>
      <c r="F50" s="626" t="s">
        <v>2787</v>
      </c>
      <c r="G50" s="621" t="s">
        <v>2730</v>
      </c>
    </row>
    <row r="51" spans="1:7" ht="20.100000000000001" customHeight="1">
      <c r="A51" s="632"/>
      <c r="B51" s="621" t="s">
        <v>2786</v>
      </c>
      <c r="C51" s="621" t="s">
        <v>2785</v>
      </c>
      <c r="D51" s="975"/>
      <c r="E51" s="621" t="s">
        <v>2784</v>
      </c>
      <c r="F51" s="626" t="s">
        <v>2783</v>
      </c>
      <c r="G51" s="621" t="s">
        <v>2782</v>
      </c>
    </row>
    <row r="52" spans="1:7" ht="20.100000000000001" customHeight="1">
      <c r="A52" s="632"/>
      <c r="B52" s="621" t="s">
        <v>2781</v>
      </c>
      <c r="C52" s="621" t="s">
        <v>2780</v>
      </c>
      <c r="D52" s="975"/>
      <c r="E52" s="621" t="s">
        <v>2658</v>
      </c>
      <c r="F52" s="626" t="s">
        <v>2779</v>
      </c>
      <c r="G52" s="621" t="s">
        <v>2766</v>
      </c>
    </row>
    <row r="53" spans="1:7" ht="20.100000000000001" customHeight="1">
      <c r="A53" s="632"/>
      <c r="B53" s="621" t="s">
        <v>2778</v>
      </c>
      <c r="C53" s="621" t="s">
        <v>2777</v>
      </c>
      <c r="D53" s="976"/>
      <c r="E53" s="621" t="s">
        <v>2654</v>
      </c>
      <c r="F53" s="626" t="s">
        <v>2776</v>
      </c>
      <c r="G53" s="621" t="s">
        <v>2763</v>
      </c>
    </row>
    <row r="54" spans="1:7">
      <c r="A54" s="632"/>
      <c r="B54" s="621"/>
      <c r="C54" s="621"/>
      <c r="D54" s="626"/>
      <c r="E54" s="621"/>
      <c r="F54" s="621"/>
      <c r="G54" s="621"/>
    </row>
    <row r="55" spans="1:7" ht="28.5" customHeight="1">
      <c r="A55" s="977" t="s">
        <v>2775</v>
      </c>
      <c r="B55" s="977"/>
      <c r="C55" s="649"/>
      <c r="D55" s="640"/>
      <c r="E55" s="649"/>
      <c r="F55" s="649"/>
      <c r="G55" s="649"/>
    </row>
    <row r="56" spans="1:7" ht="15">
      <c r="A56" s="984" t="s">
        <v>2774</v>
      </c>
      <c r="B56" s="984"/>
      <c r="C56" s="984"/>
      <c r="D56" s="984"/>
      <c r="E56" s="984"/>
      <c r="F56" s="984"/>
      <c r="G56" s="984"/>
    </row>
    <row r="57" spans="1:7">
      <c r="A57" s="973" t="s">
        <v>2773</v>
      </c>
      <c r="B57" s="973"/>
      <c r="C57" s="654"/>
      <c r="D57" s="653"/>
      <c r="E57" s="653"/>
      <c r="F57" s="653"/>
      <c r="G57" s="660"/>
    </row>
    <row r="58" spans="1:7">
      <c r="A58" s="659"/>
      <c r="B58" s="967" t="s">
        <v>38</v>
      </c>
      <c r="C58" s="967" t="s">
        <v>39</v>
      </c>
      <c r="D58" s="967" t="s">
        <v>11</v>
      </c>
      <c r="E58" s="621" t="s">
        <v>26</v>
      </c>
      <c r="F58" s="621" t="s">
        <v>2772</v>
      </c>
      <c r="G58" s="621" t="s">
        <v>37</v>
      </c>
    </row>
    <row r="59" spans="1:7" ht="17.25" customHeight="1">
      <c r="A59" s="659"/>
      <c r="B59" s="969"/>
      <c r="C59" s="969"/>
      <c r="D59" s="969"/>
      <c r="E59" s="621" t="s">
        <v>42</v>
      </c>
      <c r="F59" s="621" t="s">
        <v>42</v>
      </c>
      <c r="G59" s="621" t="s">
        <v>43</v>
      </c>
    </row>
    <row r="60" spans="1:7">
      <c r="A60" s="632"/>
      <c r="B60" s="621" t="s">
        <v>1922</v>
      </c>
      <c r="C60" s="621" t="s">
        <v>2771</v>
      </c>
      <c r="D60" s="967" t="s">
        <v>134</v>
      </c>
      <c r="E60" s="621" t="s">
        <v>2740</v>
      </c>
      <c r="F60" s="621" t="s">
        <v>2770</v>
      </c>
      <c r="G60" s="621" t="s">
        <v>2769</v>
      </c>
    </row>
    <row r="61" spans="1:7">
      <c r="A61" s="632"/>
      <c r="B61" s="621" t="s">
        <v>1919</v>
      </c>
      <c r="C61" s="621" t="s">
        <v>2768</v>
      </c>
      <c r="D61" s="968"/>
      <c r="E61" s="621" t="s">
        <v>2737</v>
      </c>
      <c r="F61" s="621" t="s">
        <v>2767</v>
      </c>
      <c r="G61" s="621" t="s">
        <v>2766</v>
      </c>
    </row>
    <row r="62" spans="1:7">
      <c r="A62" s="632"/>
      <c r="B62" s="621" t="s">
        <v>1917</v>
      </c>
      <c r="C62" s="621" t="s">
        <v>2765</v>
      </c>
      <c r="D62" s="968"/>
      <c r="E62" s="621" t="s">
        <v>2734</v>
      </c>
      <c r="F62" s="621" t="s">
        <v>2764</v>
      </c>
      <c r="G62" s="621" t="s">
        <v>2763</v>
      </c>
    </row>
    <row r="63" spans="1:7">
      <c r="A63" s="632"/>
      <c r="B63" s="629" t="s">
        <v>2762</v>
      </c>
      <c r="C63" s="629" t="s">
        <v>2761</v>
      </c>
      <c r="D63" s="968"/>
      <c r="E63" s="621" t="s">
        <v>2731</v>
      </c>
      <c r="F63" s="629" t="s">
        <v>2760</v>
      </c>
      <c r="G63" s="629" t="s">
        <v>2759</v>
      </c>
    </row>
    <row r="64" spans="1:7">
      <c r="A64" s="632"/>
      <c r="B64" s="621"/>
      <c r="C64" s="621"/>
      <c r="D64" s="969"/>
      <c r="E64" s="621"/>
      <c r="F64" s="621"/>
      <c r="G64" s="621"/>
    </row>
    <row r="65" spans="1:7">
      <c r="A65" s="632"/>
      <c r="B65" s="658"/>
      <c r="C65" s="658"/>
      <c r="D65" s="640"/>
      <c r="E65" s="657"/>
      <c r="F65" s="657"/>
      <c r="G65" s="656"/>
    </row>
    <row r="66" spans="1:7">
      <c r="A66" s="973" t="s">
        <v>2758</v>
      </c>
      <c r="B66" s="973"/>
      <c r="C66" s="655"/>
      <c r="D66" s="654"/>
      <c r="E66" s="654"/>
      <c r="F66" s="653"/>
      <c r="G66" s="653"/>
    </row>
    <row r="67" spans="1:7">
      <c r="A67" s="632"/>
      <c r="B67" s="967" t="s">
        <v>38</v>
      </c>
      <c r="C67" s="967" t="s">
        <v>39</v>
      </c>
      <c r="D67" s="967" t="s">
        <v>11</v>
      </c>
      <c r="E67" s="621" t="s">
        <v>26</v>
      </c>
      <c r="F67" s="621" t="s">
        <v>2757</v>
      </c>
      <c r="G67" s="621" t="s">
        <v>54</v>
      </c>
    </row>
    <row r="68" spans="1:7">
      <c r="A68" s="632"/>
      <c r="B68" s="969"/>
      <c r="C68" s="969"/>
      <c r="D68" s="969"/>
      <c r="E68" s="621" t="s">
        <v>42</v>
      </c>
      <c r="F68" s="621" t="s">
        <v>42</v>
      </c>
      <c r="G68" s="621" t="s">
        <v>43</v>
      </c>
    </row>
    <row r="69" spans="1:7">
      <c r="A69" s="632"/>
      <c r="B69" s="621" t="s">
        <v>2756</v>
      </c>
      <c r="C69" s="621" t="s">
        <v>1877</v>
      </c>
      <c r="D69" s="967" t="s">
        <v>2755</v>
      </c>
      <c r="E69" s="621" t="s">
        <v>2740</v>
      </c>
      <c r="F69" s="621" t="s">
        <v>2737</v>
      </c>
      <c r="G69" s="621" t="s">
        <v>2754</v>
      </c>
    </row>
    <row r="70" spans="1:7">
      <c r="A70" s="632"/>
      <c r="B70" s="621" t="s">
        <v>2753</v>
      </c>
      <c r="C70" s="621" t="s">
        <v>2752</v>
      </c>
      <c r="D70" s="968"/>
      <c r="E70" s="621" t="s">
        <v>2737</v>
      </c>
      <c r="F70" s="621" t="s">
        <v>2734</v>
      </c>
      <c r="G70" s="621" t="s">
        <v>2751</v>
      </c>
    </row>
    <row r="71" spans="1:7">
      <c r="A71" s="632"/>
      <c r="B71" s="621" t="s">
        <v>2749</v>
      </c>
      <c r="C71" s="621" t="s">
        <v>1514</v>
      </c>
      <c r="D71" s="968"/>
      <c r="E71" s="621" t="s">
        <v>2734</v>
      </c>
      <c r="F71" s="621" t="s">
        <v>2731</v>
      </c>
      <c r="G71" s="621" t="s">
        <v>2750</v>
      </c>
    </row>
    <row r="72" spans="1:7">
      <c r="A72" s="632"/>
      <c r="B72" s="621" t="s">
        <v>2749</v>
      </c>
      <c r="C72" s="621" t="s">
        <v>1514</v>
      </c>
      <c r="D72" s="968"/>
      <c r="E72" s="621" t="s">
        <v>2731</v>
      </c>
      <c r="F72" s="621" t="s">
        <v>2746</v>
      </c>
      <c r="G72" s="621" t="s">
        <v>2748</v>
      </c>
    </row>
    <row r="73" spans="1:7">
      <c r="A73" s="632"/>
      <c r="B73" s="621" t="s">
        <v>2747</v>
      </c>
      <c r="C73" s="621" t="s">
        <v>1512</v>
      </c>
      <c r="D73" s="969"/>
      <c r="E73" s="621" t="s">
        <v>2746</v>
      </c>
      <c r="F73" s="621" t="s">
        <v>2745</v>
      </c>
      <c r="G73" s="621" t="s">
        <v>2744</v>
      </c>
    </row>
    <row r="74" spans="1:7">
      <c r="A74" s="632"/>
      <c r="B74" s="621"/>
      <c r="C74" s="621"/>
      <c r="D74" s="621"/>
      <c r="E74" s="621"/>
      <c r="F74" s="621"/>
      <c r="G74" s="621"/>
    </row>
    <row r="75" spans="1:7" ht="15">
      <c r="A75" s="999" t="s">
        <v>225</v>
      </c>
      <c r="B75" s="999"/>
      <c r="C75" s="999"/>
      <c r="D75" s="999"/>
      <c r="E75" s="999"/>
      <c r="F75" s="999"/>
      <c r="G75" s="999"/>
    </row>
    <row r="76" spans="1:7">
      <c r="A76" s="972" t="s">
        <v>2743</v>
      </c>
      <c r="B76" s="973"/>
      <c r="C76" s="652"/>
      <c r="D76" s="640"/>
      <c r="E76" s="651"/>
      <c r="F76" s="651"/>
      <c r="G76" s="650"/>
    </row>
    <row r="77" spans="1:7">
      <c r="A77" s="632"/>
      <c r="B77" s="985" t="s">
        <v>38</v>
      </c>
      <c r="C77" s="985" t="s">
        <v>39</v>
      </c>
      <c r="D77" s="970" t="s">
        <v>11</v>
      </c>
      <c r="E77" s="621" t="s">
        <v>26</v>
      </c>
      <c r="F77" s="621" t="s">
        <v>2742</v>
      </c>
      <c r="G77" s="646" t="s">
        <v>2283</v>
      </c>
    </row>
    <row r="78" spans="1:7">
      <c r="A78" s="632"/>
      <c r="B78" s="986"/>
      <c r="C78" s="986"/>
      <c r="D78" s="971"/>
      <c r="E78" s="647" t="s">
        <v>42</v>
      </c>
      <c r="F78" s="621" t="s">
        <v>42</v>
      </c>
      <c r="G78" s="646" t="s">
        <v>43</v>
      </c>
    </row>
    <row r="79" spans="1:7" ht="15.75" hidden="1" customHeight="1">
      <c r="A79" s="632"/>
      <c r="B79" s="645"/>
      <c r="C79" s="644"/>
      <c r="D79" s="974" t="s">
        <v>2741</v>
      </c>
      <c r="E79" s="643"/>
      <c r="F79" s="621"/>
      <c r="G79" s="621"/>
    </row>
    <row r="80" spans="1:7">
      <c r="A80" s="632"/>
      <c r="B80" s="621" t="s">
        <v>1896</v>
      </c>
      <c r="C80" s="621" t="s">
        <v>1895</v>
      </c>
      <c r="D80" s="975"/>
      <c r="E80" s="621" t="s">
        <v>2740</v>
      </c>
      <c r="F80" s="619" t="s">
        <v>2739</v>
      </c>
      <c r="G80" s="619" t="s">
        <v>2738</v>
      </c>
    </row>
    <row r="81" spans="1:7">
      <c r="A81" s="632"/>
      <c r="B81" s="621" t="s">
        <v>1893</v>
      </c>
      <c r="C81" s="621" t="s">
        <v>1863</v>
      </c>
      <c r="D81" s="975"/>
      <c r="E81" s="621" t="s">
        <v>2737</v>
      </c>
      <c r="F81" s="619" t="s">
        <v>2736</v>
      </c>
      <c r="G81" s="619" t="s">
        <v>2735</v>
      </c>
    </row>
    <row r="82" spans="1:7">
      <c r="A82" s="632"/>
      <c r="B82" s="621" t="s">
        <v>1892</v>
      </c>
      <c r="C82" s="621" t="s">
        <v>2246</v>
      </c>
      <c r="D82" s="975"/>
      <c r="E82" s="621" t="s">
        <v>2734</v>
      </c>
      <c r="F82" s="619" t="s">
        <v>2733</v>
      </c>
      <c r="G82" s="619" t="s">
        <v>2732</v>
      </c>
    </row>
    <row r="83" spans="1:7">
      <c r="A83" s="632"/>
      <c r="B83" s="621" t="s">
        <v>1891</v>
      </c>
      <c r="C83" s="616" t="s">
        <v>2246</v>
      </c>
      <c r="D83" s="975"/>
      <c r="E83" s="621" t="s">
        <v>2731</v>
      </c>
      <c r="F83" s="619" t="s">
        <v>2730</v>
      </c>
      <c r="G83" s="619" t="s">
        <v>2729</v>
      </c>
    </row>
    <row r="84" spans="1:7">
      <c r="A84" s="632"/>
      <c r="B84" s="621" t="s">
        <v>2728</v>
      </c>
      <c r="C84" s="621" t="s">
        <v>2727</v>
      </c>
      <c r="D84" s="976"/>
      <c r="E84" s="621" t="s">
        <v>2589</v>
      </c>
      <c r="F84" s="619" t="s">
        <v>2653</v>
      </c>
      <c r="G84" s="619" t="s">
        <v>2726</v>
      </c>
    </row>
    <row r="85" spans="1:7">
      <c r="A85" s="632"/>
      <c r="B85" s="649"/>
      <c r="C85" s="649"/>
      <c r="D85" s="640"/>
      <c r="E85" s="649"/>
      <c r="F85" s="648"/>
      <c r="G85" s="648"/>
    </row>
    <row r="86" spans="1:7" ht="15">
      <c r="A86" s="984" t="s">
        <v>2725</v>
      </c>
      <c r="B86" s="984"/>
      <c r="C86" s="984"/>
      <c r="D86" s="984"/>
      <c r="E86" s="984"/>
      <c r="F86" s="984"/>
      <c r="G86" s="984"/>
    </row>
    <row r="87" spans="1:7">
      <c r="A87" s="632"/>
      <c r="B87" s="985" t="s">
        <v>38</v>
      </c>
      <c r="C87" s="985" t="s">
        <v>39</v>
      </c>
      <c r="D87" s="970" t="s">
        <v>11</v>
      </c>
      <c r="E87" s="621" t="s">
        <v>26</v>
      </c>
      <c r="F87" s="621" t="s">
        <v>2724</v>
      </c>
      <c r="G87" s="646" t="s">
        <v>2558</v>
      </c>
    </row>
    <row r="88" spans="1:7">
      <c r="A88" s="632"/>
      <c r="B88" s="986"/>
      <c r="C88" s="986"/>
      <c r="D88" s="971"/>
      <c r="E88" s="647" t="s">
        <v>42</v>
      </c>
      <c r="F88" s="621" t="s">
        <v>42</v>
      </c>
      <c r="G88" s="646" t="s">
        <v>43</v>
      </c>
    </row>
    <row r="89" spans="1:7">
      <c r="A89" s="632"/>
      <c r="B89" s="645" t="s">
        <v>2723</v>
      </c>
      <c r="C89" s="644" t="s">
        <v>1804</v>
      </c>
      <c r="D89" s="974" t="s">
        <v>2722</v>
      </c>
      <c r="E89" s="643" t="s">
        <v>2721</v>
      </c>
      <c r="F89" s="621" t="s">
        <v>2720</v>
      </c>
      <c r="G89" s="621" t="s">
        <v>2617</v>
      </c>
    </row>
    <row r="90" spans="1:7">
      <c r="A90" s="632"/>
      <c r="B90" s="621" t="s">
        <v>2719</v>
      </c>
      <c r="C90" s="621" t="s">
        <v>1876</v>
      </c>
      <c r="D90" s="975"/>
      <c r="E90" s="621" t="s">
        <v>2632</v>
      </c>
      <c r="F90" s="619" t="s">
        <v>2622</v>
      </c>
      <c r="G90" s="619" t="s">
        <v>2614</v>
      </c>
    </row>
    <row r="91" spans="1:7">
      <c r="A91" s="632"/>
      <c r="B91" s="621" t="s">
        <v>1873</v>
      </c>
      <c r="C91" s="621" t="s">
        <v>2718</v>
      </c>
      <c r="D91" s="975"/>
      <c r="E91" s="621" t="s">
        <v>2717</v>
      </c>
      <c r="F91" s="619" t="s">
        <v>2620</v>
      </c>
      <c r="G91" s="619" t="s">
        <v>2610</v>
      </c>
    </row>
    <row r="92" spans="1:7">
      <c r="A92" s="632"/>
      <c r="B92" s="621" t="s">
        <v>2716</v>
      </c>
      <c r="C92" s="621" t="s">
        <v>2715</v>
      </c>
      <c r="D92" s="975"/>
      <c r="E92" s="621" t="s">
        <v>2626</v>
      </c>
      <c r="F92" s="619" t="s">
        <v>2617</v>
      </c>
      <c r="G92" s="619" t="s">
        <v>2664</v>
      </c>
    </row>
    <row r="93" spans="1:7">
      <c r="A93" s="632"/>
      <c r="B93" s="621"/>
      <c r="D93" s="975"/>
      <c r="E93" s="621"/>
      <c r="F93" s="619"/>
      <c r="G93" s="619"/>
    </row>
    <row r="94" spans="1:7">
      <c r="A94" s="632"/>
      <c r="B94" s="621"/>
      <c r="C94" s="621"/>
      <c r="D94" s="976"/>
      <c r="E94" s="621"/>
      <c r="F94" s="619"/>
      <c r="G94" s="619"/>
    </row>
    <row r="95" spans="1:7" ht="26.25" customHeight="1">
      <c r="A95" s="1000" t="s">
        <v>2714</v>
      </c>
      <c r="B95" s="1001"/>
    </row>
    <row r="96" spans="1:7" ht="15">
      <c r="A96" s="984" t="s">
        <v>2713</v>
      </c>
      <c r="B96" s="984"/>
      <c r="C96" s="984"/>
      <c r="D96" s="984"/>
      <c r="E96" s="984"/>
      <c r="F96" s="984"/>
      <c r="G96" s="984"/>
    </row>
    <row r="97" spans="1:8">
      <c r="A97" s="632"/>
      <c r="B97" s="997" t="s">
        <v>38</v>
      </c>
      <c r="C97" s="997" t="s">
        <v>39</v>
      </c>
      <c r="D97" s="997" t="s">
        <v>11</v>
      </c>
      <c r="E97" s="621" t="s">
        <v>26</v>
      </c>
      <c r="F97" s="621" t="s">
        <v>2705</v>
      </c>
      <c r="G97" s="621" t="s">
        <v>291</v>
      </c>
    </row>
    <row r="98" spans="1:8">
      <c r="A98" s="632"/>
      <c r="B98" s="980"/>
      <c r="C98" s="998"/>
      <c r="D98" s="998"/>
      <c r="E98" s="621" t="s">
        <v>42</v>
      </c>
      <c r="F98" s="621" t="s">
        <v>42</v>
      </c>
      <c r="G98" s="621" t="s">
        <v>43</v>
      </c>
    </row>
    <row r="99" spans="1:8">
      <c r="A99" s="632"/>
      <c r="B99" s="633" t="s">
        <v>2712</v>
      </c>
      <c r="C99" s="634" t="s">
        <v>2711</v>
      </c>
      <c r="D99" s="992" t="s">
        <v>2703</v>
      </c>
      <c r="E99" s="634" t="s">
        <v>2710</v>
      </c>
      <c r="F99" s="634" t="s">
        <v>2599</v>
      </c>
      <c r="G99" s="634" t="s">
        <v>2675</v>
      </c>
    </row>
    <row r="100" spans="1:8">
      <c r="A100" s="632"/>
      <c r="B100" s="633" t="s">
        <v>2709</v>
      </c>
      <c r="C100" s="634" t="s">
        <v>2106</v>
      </c>
      <c r="D100" s="993"/>
      <c r="E100" s="634" t="s">
        <v>2599</v>
      </c>
      <c r="F100" s="634" t="s">
        <v>2643</v>
      </c>
      <c r="G100" s="634" t="s">
        <v>2672</v>
      </c>
    </row>
    <row r="101" spans="1:8">
      <c r="A101" s="632"/>
      <c r="B101" s="634" t="s">
        <v>2708</v>
      </c>
      <c r="C101" s="634" t="s">
        <v>2104</v>
      </c>
      <c r="D101" s="993"/>
      <c r="E101" s="634" t="s">
        <v>2643</v>
      </c>
      <c r="F101" s="634" t="s">
        <v>2639</v>
      </c>
      <c r="G101" s="634" t="s">
        <v>2669</v>
      </c>
    </row>
    <row r="102" spans="1:8">
      <c r="A102" s="632"/>
      <c r="B102" s="634" t="s">
        <v>2707</v>
      </c>
      <c r="C102" s="634" t="s">
        <v>2102</v>
      </c>
      <c r="D102" s="993"/>
      <c r="E102" s="634" t="s">
        <v>2639</v>
      </c>
      <c r="F102" s="634" t="s">
        <v>2588</v>
      </c>
      <c r="G102" s="634" t="s">
        <v>2696</v>
      </c>
    </row>
    <row r="103" spans="1:8">
      <c r="A103" s="632"/>
      <c r="B103" s="642"/>
      <c r="C103" s="626"/>
      <c r="D103" s="994"/>
      <c r="E103" s="626"/>
      <c r="F103" s="641"/>
      <c r="G103" s="621"/>
    </row>
    <row r="104" spans="1:8">
      <c r="A104" s="632"/>
      <c r="B104" s="639"/>
      <c r="C104" s="639"/>
      <c r="D104" s="637"/>
      <c r="E104" s="640"/>
      <c r="F104" s="637"/>
      <c r="G104" s="639"/>
    </row>
    <row r="105" spans="1:8" ht="15">
      <c r="A105" s="984" t="s">
        <v>2706</v>
      </c>
      <c r="B105" s="984"/>
      <c r="C105" s="984"/>
      <c r="D105" s="984"/>
      <c r="E105" s="984"/>
      <c r="F105" s="984"/>
      <c r="G105" s="984"/>
    </row>
    <row r="106" spans="1:8">
      <c r="A106" s="632"/>
      <c r="B106" s="1003" t="s">
        <v>38</v>
      </c>
      <c r="C106" s="1003" t="s">
        <v>39</v>
      </c>
      <c r="D106" s="995" t="s">
        <v>11</v>
      </c>
      <c r="E106" s="621" t="s">
        <v>26</v>
      </c>
      <c r="F106" s="621" t="s">
        <v>2705</v>
      </c>
      <c r="G106" s="621" t="s">
        <v>173</v>
      </c>
    </row>
    <row r="107" spans="1:8">
      <c r="A107" s="632"/>
      <c r="B107" s="1003"/>
      <c r="C107" s="1003"/>
      <c r="D107" s="995"/>
      <c r="E107" s="621" t="s">
        <v>42</v>
      </c>
      <c r="F107" s="621" t="s">
        <v>42</v>
      </c>
      <c r="G107" s="621" t="s">
        <v>43</v>
      </c>
    </row>
    <row r="108" spans="1:8">
      <c r="A108" s="632"/>
      <c r="B108" s="634" t="s">
        <v>2704</v>
      </c>
      <c r="C108" s="634" t="s">
        <v>1277</v>
      </c>
      <c r="D108" s="996" t="s">
        <v>2703</v>
      </c>
      <c r="E108" s="634" t="s">
        <v>2600</v>
      </c>
      <c r="F108" s="634" t="s">
        <v>2702</v>
      </c>
      <c r="G108" s="634" t="s">
        <v>2672</v>
      </c>
      <c r="H108" s="638"/>
    </row>
    <row r="109" spans="1:8">
      <c r="A109" s="632"/>
      <c r="B109" s="634" t="s">
        <v>2701</v>
      </c>
      <c r="C109" s="634" t="s">
        <v>452</v>
      </c>
      <c r="D109" s="996"/>
      <c r="E109" s="634" t="s">
        <v>2597</v>
      </c>
      <c r="F109" s="634" t="s">
        <v>2700</v>
      </c>
      <c r="G109" s="634" t="s">
        <v>2699</v>
      </c>
    </row>
    <row r="110" spans="1:8">
      <c r="A110" s="632"/>
      <c r="B110" s="634" t="s">
        <v>2698</v>
      </c>
      <c r="C110" s="634" t="s">
        <v>316</v>
      </c>
      <c r="D110" s="996"/>
      <c r="E110" s="634" t="s">
        <v>2658</v>
      </c>
      <c r="F110" s="634" t="s">
        <v>2697</v>
      </c>
      <c r="G110" s="634" t="s">
        <v>2696</v>
      </c>
    </row>
    <row r="111" spans="1:8">
      <c r="A111" s="632"/>
      <c r="B111" s="634" t="s">
        <v>2695</v>
      </c>
      <c r="C111" s="634" t="s">
        <v>453</v>
      </c>
      <c r="D111" s="996"/>
      <c r="E111" s="634" t="s">
        <v>2654</v>
      </c>
      <c r="F111" s="634" t="s">
        <v>2694</v>
      </c>
      <c r="G111" s="634" t="s">
        <v>2693</v>
      </c>
    </row>
    <row r="112" spans="1:8">
      <c r="A112" s="632"/>
      <c r="B112" s="634"/>
      <c r="C112" s="634"/>
      <c r="D112" s="996"/>
      <c r="E112" s="634"/>
      <c r="F112" s="634"/>
      <c r="G112" s="634"/>
    </row>
    <row r="113" spans="1:7" ht="15">
      <c r="A113" s="984" t="s">
        <v>2692</v>
      </c>
      <c r="B113" s="984"/>
      <c r="C113" s="984"/>
      <c r="D113" s="984"/>
      <c r="E113" s="984"/>
      <c r="F113" s="984"/>
      <c r="G113" s="984"/>
    </row>
    <row r="114" spans="1:7">
      <c r="A114" s="632"/>
      <c r="B114" s="974" t="s">
        <v>38</v>
      </c>
      <c r="C114" s="974" t="s">
        <v>39</v>
      </c>
      <c r="D114" s="974" t="s">
        <v>11</v>
      </c>
      <c r="E114" s="626" t="s">
        <v>26</v>
      </c>
      <c r="F114" s="626" t="s">
        <v>29</v>
      </c>
      <c r="G114" s="626" t="s">
        <v>166</v>
      </c>
    </row>
    <row r="115" spans="1:7">
      <c r="A115" s="632"/>
      <c r="B115" s="980"/>
      <c r="C115" s="976"/>
      <c r="D115" s="976"/>
      <c r="E115" s="626" t="s">
        <v>42</v>
      </c>
      <c r="F115" s="626" t="s">
        <v>42</v>
      </c>
      <c r="G115" s="626" t="s">
        <v>43</v>
      </c>
    </row>
    <row r="116" spans="1:7">
      <c r="A116" s="632"/>
      <c r="B116" s="634" t="s">
        <v>2691</v>
      </c>
      <c r="C116" s="634" t="s">
        <v>2690</v>
      </c>
      <c r="D116" s="1006" t="s">
        <v>2079</v>
      </c>
      <c r="E116" s="634" t="s">
        <v>2600</v>
      </c>
      <c r="F116" s="634" t="s">
        <v>2599</v>
      </c>
      <c r="G116" s="633" t="s">
        <v>2689</v>
      </c>
    </row>
    <row r="117" spans="1:7">
      <c r="A117" s="632"/>
      <c r="B117" s="634" t="s">
        <v>2688</v>
      </c>
      <c r="C117" s="634" t="s">
        <v>2687</v>
      </c>
      <c r="D117" s="1006"/>
      <c r="E117" s="634" t="s">
        <v>2597</v>
      </c>
      <c r="F117" s="634" t="s">
        <v>2643</v>
      </c>
      <c r="G117" s="633" t="s">
        <v>2686</v>
      </c>
    </row>
    <row r="118" spans="1:7" ht="17.25" customHeight="1">
      <c r="A118" s="632"/>
      <c r="B118" s="634" t="s">
        <v>2685</v>
      </c>
      <c r="C118" s="634" t="s">
        <v>2684</v>
      </c>
      <c r="D118" s="1006"/>
      <c r="E118" s="634" t="s">
        <v>2658</v>
      </c>
      <c r="F118" s="634" t="s">
        <v>2639</v>
      </c>
      <c r="G118" s="633" t="s">
        <v>2683</v>
      </c>
    </row>
    <row r="119" spans="1:7">
      <c r="A119" s="632"/>
      <c r="B119" s="634" t="s">
        <v>2682</v>
      </c>
      <c r="C119" s="634" t="s">
        <v>1511</v>
      </c>
      <c r="D119" s="1006"/>
      <c r="E119" s="634" t="s">
        <v>2654</v>
      </c>
      <c r="F119" s="634" t="s">
        <v>2588</v>
      </c>
      <c r="G119" s="633" t="s">
        <v>2681</v>
      </c>
    </row>
    <row r="120" spans="1:7">
      <c r="A120" s="632"/>
      <c r="B120" s="633"/>
      <c r="C120" s="633"/>
      <c r="D120" s="637"/>
      <c r="E120" s="633"/>
      <c r="F120" s="633"/>
      <c r="G120" s="633"/>
    </row>
    <row r="121" spans="1:7" ht="15">
      <c r="A121" s="984" t="s">
        <v>2680</v>
      </c>
      <c r="B121" s="984"/>
      <c r="C121" s="984"/>
      <c r="D121" s="984"/>
      <c r="E121" s="984"/>
      <c r="F121" s="984"/>
      <c r="G121" s="984"/>
    </row>
    <row r="122" spans="1:7">
      <c r="A122" s="632"/>
      <c r="B122" s="967" t="s">
        <v>38</v>
      </c>
      <c r="C122" s="967" t="s">
        <v>39</v>
      </c>
      <c r="D122" s="967" t="s">
        <v>11</v>
      </c>
      <c r="E122" s="626" t="s">
        <v>26</v>
      </c>
      <c r="F122" s="621" t="s">
        <v>29</v>
      </c>
      <c r="G122" s="621" t="s">
        <v>2536</v>
      </c>
    </row>
    <row r="123" spans="1:7">
      <c r="A123" s="632"/>
      <c r="B123" s="980"/>
      <c r="C123" s="969"/>
      <c r="D123" s="969"/>
      <c r="E123" s="621" t="s">
        <v>42</v>
      </c>
      <c r="F123" s="621" t="s">
        <v>42</v>
      </c>
      <c r="G123" s="621" t="s">
        <v>43</v>
      </c>
    </row>
    <row r="124" spans="1:7" ht="23.25" customHeight="1">
      <c r="A124" s="632"/>
      <c r="B124" s="633" t="s">
        <v>2679</v>
      </c>
      <c r="C124" s="634" t="s">
        <v>2678</v>
      </c>
      <c r="D124" s="1007" t="s">
        <v>115</v>
      </c>
      <c r="E124" s="634" t="s">
        <v>2600</v>
      </c>
      <c r="F124" s="633" t="s">
        <v>2644</v>
      </c>
      <c r="G124" s="633" t="s">
        <v>2677</v>
      </c>
    </row>
    <row r="125" spans="1:7">
      <c r="A125" s="632"/>
      <c r="B125" s="633" t="s">
        <v>2676</v>
      </c>
      <c r="C125" s="634" t="s">
        <v>2670</v>
      </c>
      <c r="D125" s="1008"/>
      <c r="E125" s="634" t="s">
        <v>2597</v>
      </c>
      <c r="F125" s="633" t="s">
        <v>2603</v>
      </c>
      <c r="G125" s="633" t="s">
        <v>2675</v>
      </c>
    </row>
    <row r="126" spans="1:7">
      <c r="A126" s="632"/>
      <c r="B126" s="634" t="s">
        <v>2674</v>
      </c>
      <c r="C126" s="634" t="s">
        <v>2673</v>
      </c>
      <c r="D126" s="1008"/>
      <c r="E126" s="634" t="s">
        <v>2658</v>
      </c>
      <c r="F126" s="633" t="s">
        <v>2635</v>
      </c>
      <c r="G126" s="633" t="s">
        <v>2672</v>
      </c>
    </row>
    <row r="127" spans="1:7">
      <c r="A127" s="632"/>
      <c r="B127" s="633" t="s">
        <v>2671</v>
      </c>
      <c r="C127" s="634" t="s">
        <v>2670</v>
      </c>
      <c r="D127" s="1008"/>
      <c r="E127" s="634" t="s">
        <v>2654</v>
      </c>
      <c r="F127" s="633" t="s">
        <v>2653</v>
      </c>
      <c r="G127" s="633" t="s">
        <v>2669</v>
      </c>
    </row>
    <row r="128" spans="1:7">
      <c r="A128" s="632"/>
      <c r="B128" s="633"/>
      <c r="C128" s="633"/>
      <c r="D128" s="1009"/>
      <c r="E128" s="633"/>
      <c r="F128" s="633"/>
      <c r="G128" s="633"/>
    </row>
    <row r="129" spans="1:7" ht="15">
      <c r="A129" s="984" t="s">
        <v>2668</v>
      </c>
      <c r="B129" s="984"/>
      <c r="C129" s="984"/>
      <c r="D129" s="984"/>
      <c r="E129" s="984"/>
      <c r="F129" s="984"/>
      <c r="G129" s="984"/>
    </row>
    <row r="130" spans="1:7">
      <c r="A130" s="632"/>
      <c r="B130" s="967" t="s">
        <v>38</v>
      </c>
      <c r="C130" s="967" t="s">
        <v>39</v>
      </c>
      <c r="D130" s="967" t="s">
        <v>11</v>
      </c>
      <c r="E130" s="626" t="s">
        <v>26</v>
      </c>
      <c r="F130" s="621" t="s">
        <v>29</v>
      </c>
      <c r="G130" s="621" t="s">
        <v>2552</v>
      </c>
    </row>
    <row r="131" spans="1:7">
      <c r="A131" s="632"/>
      <c r="B131" s="980"/>
      <c r="C131" s="969"/>
      <c r="D131" s="969"/>
      <c r="E131" s="621" t="s">
        <v>42</v>
      </c>
      <c r="F131" s="621" t="s">
        <v>42</v>
      </c>
      <c r="G131" s="621" t="s">
        <v>43</v>
      </c>
    </row>
    <row r="132" spans="1:7">
      <c r="A132" s="632"/>
      <c r="B132" s="633" t="s">
        <v>2667</v>
      </c>
      <c r="C132" s="633" t="s">
        <v>2666</v>
      </c>
      <c r="D132" s="1007" t="s">
        <v>2665</v>
      </c>
      <c r="E132" s="634" t="s">
        <v>2600</v>
      </c>
      <c r="F132" s="633" t="s">
        <v>2644</v>
      </c>
      <c r="G132" s="633" t="s">
        <v>2664</v>
      </c>
    </row>
    <row r="133" spans="1:7">
      <c r="A133" s="632"/>
      <c r="B133" s="633" t="s">
        <v>2663</v>
      </c>
      <c r="C133" s="633" t="s">
        <v>2662</v>
      </c>
      <c r="D133" s="1008"/>
      <c r="E133" s="634" t="s">
        <v>2597</v>
      </c>
      <c r="F133" s="633" t="s">
        <v>2603</v>
      </c>
      <c r="G133" s="633" t="s">
        <v>2661</v>
      </c>
    </row>
    <row r="134" spans="1:7">
      <c r="A134" s="632"/>
      <c r="B134" s="633" t="s">
        <v>2660</v>
      </c>
      <c r="C134" s="633" t="s">
        <v>2659</v>
      </c>
      <c r="D134" s="1008"/>
      <c r="E134" s="634" t="s">
        <v>2658</v>
      </c>
      <c r="F134" s="633" t="s">
        <v>2635</v>
      </c>
      <c r="G134" s="633" t="s">
        <v>2657</v>
      </c>
    </row>
    <row r="135" spans="1:7">
      <c r="A135" s="632"/>
      <c r="B135" s="633" t="s">
        <v>2656</v>
      </c>
      <c r="C135" s="633" t="s">
        <v>2655</v>
      </c>
      <c r="D135" s="1008"/>
      <c r="E135" s="634" t="s">
        <v>2654</v>
      </c>
      <c r="F135" s="633" t="s">
        <v>2653</v>
      </c>
      <c r="G135" s="633" t="s">
        <v>2652</v>
      </c>
    </row>
    <row r="136" spans="1:7">
      <c r="A136" s="632"/>
      <c r="B136" s="633"/>
      <c r="C136" s="633"/>
      <c r="D136" s="1008"/>
      <c r="E136" s="633"/>
      <c r="F136" s="633"/>
      <c r="G136" s="633"/>
    </row>
    <row r="137" spans="1:7">
      <c r="A137" s="632"/>
      <c r="B137" s="635"/>
      <c r="C137" s="635"/>
      <c r="D137" s="636"/>
      <c r="E137" s="635"/>
      <c r="F137" s="635"/>
      <c r="G137" s="635"/>
    </row>
    <row r="138" spans="1:7" ht="15">
      <c r="A138" s="984" t="s">
        <v>2651</v>
      </c>
      <c r="B138" s="984"/>
      <c r="C138" s="984"/>
      <c r="D138" s="984"/>
      <c r="E138" s="984"/>
      <c r="F138" s="984"/>
      <c r="G138" s="984"/>
    </row>
    <row r="139" spans="1:7">
      <c r="A139" s="632"/>
      <c r="B139" s="967" t="s">
        <v>38</v>
      </c>
      <c r="C139" s="967" t="s">
        <v>39</v>
      </c>
      <c r="D139" s="967" t="s">
        <v>11</v>
      </c>
      <c r="E139" s="626" t="s">
        <v>26</v>
      </c>
      <c r="F139" s="621" t="s">
        <v>2650</v>
      </c>
      <c r="G139" s="621" t="s">
        <v>315</v>
      </c>
    </row>
    <row r="140" spans="1:7">
      <c r="A140" s="632"/>
      <c r="B140" s="980"/>
      <c r="C140" s="969"/>
      <c r="D140" s="969"/>
      <c r="E140" s="621" t="s">
        <v>42</v>
      </c>
      <c r="F140" s="621" t="s">
        <v>42</v>
      </c>
      <c r="G140" s="621" t="s">
        <v>43</v>
      </c>
    </row>
    <row r="141" spans="1:7">
      <c r="A141" s="632"/>
      <c r="B141" s="633" t="s">
        <v>2649</v>
      </c>
      <c r="C141" s="633" t="s">
        <v>2648</v>
      </c>
      <c r="D141" s="1007" t="s">
        <v>229</v>
      </c>
      <c r="E141" s="633" t="s">
        <v>2604</v>
      </c>
      <c r="F141" s="634" t="s">
        <v>2599</v>
      </c>
      <c r="G141" s="633" t="s">
        <v>2647</v>
      </c>
    </row>
    <row r="142" spans="1:7">
      <c r="A142" s="632"/>
      <c r="B142" s="633" t="s">
        <v>2646</v>
      </c>
      <c r="C142" s="633" t="s">
        <v>2645</v>
      </c>
      <c r="D142" s="1008"/>
      <c r="E142" s="633" t="s">
        <v>2644</v>
      </c>
      <c r="F142" s="634" t="s">
        <v>2643</v>
      </c>
      <c r="G142" s="633" t="s">
        <v>2642</v>
      </c>
    </row>
    <row r="143" spans="1:7">
      <c r="A143" s="632"/>
      <c r="B143" s="633" t="s">
        <v>2641</v>
      </c>
      <c r="C143" s="633" t="s">
        <v>2640</v>
      </c>
      <c r="D143" s="1008"/>
      <c r="E143" s="633" t="s">
        <v>2603</v>
      </c>
      <c r="F143" s="634" t="s">
        <v>2639</v>
      </c>
      <c r="G143" s="633" t="s">
        <v>2638</v>
      </c>
    </row>
    <row r="144" spans="1:7">
      <c r="A144" s="632"/>
      <c r="B144" s="633" t="s">
        <v>2637</v>
      </c>
      <c r="C144" s="633" t="s">
        <v>2636</v>
      </c>
      <c r="D144" s="1008"/>
      <c r="E144" s="633" t="s">
        <v>2635</v>
      </c>
      <c r="F144" s="634" t="s">
        <v>2588</v>
      </c>
      <c r="G144" s="633" t="s">
        <v>2634</v>
      </c>
    </row>
    <row r="145" spans="1:7">
      <c r="A145" s="632"/>
      <c r="B145" s="633"/>
      <c r="C145" s="633"/>
      <c r="D145" s="1008"/>
      <c r="E145" s="633"/>
      <c r="F145" s="633"/>
      <c r="G145" s="633"/>
    </row>
    <row r="146" spans="1:7" ht="18" customHeight="1">
      <c r="A146" s="984" t="s">
        <v>326</v>
      </c>
      <c r="B146" s="984"/>
      <c r="C146" s="984"/>
      <c r="D146" s="984"/>
      <c r="E146" s="984"/>
      <c r="F146" s="984"/>
      <c r="G146" s="984"/>
    </row>
    <row r="147" spans="1:7">
      <c r="A147" s="632"/>
      <c r="B147" s="967" t="s">
        <v>38</v>
      </c>
      <c r="C147" s="1010" t="s">
        <v>39</v>
      </c>
      <c r="D147" s="967" t="s">
        <v>11</v>
      </c>
      <c r="E147" s="626" t="s">
        <v>26</v>
      </c>
      <c r="F147" s="621" t="s">
        <v>2608</v>
      </c>
      <c r="G147" s="629" t="s">
        <v>326</v>
      </c>
    </row>
    <row r="148" spans="1:7">
      <c r="A148" s="632"/>
      <c r="B148" s="969"/>
      <c r="C148" s="1011"/>
      <c r="D148" s="969"/>
      <c r="E148" s="628" t="s">
        <v>42</v>
      </c>
      <c r="F148" s="628" t="s">
        <v>42</v>
      </c>
      <c r="G148" s="627" t="s">
        <v>43</v>
      </c>
    </row>
    <row r="149" spans="1:7">
      <c r="A149" s="632"/>
      <c r="B149" s="623" t="s">
        <v>2633</v>
      </c>
      <c r="C149" s="622" t="s">
        <v>2630</v>
      </c>
      <c r="D149" s="967" t="s">
        <v>2623</v>
      </c>
      <c r="E149" s="621" t="s">
        <v>2605</v>
      </c>
      <c r="F149" s="620" t="s">
        <v>2632</v>
      </c>
      <c r="G149" s="619" t="s">
        <v>2622</v>
      </c>
    </row>
    <row r="150" spans="1:7">
      <c r="A150" s="632"/>
      <c r="B150" s="623" t="s">
        <v>2631</v>
      </c>
      <c r="C150" s="622" t="s">
        <v>2630</v>
      </c>
      <c r="D150" s="968"/>
      <c r="E150" s="621" t="s">
        <v>2600</v>
      </c>
      <c r="F150" s="620" t="s">
        <v>2629</v>
      </c>
      <c r="G150" s="619" t="s">
        <v>2620</v>
      </c>
    </row>
    <row r="151" spans="1:7">
      <c r="A151" s="632"/>
      <c r="B151" s="626" t="s">
        <v>2628</v>
      </c>
      <c r="C151" s="625" t="s">
        <v>2627</v>
      </c>
      <c r="D151" s="968"/>
      <c r="E151" s="621" t="s">
        <v>2597</v>
      </c>
      <c r="F151" s="620" t="s">
        <v>2626</v>
      </c>
      <c r="G151" s="619" t="s">
        <v>2617</v>
      </c>
    </row>
    <row r="152" spans="1:7">
      <c r="A152" s="632"/>
      <c r="B152" s="623"/>
      <c r="C152" s="622"/>
      <c r="D152" s="968"/>
      <c r="E152" s="624"/>
      <c r="F152" s="624"/>
      <c r="G152" s="624"/>
    </row>
    <row r="153" spans="1:7">
      <c r="A153" s="632"/>
      <c r="B153" s="623"/>
      <c r="C153" s="622"/>
      <c r="D153" s="968"/>
      <c r="E153" s="620"/>
      <c r="F153" s="620"/>
      <c r="G153" s="619"/>
    </row>
    <row r="154" spans="1:7">
      <c r="A154" s="631"/>
      <c r="B154" s="626"/>
      <c r="C154" s="625"/>
      <c r="D154" s="969"/>
      <c r="E154" s="618"/>
      <c r="F154" s="620"/>
      <c r="G154" s="619"/>
    </row>
    <row r="155" spans="1:7" ht="15">
      <c r="A155" s="984" t="s">
        <v>2449</v>
      </c>
      <c r="B155" s="984"/>
      <c r="C155" s="984"/>
      <c r="D155" s="984"/>
      <c r="E155" s="984"/>
      <c r="F155" s="984"/>
      <c r="G155" s="984"/>
    </row>
    <row r="156" spans="1:7">
      <c r="A156" s="631"/>
      <c r="B156" s="967" t="s">
        <v>38</v>
      </c>
      <c r="C156" s="1010" t="s">
        <v>39</v>
      </c>
      <c r="D156" s="967" t="s">
        <v>11</v>
      </c>
      <c r="E156" s="628" t="s">
        <v>26</v>
      </c>
      <c r="F156" s="621" t="s">
        <v>2608</v>
      </c>
      <c r="G156" s="629" t="s">
        <v>2625</v>
      </c>
    </row>
    <row r="157" spans="1:7">
      <c r="A157" s="631"/>
      <c r="B157" s="969"/>
      <c r="C157" s="1011"/>
      <c r="D157" s="969"/>
      <c r="E157" s="628" t="s">
        <v>42</v>
      </c>
      <c r="F157" s="628" t="s">
        <v>42</v>
      </c>
      <c r="G157" s="627" t="s">
        <v>43</v>
      </c>
    </row>
    <row r="158" spans="1:7">
      <c r="A158" s="631"/>
      <c r="B158" s="623" t="s">
        <v>2616</v>
      </c>
      <c r="C158" s="622" t="s">
        <v>2624</v>
      </c>
      <c r="D158" s="1004" t="s">
        <v>2623</v>
      </c>
      <c r="E158" s="621" t="s">
        <v>2605</v>
      </c>
      <c r="F158" s="621" t="s">
        <v>2600</v>
      </c>
      <c r="G158" s="619" t="s">
        <v>2622</v>
      </c>
    </row>
    <row r="159" spans="1:7">
      <c r="A159" s="631"/>
      <c r="B159" s="626" t="s">
        <v>2613</v>
      </c>
      <c r="C159" s="625" t="s">
        <v>2621</v>
      </c>
      <c r="D159" s="1005"/>
      <c r="E159" s="621" t="s">
        <v>2600</v>
      </c>
      <c r="F159" s="621" t="s">
        <v>2597</v>
      </c>
      <c r="G159" s="619" t="s">
        <v>2620</v>
      </c>
    </row>
    <row r="160" spans="1:7">
      <c r="A160" s="631"/>
      <c r="B160" s="623" t="s">
        <v>2619</v>
      </c>
      <c r="C160" s="622" t="s">
        <v>2618</v>
      </c>
      <c r="D160" s="1005"/>
      <c r="E160" s="621" t="s">
        <v>2597</v>
      </c>
      <c r="F160" s="621" t="s">
        <v>2594</v>
      </c>
      <c r="G160" s="619" t="s">
        <v>2617</v>
      </c>
    </row>
    <row r="161" spans="1:7">
      <c r="A161" s="631"/>
      <c r="B161" s="623" t="s">
        <v>2616</v>
      </c>
      <c r="C161" s="622" t="s">
        <v>2615</v>
      </c>
      <c r="D161" s="1005"/>
      <c r="E161" s="621" t="s">
        <v>2594</v>
      </c>
      <c r="F161" s="621" t="s">
        <v>2589</v>
      </c>
      <c r="G161" s="624" t="s">
        <v>2614</v>
      </c>
    </row>
    <row r="162" spans="1:7">
      <c r="B162" s="626" t="s">
        <v>2613</v>
      </c>
      <c r="C162" s="616" t="s">
        <v>2612</v>
      </c>
      <c r="D162" s="1005"/>
      <c r="E162" s="621" t="s">
        <v>2589</v>
      </c>
      <c r="F162" s="616" t="s">
        <v>2611</v>
      </c>
      <c r="G162" s="616" t="s">
        <v>2610</v>
      </c>
    </row>
    <row r="163" spans="1:7" ht="15">
      <c r="A163" s="984" t="s">
        <v>2609</v>
      </c>
      <c r="B163" s="984"/>
      <c r="C163" s="984"/>
      <c r="D163" s="984"/>
      <c r="E163" s="984"/>
      <c r="F163" s="984"/>
      <c r="G163" s="984"/>
    </row>
    <row r="164" spans="1:7" ht="15">
      <c r="A164" s="630"/>
      <c r="B164" s="967" t="s">
        <v>38</v>
      </c>
      <c r="C164" s="1010" t="s">
        <v>39</v>
      </c>
      <c r="D164" s="967" t="s">
        <v>11</v>
      </c>
      <c r="E164" s="628" t="s">
        <v>26</v>
      </c>
      <c r="F164" s="621" t="s">
        <v>2608</v>
      </c>
      <c r="G164" s="629" t="s">
        <v>108</v>
      </c>
    </row>
    <row r="165" spans="1:7">
      <c r="B165" s="969"/>
      <c r="C165" s="1011"/>
      <c r="D165" s="969"/>
      <c r="E165" s="628" t="s">
        <v>42</v>
      </c>
      <c r="F165" s="628" t="s">
        <v>42</v>
      </c>
      <c r="G165" s="627" t="s">
        <v>43</v>
      </c>
    </row>
    <row r="166" spans="1:7">
      <c r="B166" s="623" t="s">
        <v>2607</v>
      </c>
      <c r="C166" s="622" t="s">
        <v>2606</v>
      </c>
      <c r="D166" s="967" t="s">
        <v>134</v>
      </c>
      <c r="E166" s="621" t="s">
        <v>2605</v>
      </c>
      <c r="F166" s="620" t="s">
        <v>2604</v>
      </c>
      <c r="G166" s="619" t="s">
        <v>2603</v>
      </c>
    </row>
    <row r="167" spans="1:7">
      <c r="B167" s="623" t="s">
        <v>2602</v>
      </c>
      <c r="C167" s="625" t="s">
        <v>2601</v>
      </c>
      <c r="D167" s="968"/>
      <c r="E167" s="621" t="s">
        <v>2600</v>
      </c>
      <c r="F167" s="620" t="s">
        <v>2599</v>
      </c>
      <c r="G167" s="619" t="s">
        <v>2593</v>
      </c>
    </row>
    <row r="168" spans="1:7">
      <c r="B168" s="626" t="s">
        <v>2598</v>
      </c>
      <c r="C168" s="625"/>
      <c r="D168" s="968"/>
      <c r="E168" s="621" t="s">
        <v>2597</v>
      </c>
      <c r="F168" s="624"/>
      <c r="G168" s="624"/>
    </row>
    <row r="169" spans="1:7">
      <c r="B169" s="623" t="s">
        <v>2596</v>
      </c>
      <c r="C169" s="622" t="s">
        <v>2595</v>
      </c>
      <c r="D169" s="968"/>
      <c r="E169" s="621" t="s">
        <v>2594</v>
      </c>
      <c r="F169" s="620" t="s">
        <v>2593</v>
      </c>
      <c r="G169" s="619" t="s">
        <v>2592</v>
      </c>
    </row>
    <row r="170" spans="1:7">
      <c r="B170" s="623" t="s">
        <v>2591</v>
      </c>
      <c r="C170" s="622" t="s">
        <v>2590</v>
      </c>
      <c r="D170" s="969"/>
      <c r="E170" s="621" t="s">
        <v>2589</v>
      </c>
      <c r="F170" s="620" t="s">
        <v>2588</v>
      </c>
      <c r="G170" s="619" t="s">
        <v>2587</v>
      </c>
    </row>
    <row r="171" spans="1:7">
      <c r="B171" s="618"/>
    </row>
    <row r="172" spans="1:7">
      <c r="B172" s="618"/>
    </row>
  </sheetData>
  <mergeCells count="103">
    <mergeCell ref="D166:D170"/>
    <mergeCell ref="D132:D136"/>
    <mergeCell ref="D139:D140"/>
    <mergeCell ref="D141:D145"/>
    <mergeCell ref="D147:D148"/>
    <mergeCell ref="A163:G163"/>
    <mergeCell ref="B164:B165"/>
    <mergeCell ref="C164:C165"/>
    <mergeCell ref="D164:D165"/>
    <mergeCell ref="B139:B140"/>
    <mergeCell ref="D158:D162"/>
    <mergeCell ref="D116:D119"/>
    <mergeCell ref="D122:D123"/>
    <mergeCell ref="B130:B131"/>
    <mergeCell ref="C130:C131"/>
    <mergeCell ref="D130:D131"/>
    <mergeCell ref="D124:D128"/>
    <mergeCell ref="B147:B148"/>
    <mergeCell ref="B156:B157"/>
    <mergeCell ref="C156:C157"/>
    <mergeCell ref="D149:D154"/>
    <mergeCell ref="D156:D157"/>
    <mergeCell ref="A138:G138"/>
    <mergeCell ref="A146:G146"/>
    <mergeCell ref="A155:G155"/>
    <mergeCell ref="C139:C140"/>
    <mergeCell ref="C147:C148"/>
    <mergeCell ref="A96:G96"/>
    <mergeCell ref="A105:G105"/>
    <mergeCell ref="C97:C98"/>
    <mergeCell ref="C106:C107"/>
    <mergeCell ref="D50:D53"/>
    <mergeCell ref="D97:D98"/>
    <mergeCell ref="A113:G113"/>
    <mergeCell ref="A121:G121"/>
    <mergeCell ref="A129:G129"/>
    <mergeCell ref="B114:B115"/>
    <mergeCell ref="B122:B123"/>
    <mergeCell ref="C122:C123"/>
    <mergeCell ref="D99:D103"/>
    <mergeCell ref="D106:D107"/>
    <mergeCell ref="D108:D112"/>
    <mergeCell ref="D114:D115"/>
    <mergeCell ref="C39:C40"/>
    <mergeCell ref="C30:C31"/>
    <mergeCell ref="D30:D31"/>
    <mergeCell ref="A75:G75"/>
    <mergeCell ref="C77:C78"/>
    <mergeCell ref="D58:D59"/>
    <mergeCell ref="B39:B40"/>
    <mergeCell ref="A38:G38"/>
    <mergeCell ref="A95:B95"/>
    <mergeCell ref="D39:D40"/>
    <mergeCell ref="C58:C59"/>
    <mergeCell ref="C67:C68"/>
    <mergeCell ref="C48:C49"/>
    <mergeCell ref="A47:G47"/>
    <mergeCell ref="D41:D45"/>
    <mergeCell ref="D48:D49"/>
    <mergeCell ref="B97:B98"/>
    <mergeCell ref="C114:C115"/>
    <mergeCell ref="B48:B49"/>
    <mergeCell ref="B106:B107"/>
    <mergeCell ref="B87:B88"/>
    <mergeCell ref="C87:C88"/>
    <mergeCell ref="D87:D88"/>
    <mergeCell ref="D89:D94"/>
    <mergeCell ref="A1:G1"/>
    <mergeCell ref="B2:E2"/>
    <mergeCell ref="B3:G3"/>
    <mergeCell ref="A5:B5"/>
    <mergeCell ref="A56:G56"/>
    <mergeCell ref="C6:C7"/>
    <mergeCell ref="D14:D15"/>
    <mergeCell ref="D16:D20"/>
    <mergeCell ref="D22:D23"/>
    <mergeCell ref="D24:D28"/>
    <mergeCell ref="A86:G86"/>
    <mergeCell ref="B58:B59"/>
    <mergeCell ref="B67:B68"/>
    <mergeCell ref="B77:B78"/>
    <mergeCell ref="A57:B57"/>
    <mergeCell ref="A66:B66"/>
    <mergeCell ref="D60:D64"/>
    <mergeCell ref="D67:D68"/>
    <mergeCell ref="D69:D73"/>
    <mergeCell ref="D77:D78"/>
    <mergeCell ref="A76:B76"/>
    <mergeCell ref="D79:D84"/>
    <mergeCell ref="A55:B55"/>
    <mergeCell ref="A4:B4"/>
    <mergeCell ref="B30:B31"/>
    <mergeCell ref="A29:G29"/>
    <mergeCell ref="C14:C15"/>
    <mergeCell ref="C22:C23"/>
    <mergeCell ref="D6:D7"/>
    <mergeCell ref="D8:D11"/>
    <mergeCell ref="B6:B7"/>
    <mergeCell ref="D32:D36"/>
    <mergeCell ref="B14:B15"/>
    <mergeCell ref="B22:B23"/>
    <mergeCell ref="A13:G13"/>
    <mergeCell ref="A21:G21"/>
  </mergeCells>
  <phoneticPr fontId="10" type="noConversion"/>
  <pageMargins left="0.75" right="0.75" top="1" bottom="1" header="0.5" footer="0.5"/>
  <pageSetup paperSize="9" scale="64" orientation="portrait" verticalDpi="300" r:id="rId1"/>
  <headerFooter alignWithMargins="0">
    <oddFooter>&amp;C第 &amp;P 页，共 &amp;N 页</oddFooter>
  </headerFooter>
  <rowBreaks count="1" manualBreakCount="1">
    <brk id="9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D68" sqref="D68"/>
    </sheetView>
  </sheetViews>
  <sheetFormatPr defaultRowHeight="14.25"/>
  <cols>
    <col min="1" max="1" width="15.25" style="686" customWidth="1"/>
    <col min="2" max="2" width="22.25" style="686" customWidth="1"/>
    <col min="3" max="3" width="18.5" style="687" customWidth="1"/>
    <col min="4" max="4" width="19.375" style="686" customWidth="1"/>
    <col min="5" max="5" width="17.375" style="686" customWidth="1"/>
    <col min="6" max="6" width="20.125" style="686" customWidth="1"/>
    <col min="7" max="7" width="17.75" style="686" customWidth="1"/>
    <col min="8" max="8" width="13.875" style="686" customWidth="1"/>
    <col min="9" max="16384" width="9" style="686"/>
  </cols>
  <sheetData>
    <row r="1" spans="1:11" ht="62.25" customHeight="1">
      <c r="A1" s="810" t="s">
        <v>2919</v>
      </c>
      <c r="B1" s="810"/>
      <c r="C1" s="810"/>
      <c r="D1" s="810"/>
      <c r="E1" s="810"/>
      <c r="F1" s="811"/>
      <c r="G1" s="810"/>
      <c r="H1" s="716"/>
      <c r="I1" s="705"/>
      <c r="J1" s="813"/>
      <c r="K1" s="813"/>
    </row>
    <row r="2" spans="1:11" ht="36" customHeight="1">
      <c r="A2" s="1022" t="s">
        <v>2918</v>
      </c>
      <c r="B2" s="1022"/>
      <c r="C2" s="336"/>
      <c r="D2" s="335"/>
      <c r="E2" s="335"/>
      <c r="F2" s="335"/>
      <c r="G2" s="717">
        <v>43252</v>
      </c>
      <c r="H2" s="716"/>
      <c r="I2" s="705"/>
      <c r="J2" s="715"/>
      <c r="K2" s="332"/>
    </row>
    <row r="3" spans="1:11" ht="23.25" customHeight="1">
      <c r="A3" s="1022" t="s">
        <v>2917</v>
      </c>
      <c r="B3" s="1022"/>
      <c r="C3" s="1022"/>
      <c r="D3" s="1022"/>
      <c r="E3" s="1022"/>
      <c r="F3" s="1022"/>
      <c r="G3" s="1022"/>
      <c r="H3" s="716"/>
      <c r="I3" s="705"/>
      <c r="J3" s="715"/>
      <c r="K3" s="332"/>
    </row>
    <row r="4" spans="1:11" ht="15">
      <c r="A4" s="272" t="s">
        <v>195</v>
      </c>
      <c r="B4" s="272"/>
      <c r="C4" s="273"/>
      <c r="D4" s="272"/>
      <c r="E4" s="272"/>
      <c r="F4" s="272"/>
      <c r="G4" s="272"/>
      <c r="H4" s="706"/>
      <c r="I4" s="706"/>
      <c r="J4" s="272"/>
      <c r="K4" s="272"/>
    </row>
    <row r="5" spans="1:11" ht="15">
      <c r="A5" s="268" t="s">
        <v>2916</v>
      </c>
      <c r="B5" s="328"/>
      <c r="C5" s="710"/>
      <c r="D5" s="714"/>
      <c r="E5" s="714"/>
      <c r="F5" s="709"/>
      <c r="G5" s="709"/>
    </row>
    <row r="6" spans="1:11">
      <c r="B6" s="1014" t="s">
        <v>2893</v>
      </c>
      <c r="C6" s="1012" t="s">
        <v>2892</v>
      </c>
      <c r="D6" s="1014" t="s">
        <v>2908</v>
      </c>
      <c r="E6" s="694" t="s">
        <v>2891</v>
      </c>
      <c r="F6" s="694" t="s">
        <v>2891</v>
      </c>
      <c r="G6" s="694" t="s">
        <v>2916</v>
      </c>
    </row>
    <row r="7" spans="1:11">
      <c r="B7" s="1015"/>
      <c r="C7" s="1013"/>
      <c r="D7" s="1015"/>
      <c r="E7" s="694" t="s">
        <v>2889</v>
      </c>
      <c r="F7" s="694" t="s">
        <v>2888</v>
      </c>
      <c r="G7" s="694" t="s">
        <v>2906</v>
      </c>
    </row>
    <row r="8" spans="1:11">
      <c r="B8" s="711" t="s">
        <v>2915</v>
      </c>
      <c r="C8" s="711">
        <v>4</v>
      </c>
      <c r="D8" s="1016" t="s">
        <v>2914</v>
      </c>
      <c r="E8" s="691">
        <v>43249</v>
      </c>
      <c r="F8" s="691">
        <v>43253</v>
      </c>
      <c r="G8" s="691">
        <v>43278</v>
      </c>
    </row>
    <row r="9" spans="1:11">
      <c r="B9" s="711" t="s">
        <v>2913</v>
      </c>
      <c r="C9" s="711">
        <v>26</v>
      </c>
      <c r="D9" s="1017"/>
      <c r="E9" s="691">
        <f t="shared" ref="E9:G12" si="0">E8+7</f>
        <v>43256</v>
      </c>
      <c r="F9" s="691">
        <f t="shared" si="0"/>
        <v>43260</v>
      </c>
      <c r="G9" s="691">
        <f t="shared" si="0"/>
        <v>43285</v>
      </c>
    </row>
    <row r="10" spans="1:11">
      <c r="B10" s="711" t="s">
        <v>2912</v>
      </c>
      <c r="C10" s="711">
        <v>6</v>
      </c>
      <c r="D10" s="1017"/>
      <c r="E10" s="691">
        <f t="shared" si="0"/>
        <v>43263</v>
      </c>
      <c r="F10" s="691">
        <f t="shared" si="0"/>
        <v>43267</v>
      </c>
      <c r="G10" s="691">
        <f t="shared" si="0"/>
        <v>43292</v>
      </c>
    </row>
    <row r="11" spans="1:11">
      <c r="B11" s="711" t="s">
        <v>2911</v>
      </c>
      <c r="C11" s="711">
        <v>1</v>
      </c>
      <c r="D11" s="1017"/>
      <c r="E11" s="691">
        <f t="shared" si="0"/>
        <v>43270</v>
      </c>
      <c r="F11" s="691">
        <f t="shared" si="0"/>
        <v>43274</v>
      </c>
      <c r="G11" s="691">
        <f t="shared" si="0"/>
        <v>43299</v>
      </c>
    </row>
    <row r="12" spans="1:11">
      <c r="B12" s="711" t="s">
        <v>2910</v>
      </c>
      <c r="C12" s="711">
        <v>3</v>
      </c>
      <c r="D12" s="1018"/>
      <c r="E12" s="691">
        <f t="shared" si="0"/>
        <v>43277</v>
      </c>
      <c r="F12" s="691">
        <f t="shared" si="0"/>
        <v>43281</v>
      </c>
      <c r="G12" s="691">
        <f t="shared" si="0"/>
        <v>43306</v>
      </c>
    </row>
    <row r="13" spans="1:11">
      <c r="B13" s="713"/>
      <c r="C13" s="713"/>
      <c r="D13" s="254"/>
      <c r="E13" s="224"/>
      <c r="F13" s="224"/>
      <c r="G13" s="712"/>
    </row>
    <row r="14" spans="1:11" ht="15">
      <c r="A14" s="272" t="s">
        <v>225</v>
      </c>
      <c r="B14" s="272"/>
      <c r="C14" s="273"/>
      <c r="D14" s="272"/>
      <c r="E14" s="272"/>
      <c r="F14" s="272"/>
      <c r="G14" s="272"/>
      <c r="H14" s="706"/>
    </row>
    <row r="15" spans="1:11" ht="15">
      <c r="A15" s="268" t="s">
        <v>2909</v>
      </c>
    </row>
    <row r="16" spans="1:11">
      <c r="B16" s="1014" t="s">
        <v>2893</v>
      </c>
      <c r="C16" s="1012" t="s">
        <v>2892</v>
      </c>
      <c r="D16" s="1014" t="s">
        <v>2908</v>
      </c>
      <c r="E16" s="694" t="s">
        <v>2891</v>
      </c>
      <c r="F16" s="694" t="s">
        <v>2891</v>
      </c>
      <c r="G16" s="694" t="s">
        <v>2907</v>
      </c>
    </row>
    <row r="17" spans="1:8">
      <c r="B17" s="1015"/>
      <c r="C17" s="1013"/>
      <c r="D17" s="1015"/>
      <c r="E17" s="694" t="s">
        <v>2889</v>
      </c>
      <c r="F17" s="694" t="s">
        <v>2888</v>
      </c>
      <c r="G17" s="694" t="s">
        <v>2906</v>
      </c>
    </row>
    <row r="18" spans="1:8">
      <c r="B18" s="711" t="s">
        <v>2905</v>
      </c>
      <c r="C18" s="711" t="s">
        <v>2904</v>
      </c>
      <c r="D18" s="1019" t="s">
        <v>2903</v>
      </c>
      <c r="E18" s="690">
        <v>43248</v>
      </c>
      <c r="F18" s="690">
        <v>43251</v>
      </c>
      <c r="G18" s="690">
        <v>43286</v>
      </c>
    </row>
    <row r="19" spans="1:8">
      <c r="B19" s="711" t="s">
        <v>2902</v>
      </c>
      <c r="C19" s="711" t="s">
        <v>2901</v>
      </c>
      <c r="D19" s="1020"/>
      <c r="E19" s="690">
        <f t="shared" ref="E19:G22" si="1">E18+7</f>
        <v>43255</v>
      </c>
      <c r="F19" s="690">
        <f t="shared" si="1"/>
        <v>43258</v>
      </c>
      <c r="G19" s="690">
        <f t="shared" si="1"/>
        <v>43293</v>
      </c>
    </row>
    <row r="20" spans="1:8">
      <c r="B20" s="711" t="s">
        <v>2900</v>
      </c>
      <c r="C20" s="711" t="s">
        <v>2899</v>
      </c>
      <c r="D20" s="1020"/>
      <c r="E20" s="690">
        <f t="shared" si="1"/>
        <v>43262</v>
      </c>
      <c r="F20" s="690">
        <f t="shared" si="1"/>
        <v>43265</v>
      </c>
      <c r="G20" s="690">
        <f t="shared" si="1"/>
        <v>43300</v>
      </c>
    </row>
    <row r="21" spans="1:8">
      <c r="B21" s="711" t="s">
        <v>2898</v>
      </c>
      <c r="C21" s="711" t="s">
        <v>2897</v>
      </c>
      <c r="D21" s="1020"/>
      <c r="E21" s="690">
        <f t="shared" si="1"/>
        <v>43269</v>
      </c>
      <c r="F21" s="690">
        <f t="shared" si="1"/>
        <v>43272</v>
      </c>
      <c r="G21" s="690">
        <f t="shared" si="1"/>
        <v>43307</v>
      </c>
    </row>
    <row r="22" spans="1:8">
      <c r="B22" s="711" t="s">
        <v>2896</v>
      </c>
      <c r="C22" s="711" t="s">
        <v>2895</v>
      </c>
      <c r="D22" s="1021"/>
      <c r="E22" s="690">
        <f t="shared" si="1"/>
        <v>43276</v>
      </c>
      <c r="F22" s="690">
        <f t="shared" si="1"/>
        <v>43279</v>
      </c>
      <c r="G22" s="690">
        <f t="shared" si="1"/>
        <v>43314</v>
      </c>
    </row>
    <row r="23" spans="1:8">
      <c r="A23" s="709"/>
      <c r="C23" s="710"/>
      <c r="D23" s="709"/>
    </row>
    <row r="24" spans="1:8" s="705" customFormat="1" ht="15">
      <c r="A24" s="802" t="s">
        <v>2894</v>
      </c>
      <c r="B24" s="802"/>
      <c r="C24" s="802"/>
      <c r="D24" s="802"/>
      <c r="E24" s="802"/>
      <c r="F24" s="802"/>
      <c r="G24" s="802"/>
      <c r="H24" s="706"/>
    </row>
    <row r="25" spans="1:8" ht="15">
      <c r="A25" s="708" t="s">
        <v>2890</v>
      </c>
    </row>
    <row r="26" spans="1:8">
      <c r="B26" s="1014" t="s">
        <v>2893</v>
      </c>
      <c r="C26" s="1012" t="s">
        <v>2892</v>
      </c>
      <c r="D26" s="1014" t="s">
        <v>40</v>
      </c>
      <c r="E26" s="694" t="s">
        <v>2891</v>
      </c>
      <c r="F26" s="694" t="s">
        <v>2891</v>
      </c>
      <c r="G26" s="694" t="s">
        <v>2890</v>
      </c>
    </row>
    <row r="27" spans="1:8">
      <c r="B27" s="1015"/>
      <c r="C27" s="1013"/>
      <c r="D27" s="1015"/>
      <c r="E27" s="694" t="s">
        <v>2889</v>
      </c>
      <c r="F27" s="694" t="s">
        <v>2888</v>
      </c>
      <c r="G27" s="694" t="s">
        <v>43</v>
      </c>
    </row>
    <row r="28" spans="1:8">
      <c r="B28" s="692" t="s">
        <v>2881</v>
      </c>
      <c r="C28" s="692" t="s">
        <v>2887</v>
      </c>
      <c r="D28" s="1019" t="s">
        <v>2886</v>
      </c>
      <c r="E28" s="691">
        <v>43251</v>
      </c>
      <c r="F28" s="691">
        <v>43254</v>
      </c>
      <c r="G28" s="691">
        <v>43260</v>
      </c>
    </row>
    <row r="29" spans="1:8">
      <c r="B29" s="692" t="s">
        <v>2883</v>
      </c>
      <c r="C29" s="692" t="s">
        <v>2885</v>
      </c>
      <c r="D29" s="1020"/>
      <c r="E29" s="691">
        <f t="shared" ref="E29:G32" si="2">E28+7</f>
        <v>43258</v>
      </c>
      <c r="F29" s="691">
        <f t="shared" si="2"/>
        <v>43261</v>
      </c>
      <c r="G29" s="691">
        <f t="shared" si="2"/>
        <v>43267</v>
      </c>
    </row>
    <row r="30" spans="1:8">
      <c r="B30" s="692" t="s">
        <v>2881</v>
      </c>
      <c r="C30" s="692" t="s">
        <v>2884</v>
      </c>
      <c r="D30" s="1020"/>
      <c r="E30" s="691">
        <f t="shared" si="2"/>
        <v>43265</v>
      </c>
      <c r="F30" s="691">
        <f t="shared" si="2"/>
        <v>43268</v>
      </c>
      <c r="G30" s="691">
        <f t="shared" si="2"/>
        <v>43274</v>
      </c>
    </row>
    <row r="31" spans="1:8">
      <c r="B31" s="692" t="s">
        <v>2883</v>
      </c>
      <c r="C31" s="692" t="s">
        <v>2882</v>
      </c>
      <c r="D31" s="1020"/>
      <c r="E31" s="691">
        <f t="shared" si="2"/>
        <v>43272</v>
      </c>
      <c r="F31" s="691">
        <f t="shared" si="2"/>
        <v>43275</v>
      </c>
      <c r="G31" s="691">
        <f t="shared" si="2"/>
        <v>43281</v>
      </c>
    </row>
    <row r="32" spans="1:8">
      <c r="B32" s="692" t="s">
        <v>2881</v>
      </c>
      <c r="C32" s="692" t="s">
        <v>2880</v>
      </c>
      <c r="D32" s="1021"/>
      <c r="E32" s="691">
        <f t="shared" si="2"/>
        <v>43279</v>
      </c>
      <c r="F32" s="691">
        <f t="shared" si="2"/>
        <v>43282</v>
      </c>
      <c r="G32" s="691">
        <f t="shared" si="2"/>
        <v>43288</v>
      </c>
    </row>
    <row r="33" spans="1:8">
      <c r="C33" s="686"/>
    </row>
    <row r="34" spans="1:8" s="688" customFormat="1">
      <c r="B34" s="707"/>
      <c r="C34" s="281"/>
      <c r="D34" s="254"/>
      <c r="E34" s="224"/>
      <c r="F34" s="224"/>
      <c r="G34" s="224"/>
    </row>
    <row r="35" spans="1:8" s="705" customFormat="1" ht="15">
      <c r="A35" s="802" t="s">
        <v>161</v>
      </c>
      <c r="B35" s="802"/>
      <c r="C35" s="802"/>
      <c r="D35" s="802"/>
      <c r="E35" s="802"/>
      <c r="F35" s="802"/>
      <c r="G35" s="802"/>
      <c r="H35" s="706"/>
    </row>
    <row r="36" spans="1:8" s="703" customFormat="1" ht="15">
      <c r="A36" s="227" t="s">
        <v>2879</v>
      </c>
      <c r="B36" s="704"/>
      <c r="C36" s="264"/>
      <c r="D36" s="263"/>
      <c r="E36" s="263"/>
      <c r="F36" s="224"/>
      <c r="G36" s="224"/>
      <c r="H36" s="700"/>
    </row>
    <row r="37" spans="1:8" s="703" customFormat="1">
      <c r="A37" s="689"/>
      <c r="B37" s="1025" t="s">
        <v>791</v>
      </c>
      <c r="C37" s="1023" t="s">
        <v>1525</v>
      </c>
      <c r="D37" s="1025" t="s">
        <v>2871</v>
      </c>
      <c r="E37" s="694" t="s">
        <v>2858</v>
      </c>
      <c r="F37" s="694" t="s">
        <v>2858</v>
      </c>
      <c r="G37" s="693" t="s">
        <v>2879</v>
      </c>
      <c r="H37" s="689"/>
    </row>
    <row r="38" spans="1:8" s="703" customFormat="1">
      <c r="A38" s="689"/>
      <c r="B38" s="1026"/>
      <c r="C38" s="1024"/>
      <c r="D38" s="1026"/>
      <c r="E38" s="693" t="s">
        <v>1521</v>
      </c>
      <c r="F38" s="693" t="s">
        <v>1094</v>
      </c>
      <c r="G38" s="693" t="s">
        <v>1095</v>
      </c>
      <c r="H38" s="689"/>
    </row>
    <row r="39" spans="1:8" s="703" customFormat="1">
      <c r="A39" s="689"/>
      <c r="B39" s="692" t="s">
        <v>2878</v>
      </c>
      <c r="C39" s="692" t="s">
        <v>1876</v>
      </c>
      <c r="D39" s="1019" t="s">
        <v>2877</v>
      </c>
      <c r="E39" s="691">
        <v>43251</v>
      </c>
      <c r="F39" s="691">
        <v>43256</v>
      </c>
      <c r="G39" s="691">
        <v>43298</v>
      </c>
      <c r="H39" s="689"/>
    </row>
    <row r="40" spans="1:8" s="703" customFormat="1">
      <c r="A40" s="689"/>
      <c r="B40" s="692" t="s">
        <v>2876</v>
      </c>
      <c r="C40" s="692" t="s">
        <v>2718</v>
      </c>
      <c r="D40" s="1020"/>
      <c r="E40" s="691">
        <f t="shared" ref="E40:G43" si="3">E39+7</f>
        <v>43258</v>
      </c>
      <c r="F40" s="691">
        <f t="shared" si="3"/>
        <v>43263</v>
      </c>
      <c r="G40" s="691">
        <f t="shared" si="3"/>
        <v>43305</v>
      </c>
      <c r="H40" s="689"/>
    </row>
    <row r="41" spans="1:8" s="703" customFormat="1">
      <c r="A41" s="689"/>
      <c r="B41" s="692" t="s">
        <v>2875</v>
      </c>
      <c r="C41" s="692" t="s">
        <v>2715</v>
      </c>
      <c r="D41" s="1020"/>
      <c r="E41" s="691">
        <f t="shared" si="3"/>
        <v>43265</v>
      </c>
      <c r="F41" s="691">
        <f t="shared" si="3"/>
        <v>43270</v>
      </c>
      <c r="G41" s="691">
        <f t="shared" si="3"/>
        <v>43312</v>
      </c>
      <c r="H41" s="689"/>
    </row>
    <row r="42" spans="1:8" s="703" customFormat="1">
      <c r="A42" s="689"/>
      <c r="B42" s="692" t="s">
        <v>2874</v>
      </c>
      <c r="C42" s="692" t="s">
        <v>1511</v>
      </c>
      <c r="D42" s="1020"/>
      <c r="E42" s="691">
        <f t="shared" si="3"/>
        <v>43272</v>
      </c>
      <c r="F42" s="691">
        <f t="shared" si="3"/>
        <v>43277</v>
      </c>
      <c r="G42" s="691">
        <f t="shared" si="3"/>
        <v>43319</v>
      </c>
      <c r="H42" s="689"/>
    </row>
    <row r="43" spans="1:8" s="703" customFormat="1">
      <c r="A43" s="689"/>
      <c r="B43" s="692" t="s">
        <v>2873</v>
      </c>
      <c r="C43" s="692" t="s">
        <v>2872</v>
      </c>
      <c r="D43" s="1021"/>
      <c r="E43" s="691">
        <f t="shared" si="3"/>
        <v>43279</v>
      </c>
      <c r="F43" s="691">
        <f t="shared" si="3"/>
        <v>43284</v>
      </c>
      <c r="G43" s="691">
        <f t="shared" si="3"/>
        <v>43326</v>
      </c>
      <c r="H43" s="689"/>
    </row>
    <row r="44" spans="1:8" s="688" customFormat="1">
      <c r="A44" s="689"/>
      <c r="B44" s="702"/>
      <c r="C44" s="695"/>
      <c r="D44" s="689"/>
      <c r="E44" s="689"/>
      <c r="F44" s="689"/>
      <c r="G44" s="689"/>
      <c r="H44" s="689"/>
    </row>
    <row r="45" spans="1:8" s="688" customFormat="1" ht="15">
      <c r="A45" s="227" t="s">
        <v>2870</v>
      </c>
      <c r="B45" s="701"/>
      <c r="C45" s="250"/>
      <c r="D45" s="227"/>
      <c r="E45" s="227"/>
      <c r="F45" s="227"/>
      <c r="G45" s="700"/>
      <c r="H45" s="689"/>
    </row>
    <row r="46" spans="1:8" s="688" customFormat="1">
      <c r="A46" s="689"/>
      <c r="B46" s="1025" t="s">
        <v>791</v>
      </c>
      <c r="C46" s="1023" t="s">
        <v>1525</v>
      </c>
      <c r="D46" s="1025" t="s">
        <v>2871</v>
      </c>
      <c r="E46" s="694" t="s">
        <v>2858</v>
      </c>
      <c r="F46" s="694" t="s">
        <v>2858</v>
      </c>
      <c r="G46" s="693" t="s">
        <v>2870</v>
      </c>
      <c r="H46" s="689"/>
    </row>
    <row r="47" spans="1:8" s="688" customFormat="1">
      <c r="A47" s="689"/>
      <c r="B47" s="1026"/>
      <c r="C47" s="1024"/>
      <c r="D47" s="1026"/>
      <c r="E47" s="693" t="s">
        <v>1521</v>
      </c>
      <c r="F47" s="693" t="s">
        <v>1094</v>
      </c>
      <c r="G47" s="693" t="s">
        <v>1095</v>
      </c>
      <c r="H47" s="689"/>
    </row>
    <row r="48" spans="1:8" s="688" customFormat="1">
      <c r="A48" s="689"/>
      <c r="B48" s="692" t="s">
        <v>2869</v>
      </c>
      <c r="C48" s="692" t="s">
        <v>2868</v>
      </c>
      <c r="D48" s="1019" t="s">
        <v>2867</v>
      </c>
      <c r="E48" s="691">
        <v>43251</v>
      </c>
      <c r="F48" s="691">
        <v>43254</v>
      </c>
      <c r="G48" s="691">
        <v>43277</v>
      </c>
      <c r="H48" s="689"/>
    </row>
    <row r="49" spans="1:8" s="688" customFormat="1">
      <c r="A49" s="689"/>
      <c r="B49" s="692" t="s">
        <v>2866</v>
      </c>
      <c r="C49" s="692" t="s">
        <v>2865</v>
      </c>
      <c r="D49" s="1020"/>
      <c r="E49" s="691">
        <f t="shared" ref="E49:G52" si="4">E48+7</f>
        <v>43258</v>
      </c>
      <c r="F49" s="691">
        <f t="shared" si="4"/>
        <v>43261</v>
      </c>
      <c r="G49" s="691">
        <f t="shared" si="4"/>
        <v>43284</v>
      </c>
      <c r="H49" s="689"/>
    </row>
    <row r="50" spans="1:8" s="688" customFormat="1">
      <c r="A50" s="689"/>
      <c r="B50" s="692" t="s">
        <v>2864</v>
      </c>
      <c r="C50" s="692" t="s">
        <v>2863</v>
      </c>
      <c r="D50" s="1020"/>
      <c r="E50" s="691">
        <f t="shared" si="4"/>
        <v>43265</v>
      </c>
      <c r="F50" s="691">
        <f t="shared" si="4"/>
        <v>43268</v>
      </c>
      <c r="G50" s="691">
        <f t="shared" si="4"/>
        <v>43291</v>
      </c>
      <c r="H50" s="689"/>
    </row>
    <row r="51" spans="1:8" s="688" customFormat="1">
      <c r="A51" s="689"/>
      <c r="B51" s="692" t="s">
        <v>2862</v>
      </c>
      <c r="C51" s="692" t="s">
        <v>2861</v>
      </c>
      <c r="D51" s="1020"/>
      <c r="E51" s="691">
        <f t="shared" si="4"/>
        <v>43272</v>
      </c>
      <c r="F51" s="691">
        <f t="shared" si="4"/>
        <v>43275</v>
      </c>
      <c r="G51" s="691">
        <f t="shared" si="4"/>
        <v>43298</v>
      </c>
      <c r="H51" s="689"/>
    </row>
    <row r="52" spans="1:8" s="688" customFormat="1">
      <c r="A52" s="689"/>
      <c r="B52" s="692" t="s">
        <v>2860</v>
      </c>
      <c r="C52" s="692" t="s">
        <v>2859</v>
      </c>
      <c r="D52" s="1021"/>
      <c r="E52" s="691">
        <f t="shared" si="4"/>
        <v>43279</v>
      </c>
      <c r="F52" s="691">
        <f t="shared" si="4"/>
        <v>43282</v>
      </c>
      <c r="G52" s="691">
        <f t="shared" si="4"/>
        <v>43305</v>
      </c>
      <c r="H52" s="689"/>
    </row>
    <row r="53" spans="1:8" s="688" customFormat="1">
      <c r="A53" s="689"/>
      <c r="B53" s="699"/>
      <c r="C53" s="695"/>
      <c r="D53" s="689"/>
      <c r="E53" s="689"/>
      <c r="F53" s="689"/>
      <c r="G53" s="689"/>
      <c r="H53" s="689"/>
    </row>
    <row r="54" spans="1:8" s="688" customFormat="1" ht="15">
      <c r="A54" s="227"/>
      <c r="B54" s="696"/>
      <c r="C54" s="698"/>
      <c r="D54" s="697"/>
      <c r="E54" s="697"/>
      <c r="F54" s="696"/>
      <c r="G54" s="689"/>
      <c r="H54" s="689"/>
    </row>
    <row r="55" spans="1:8" s="688" customFormat="1" ht="15">
      <c r="A55" s="227" t="s">
        <v>2857</v>
      </c>
      <c r="B55" s="689"/>
      <c r="C55" s="695"/>
      <c r="D55" s="689"/>
      <c r="E55" s="689"/>
      <c r="F55" s="689"/>
      <c r="G55" s="689"/>
      <c r="H55" s="689"/>
    </row>
    <row r="56" spans="1:8" s="688" customFormat="1">
      <c r="A56" s="689"/>
      <c r="B56" s="1025" t="s">
        <v>791</v>
      </c>
      <c r="C56" s="1023" t="s">
        <v>1525</v>
      </c>
      <c r="D56" s="1025" t="s">
        <v>40</v>
      </c>
      <c r="E56" s="694" t="s">
        <v>2858</v>
      </c>
      <c r="F56" s="694" t="s">
        <v>2858</v>
      </c>
      <c r="G56" s="693" t="s">
        <v>2857</v>
      </c>
      <c r="H56" s="689"/>
    </row>
    <row r="57" spans="1:8" s="688" customFormat="1" ht="13.5" customHeight="1">
      <c r="A57" s="689"/>
      <c r="B57" s="1026"/>
      <c r="C57" s="1024"/>
      <c r="D57" s="1026"/>
      <c r="E57" s="693" t="s">
        <v>1521</v>
      </c>
      <c r="F57" s="693" t="s">
        <v>42</v>
      </c>
      <c r="G57" s="693" t="s">
        <v>43</v>
      </c>
      <c r="H57" s="689"/>
    </row>
    <row r="58" spans="1:8" s="688" customFormat="1" ht="19.5" customHeight="1">
      <c r="A58" s="689"/>
      <c r="B58" s="692" t="s">
        <v>2856</v>
      </c>
      <c r="C58" s="692" t="s">
        <v>2855</v>
      </c>
      <c r="D58" s="1019" t="s">
        <v>2126</v>
      </c>
      <c r="E58" s="691">
        <v>43249</v>
      </c>
      <c r="F58" s="691">
        <v>43253</v>
      </c>
      <c r="G58" s="691">
        <v>43292</v>
      </c>
      <c r="H58" s="689"/>
    </row>
    <row r="59" spans="1:8" s="688" customFormat="1" ht="18.75" customHeight="1">
      <c r="A59" s="689"/>
      <c r="B59" s="692" t="s">
        <v>2854</v>
      </c>
      <c r="C59" s="692" t="s">
        <v>2853</v>
      </c>
      <c r="D59" s="1020"/>
      <c r="E59" s="691">
        <f t="shared" ref="E59:G62" si="5">E58+7</f>
        <v>43256</v>
      </c>
      <c r="F59" s="691">
        <f t="shared" si="5"/>
        <v>43260</v>
      </c>
      <c r="G59" s="690">
        <f t="shared" si="5"/>
        <v>43299</v>
      </c>
      <c r="H59" s="689"/>
    </row>
    <row r="60" spans="1:8" s="688" customFormat="1" ht="19.5" customHeight="1">
      <c r="A60" s="689"/>
      <c r="B60" s="692" t="s">
        <v>2852</v>
      </c>
      <c r="C60" s="692" t="s">
        <v>2851</v>
      </c>
      <c r="D60" s="1020"/>
      <c r="E60" s="691">
        <f t="shared" si="5"/>
        <v>43263</v>
      </c>
      <c r="F60" s="691">
        <f t="shared" si="5"/>
        <v>43267</v>
      </c>
      <c r="G60" s="690">
        <f t="shared" si="5"/>
        <v>43306</v>
      </c>
      <c r="H60" s="689"/>
    </row>
    <row r="61" spans="1:8" s="688" customFormat="1">
      <c r="A61" s="689"/>
      <c r="B61" s="692" t="s">
        <v>2850</v>
      </c>
      <c r="C61" s="692" t="s">
        <v>2849</v>
      </c>
      <c r="D61" s="1020"/>
      <c r="E61" s="691">
        <f t="shared" si="5"/>
        <v>43270</v>
      </c>
      <c r="F61" s="691">
        <f t="shared" si="5"/>
        <v>43274</v>
      </c>
      <c r="G61" s="690">
        <f t="shared" si="5"/>
        <v>43313</v>
      </c>
      <c r="H61" s="689"/>
    </row>
    <row r="62" spans="1:8" s="688" customFormat="1" ht="19.5" customHeight="1">
      <c r="A62" s="689"/>
      <c r="B62" s="692" t="s">
        <v>2848</v>
      </c>
      <c r="C62" s="692" t="s">
        <v>2847</v>
      </c>
      <c r="D62" s="1021"/>
      <c r="E62" s="691">
        <f t="shared" si="5"/>
        <v>43277</v>
      </c>
      <c r="F62" s="691">
        <f t="shared" si="5"/>
        <v>43281</v>
      </c>
      <c r="G62" s="690">
        <f t="shared" si="5"/>
        <v>43320</v>
      </c>
      <c r="H62" s="689"/>
    </row>
    <row r="63" spans="1:8">
      <c r="C63" s="686"/>
    </row>
  </sheetData>
  <mergeCells count="30"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  <mergeCell ref="D48:D52"/>
    <mergeCell ref="D26:D27"/>
    <mergeCell ref="B26:B27"/>
    <mergeCell ref="J1:K1"/>
    <mergeCell ref="A1:G1"/>
    <mergeCell ref="A2:B2"/>
    <mergeCell ref="A3:G3"/>
    <mergeCell ref="D16:D17"/>
    <mergeCell ref="C16:C17"/>
    <mergeCell ref="B16:B17"/>
    <mergeCell ref="C6:C7"/>
    <mergeCell ref="B6:B7"/>
    <mergeCell ref="D6:D7"/>
    <mergeCell ref="D8:D12"/>
    <mergeCell ref="D18:D22"/>
  </mergeCells>
  <phoneticPr fontId="10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2"/>
  <sheetViews>
    <sheetView workbookViewId="0">
      <selection activeCell="G35" sqref="G35"/>
    </sheetView>
  </sheetViews>
  <sheetFormatPr defaultRowHeight="15.75"/>
  <cols>
    <col min="1" max="1" width="5.25" style="1029" customWidth="1"/>
    <col min="2" max="2" width="40.375" style="1028" customWidth="1"/>
    <col min="3" max="3" width="13.125" style="1028" customWidth="1"/>
    <col min="4" max="4" width="9.75" style="1027" customWidth="1"/>
    <col min="5" max="5" width="12.5" style="1028" customWidth="1"/>
    <col min="6" max="6" width="15" style="1028" customWidth="1"/>
    <col min="7" max="7" width="13.125" style="1027" customWidth="1"/>
    <col min="8" max="16384" width="9" style="1027"/>
  </cols>
  <sheetData>
    <row r="1" spans="1:7" ht="63" customHeight="1">
      <c r="A1" s="1176" t="s">
        <v>3103</v>
      </c>
      <c r="B1" s="1176"/>
      <c r="C1" s="1176"/>
      <c r="D1" s="1176"/>
      <c r="E1" s="1176"/>
      <c r="F1" s="1176"/>
    </row>
    <row r="2" spans="1:7">
      <c r="A2" s="1173"/>
      <c r="B2" s="1175" t="s">
        <v>2845</v>
      </c>
      <c r="C2" s="1175"/>
      <c r="D2" s="1175"/>
      <c r="E2" s="1175"/>
      <c r="F2" s="1174" t="s">
        <v>3102</v>
      </c>
    </row>
    <row r="3" spans="1:7">
      <c r="A3" s="1173"/>
      <c r="B3" s="1172" t="s">
        <v>2844</v>
      </c>
      <c r="C3" s="1171"/>
      <c r="D3" s="1171"/>
      <c r="E3" s="1171"/>
      <c r="F3" s="1171"/>
    </row>
    <row r="4" spans="1:7" ht="15">
      <c r="A4" s="1170" t="s">
        <v>3101</v>
      </c>
      <c r="B4" s="1170"/>
      <c r="C4" s="1169"/>
      <c r="D4" s="1168"/>
      <c r="E4" s="1168"/>
      <c r="F4" s="1167"/>
    </row>
    <row r="5" spans="1:7" s="1063" customFormat="1" ht="15">
      <c r="A5" s="1110" t="s">
        <v>3100</v>
      </c>
      <c r="B5" s="1110"/>
      <c r="C5" s="1108"/>
      <c r="D5" s="1117"/>
      <c r="E5" s="1117"/>
      <c r="F5" s="1166"/>
      <c r="G5" s="1083"/>
    </row>
    <row r="6" spans="1:7" ht="15">
      <c r="A6" s="1165"/>
      <c r="B6" s="1066" t="s">
        <v>38</v>
      </c>
      <c r="C6" s="1066" t="s">
        <v>39</v>
      </c>
      <c r="D6" s="1066" t="s">
        <v>11</v>
      </c>
      <c r="E6" s="1149" t="s">
        <v>3024</v>
      </c>
      <c r="F6" s="1065" t="s">
        <v>37</v>
      </c>
    </row>
    <row r="7" spans="1:7" ht="15">
      <c r="A7" s="1165"/>
      <c r="B7" s="1066"/>
      <c r="C7" s="1066"/>
      <c r="D7" s="1066"/>
      <c r="E7" s="1065" t="s">
        <v>42</v>
      </c>
      <c r="F7" s="1065" t="s">
        <v>43</v>
      </c>
    </row>
    <row r="8" spans="1:7" ht="15">
      <c r="A8" s="1061"/>
      <c r="B8" s="1143" t="s">
        <v>3082</v>
      </c>
      <c r="C8" s="1145" t="s">
        <v>3081</v>
      </c>
      <c r="D8" s="1141" t="s">
        <v>3080</v>
      </c>
      <c r="E8" s="1077">
        <v>43254</v>
      </c>
      <c r="F8" s="1077">
        <v>43293</v>
      </c>
    </row>
    <row r="9" spans="1:7" ht="15">
      <c r="A9" s="1061"/>
      <c r="B9" s="1143" t="s">
        <v>3079</v>
      </c>
      <c r="C9" s="1145" t="s">
        <v>3078</v>
      </c>
      <c r="D9" s="1141"/>
      <c r="E9" s="1077">
        <v>43261</v>
      </c>
      <c r="F9" s="1077">
        <v>43300</v>
      </c>
    </row>
    <row r="10" spans="1:7" ht="15">
      <c r="A10" s="1061"/>
      <c r="B10" s="1143" t="s">
        <v>3077</v>
      </c>
      <c r="C10" s="1144" t="s">
        <v>3076</v>
      </c>
      <c r="D10" s="1141"/>
      <c r="E10" s="1077">
        <v>43268</v>
      </c>
      <c r="F10" s="1077">
        <v>43307</v>
      </c>
    </row>
    <row r="11" spans="1:7" thickBot="1">
      <c r="A11" s="1061"/>
      <c r="B11" s="1143" t="s">
        <v>3075</v>
      </c>
      <c r="C11" s="1142" t="s">
        <v>3099</v>
      </c>
      <c r="D11" s="1141"/>
      <c r="E11" s="1077">
        <v>43275</v>
      </c>
      <c r="F11" s="1077">
        <v>43314</v>
      </c>
    </row>
    <row r="12" spans="1:7" ht="15">
      <c r="A12" s="1061"/>
      <c r="B12" s="1164"/>
      <c r="C12" s="1164"/>
      <c r="D12" s="1090"/>
      <c r="E12" s="1163"/>
      <c r="F12" s="1162"/>
    </row>
    <row r="13" spans="1:7" s="1063" customFormat="1" ht="15">
      <c r="A13" s="1110" t="s">
        <v>3098</v>
      </c>
      <c r="B13" s="1110"/>
      <c r="C13" s="1118"/>
      <c r="D13" s="1108"/>
      <c r="E13" s="1108"/>
      <c r="F13" s="1117"/>
      <c r="G13" s="1083"/>
    </row>
    <row r="14" spans="1:7" ht="15">
      <c r="A14" s="1061"/>
      <c r="B14" s="1066" t="s">
        <v>38</v>
      </c>
      <c r="C14" s="1161" t="s">
        <v>39</v>
      </c>
      <c r="D14" s="1066" t="s">
        <v>11</v>
      </c>
      <c r="E14" s="1149" t="s">
        <v>3024</v>
      </c>
      <c r="F14" s="1065" t="s">
        <v>3097</v>
      </c>
    </row>
    <row r="15" spans="1:7" ht="15">
      <c r="A15" s="1061"/>
      <c r="B15" s="1066"/>
      <c r="C15" s="1081"/>
      <c r="D15" s="1066"/>
      <c r="E15" s="1065" t="s">
        <v>42</v>
      </c>
      <c r="F15" s="1065" t="s">
        <v>43</v>
      </c>
    </row>
    <row r="16" spans="1:7" thickBot="1">
      <c r="A16" s="1061"/>
      <c r="B16" s="1160" t="s">
        <v>3096</v>
      </c>
      <c r="C16" s="1156" t="s">
        <v>3095</v>
      </c>
      <c r="D16" s="1159" t="s">
        <v>3094</v>
      </c>
      <c r="E16" s="1077">
        <v>43253</v>
      </c>
      <c r="F16" s="1077">
        <v>43289</v>
      </c>
    </row>
    <row r="17" spans="1:7" thickBot="1">
      <c r="A17" s="1061"/>
      <c r="B17" s="1157" t="s">
        <v>3093</v>
      </c>
      <c r="C17" s="1156" t="s">
        <v>3092</v>
      </c>
      <c r="D17" s="1158"/>
      <c r="E17" s="1077">
        <v>43260</v>
      </c>
      <c r="F17" s="1077">
        <v>43296</v>
      </c>
    </row>
    <row r="18" spans="1:7" thickBot="1">
      <c r="A18" s="1061"/>
      <c r="B18" s="1157" t="s">
        <v>3091</v>
      </c>
      <c r="C18" s="1156" t="s">
        <v>3090</v>
      </c>
      <c r="D18" s="1158"/>
      <c r="E18" s="1077">
        <v>43267</v>
      </c>
      <c r="F18" s="1077">
        <v>43303</v>
      </c>
    </row>
    <row r="19" spans="1:7" thickBot="1">
      <c r="A19" s="1061"/>
      <c r="B19" s="1157" t="s">
        <v>3089</v>
      </c>
      <c r="C19" s="1156" t="s">
        <v>3088</v>
      </c>
      <c r="D19" s="1158"/>
      <c r="E19" s="1077">
        <v>43274</v>
      </c>
      <c r="F19" s="1077">
        <v>43310</v>
      </c>
    </row>
    <row r="20" spans="1:7" thickBot="1">
      <c r="A20" s="1061"/>
      <c r="B20" s="1157" t="s">
        <v>3087</v>
      </c>
      <c r="C20" s="1156" t="s">
        <v>3086</v>
      </c>
      <c r="D20" s="1155"/>
      <c r="E20" s="1077">
        <v>43281</v>
      </c>
      <c r="F20" s="1077">
        <v>43317</v>
      </c>
    </row>
    <row r="21" spans="1:7" ht="15">
      <c r="A21" s="1061"/>
      <c r="B21" s="1128"/>
      <c r="C21" s="1128"/>
      <c r="D21" s="1090"/>
      <c r="E21" s="1090"/>
      <c r="F21" s="1140"/>
    </row>
    <row r="22" spans="1:7" ht="15">
      <c r="A22" s="1138" t="s">
        <v>3085</v>
      </c>
      <c r="B22" s="1139"/>
      <c r="C22" s="1138"/>
      <c r="D22" s="1138"/>
      <c r="E22" s="1138"/>
      <c r="F22" s="1138"/>
    </row>
    <row r="23" spans="1:7" ht="15">
      <c r="A23" s="1154" t="s">
        <v>3083</v>
      </c>
      <c r="B23" s="1153"/>
      <c r="C23" s="1152"/>
      <c r="D23" s="1090"/>
      <c r="E23" s="1151"/>
      <c r="F23" s="1150"/>
    </row>
    <row r="24" spans="1:7" ht="15">
      <c r="A24" s="1061"/>
      <c r="B24" s="1148" t="s">
        <v>3084</v>
      </c>
      <c r="C24" s="1147" t="s">
        <v>3061</v>
      </c>
      <c r="D24" s="1042" t="s">
        <v>3068</v>
      </c>
      <c r="E24" s="1149" t="s">
        <v>3024</v>
      </c>
      <c r="F24" s="1037" t="s">
        <v>3083</v>
      </c>
      <c r="G24" s="1080"/>
    </row>
    <row r="25" spans="1:7" ht="15">
      <c r="A25" s="1061"/>
      <c r="B25" s="1148"/>
      <c r="C25" s="1147"/>
      <c r="D25" s="1042"/>
      <c r="E25" s="1146" t="s">
        <v>3066</v>
      </c>
      <c r="F25" s="1037" t="s">
        <v>3065</v>
      </c>
    </row>
    <row r="26" spans="1:7" ht="15">
      <c r="A26" s="1061"/>
      <c r="B26" s="1143" t="s">
        <v>3082</v>
      </c>
      <c r="C26" s="1145" t="s">
        <v>3081</v>
      </c>
      <c r="D26" s="1141" t="s">
        <v>3080</v>
      </c>
      <c r="E26" s="1077">
        <v>43254</v>
      </c>
      <c r="F26" s="1077">
        <v>43292</v>
      </c>
    </row>
    <row r="27" spans="1:7" ht="15">
      <c r="A27" s="1061"/>
      <c r="B27" s="1143" t="s">
        <v>3079</v>
      </c>
      <c r="C27" s="1145" t="s">
        <v>3078</v>
      </c>
      <c r="D27" s="1141"/>
      <c r="E27" s="1077">
        <v>43261</v>
      </c>
      <c r="F27" s="1077">
        <v>43299</v>
      </c>
    </row>
    <row r="28" spans="1:7" ht="15">
      <c r="A28" s="1061"/>
      <c r="B28" s="1143" t="s">
        <v>3077</v>
      </c>
      <c r="C28" s="1144" t="s">
        <v>3076</v>
      </c>
      <c r="D28" s="1141"/>
      <c r="E28" s="1077">
        <v>43268</v>
      </c>
      <c r="F28" s="1077">
        <v>43306</v>
      </c>
    </row>
    <row r="29" spans="1:7" thickBot="1">
      <c r="A29" s="1061"/>
      <c r="B29" s="1143" t="s">
        <v>3075</v>
      </c>
      <c r="C29" s="1142" t="s">
        <v>3074</v>
      </c>
      <c r="D29" s="1141"/>
      <c r="E29" s="1077">
        <v>43275</v>
      </c>
      <c r="F29" s="1077">
        <v>43313</v>
      </c>
    </row>
    <row r="30" spans="1:7" ht="15">
      <c r="A30" s="1061"/>
      <c r="B30" s="1090"/>
      <c r="C30" s="1090"/>
      <c r="D30" s="1090"/>
      <c r="E30" s="1090"/>
      <c r="F30" s="1140"/>
    </row>
    <row r="31" spans="1:7" ht="15">
      <c r="A31" s="1138" t="s">
        <v>265</v>
      </c>
      <c r="B31" s="1139"/>
      <c r="C31" s="1138"/>
      <c r="D31" s="1138"/>
      <c r="E31" s="1138"/>
      <c r="F31" s="1138"/>
    </row>
    <row r="32" spans="1:7" s="1133" customFormat="1" ht="15">
      <c r="A32" s="1134" t="s">
        <v>3070</v>
      </c>
      <c r="B32" s="1137"/>
      <c r="C32" s="1137"/>
      <c r="D32" s="1134"/>
      <c r="E32" s="1134"/>
      <c r="F32" s="1134"/>
    </row>
    <row r="33" spans="1:7" s="1133" customFormat="1" ht="15">
      <c r="A33" s="1134"/>
      <c r="B33" s="1123" t="s">
        <v>3073</v>
      </c>
      <c r="C33" s="1123" t="s">
        <v>3072</v>
      </c>
      <c r="D33" s="1123" t="s">
        <v>3071</v>
      </c>
      <c r="E33" s="1069" t="s">
        <v>2996</v>
      </c>
      <c r="F33" s="1135" t="s">
        <v>3070</v>
      </c>
      <c r="G33" s="1136"/>
    </row>
    <row r="34" spans="1:7" s="1133" customFormat="1" ht="15">
      <c r="A34" s="1134"/>
      <c r="B34" s="1119"/>
      <c r="C34" s="1119"/>
      <c r="D34" s="1119"/>
      <c r="E34" s="1135" t="s">
        <v>3066</v>
      </c>
      <c r="F34" s="1135" t="s">
        <v>3065</v>
      </c>
    </row>
    <row r="35" spans="1:7" s="1133" customFormat="1" ht="15">
      <c r="A35" s="1134"/>
      <c r="B35" s="1121" t="s">
        <v>3033</v>
      </c>
      <c r="C35" s="1120" t="s">
        <v>3032</v>
      </c>
      <c r="D35" s="1123" t="s">
        <v>3031</v>
      </c>
      <c r="E35" s="1077">
        <v>43255</v>
      </c>
      <c r="F35" s="1077">
        <v>43275</v>
      </c>
    </row>
    <row r="36" spans="1:7" s="1133" customFormat="1" ht="15">
      <c r="A36" s="1134"/>
      <c r="B36" s="1121" t="s">
        <v>3030</v>
      </c>
      <c r="C36" s="1120" t="s">
        <v>3029</v>
      </c>
      <c r="D36" s="1122"/>
      <c r="E36" s="1077">
        <v>43262</v>
      </c>
      <c r="F36" s="1077">
        <v>43282</v>
      </c>
    </row>
    <row r="37" spans="1:7" s="1133" customFormat="1" ht="15">
      <c r="A37" s="1134"/>
      <c r="B37" s="1121" t="s">
        <v>3028</v>
      </c>
      <c r="C37" s="1120" t="s">
        <v>3027</v>
      </c>
      <c r="D37" s="1122"/>
      <c r="E37" s="1077">
        <v>43269</v>
      </c>
      <c r="F37" s="1077">
        <v>43289</v>
      </c>
    </row>
    <row r="38" spans="1:7" s="1133" customFormat="1" ht="15">
      <c r="A38" s="1134"/>
      <c r="B38" s="1121" t="s">
        <v>3026</v>
      </c>
      <c r="C38" s="1120" t="s">
        <v>3025</v>
      </c>
      <c r="D38" s="1119"/>
      <c r="E38" s="1077">
        <v>43276</v>
      </c>
      <c r="F38" s="1077">
        <v>43296</v>
      </c>
    </row>
    <row r="39" spans="1:7" ht="3.75" customHeight="1">
      <c r="A39" s="1061"/>
      <c r="B39" s="1128"/>
      <c r="C39" s="1128"/>
      <c r="D39" s="1074"/>
      <c r="E39" s="1074"/>
      <c r="F39" s="1128"/>
    </row>
    <row r="40" spans="1:7" s="1132" customFormat="1" ht="13.5">
      <c r="A40" s="1071" t="s">
        <v>112</v>
      </c>
      <c r="B40" s="1071"/>
      <c r="C40" s="1071"/>
      <c r="D40" s="1071"/>
      <c r="E40" s="1071"/>
      <c r="F40" s="1071"/>
      <c r="G40" s="1098"/>
    </row>
    <row r="41" spans="1:7" s="1063" customFormat="1" ht="15">
      <c r="A41" s="1110" t="s">
        <v>3067</v>
      </c>
      <c r="B41" s="1110"/>
      <c r="C41" s="1110"/>
      <c r="D41" s="1110"/>
      <c r="E41" s="1110"/>
      <c r="F41" s="1110"/>
      <c r="G41" s="1083"/>
    </row>
    <row r="42" spans="1:7" ht="15">
      <c r="A42" s="1061"/>
      <c r="B42" s="1131" t="s">
        <v>3069</v>
      </c>
      <c r="C42" s="1131" t="s">
        <v>3061</v>
      </c>
      <c r="D42" s="1131" t="s">
        <v>3068</v>
      </c>
      <c r="E42" s="1069" t="s">
        <v>3024</v>
      </c>
      <c r="F42" s="1125" t="s">
        <v>3067</v>
      </c>
    </row>
    <row r="43" spans="1:7" ht="15">
      <c r="A43" s="1061"/>
      <c r="B43" s="1130"/>
      <c r="C43" s="1130"/>
      <c r="D43" s="1130"/>
      <c r="E43" s="1125" t="s">
        <v>3066</v>
      </c>
      <c r="F43" s="1125" t="s">
        <v>3065</v>
      </c>
    </row>
    <row r="44" spans="1:7" ht="15">
      <c r="A44" s="1061"/>
      <c r="B44" s="1121" t="s">
        <v>3033</v>
      </c>
      <c r="C44" s="1120" t="s">
        <v>3032</v>
      </c>
      <c r="D44" s="1123" t="s">
        <v>3031</v>
      </c>
      <c r="E44" s="1077">
        <v>43255</v>
      </c>
      <c r="F44" s="1077">
        <v>43275</v>
      </c>
    </row>
    <row r="45" spans="1:7" ht="15">
      <c r="A45" s="1061"/>
      <c r="B45" s="1121" t="s">
        <v>3030</v>
      </c>
      <c r="C45" s="1120" t="s">
        <v>3029</v>
      </c>
      <c r="D45" s="1122"/>
      <c r="E45" s="1077">
        <v>43262</v>
      </c>
      <c r="F45" s="1077">
        <v>43282</v>
      </c>
    </row>
    <row r="46" spans="1:7" ht="15">
      <c r="A46" s="1061"/>
      <c r="B46" s="1121" t="s">
        <v>3028</v>
      </c>
      <c r="C46" s="1120" t="s">
        <v>3027</v>
      </c>
      <c r="D46" s="1122"/>
      <c r="E46" s="1077">
        <v>43269</v>
      </c>
      <c r="F46" s="1077">
        <v>43289</v>
      </c>
    </row>
    <row r="47" spans="1:7" ht="15">
      <c r="A47" s="1061"/>
      <c r="B47" s="1121" t="s">
        <v>3026</v>
      </c>
      <c r="C47" s="1120" t="s">
        <v>3025</v>
      </c>
      <c r="D47" s="1119"/>
      <c r="E47" s="1077">
        <v>43276</v>
      </c>
      <c r="F47" s="1077">
        <v>43296</v>
      </c>
    </row>
    <row r="48" spans="1:7" ht="15">
      <c r="A48" s="1061"/>
      <c r="B48" s="1129"/>
      <c r="C48" s="1129"/>
      <c r="D48" s="1090"/>
      <c r="E48" s="1128"/>
      <c r="F48" s="1127"/>
    </row>
    <row r="49" spans="1:7" s="1063" customFormat="1" ht="15">
      <c r="A49" s="1070" t="s">
        <v>3064</v>
      </c>
      <c r="B49" s="1126"/>
      <c r="C49" s="1070"/>
      <c r="D49" s="1070"/>
      <c r="E49" s="1070"/>
      <c r="F49" s="1070"/>
      <c r="G49" s="1083"/>
    </row>
    <row r="50" spans="1:7" ht="15">
      <c r="A50" s="1061"/>
      <c r="B50" s="1042" t="s">
        <v>38</v>
      </c>
      <c r="C50" s="1042" t="s">
        <v>39</v>
      </c>
      <c r="D50" s="1042" t="s">
        <v>11</v>
      </c>
      <c r="E50" s="1069" t="s">
        <v>3024</v>
      </c>
      <c r="F50" s="1106" t="s">
        <v>3064</v>
      </c>
    </row>
    <row r="51" spans="1:7" ht="15">
      <c r="A51" s="1061"/>
      <c r="B51" s="1042"/>
      <c r="C51" s="1042"/>
      <c r="D51" s="1042"/>
      <c r="E51" s="1116" t="s">
        <v>42</v>
      </c>
      <c r="F51" s="1115" t="s">
        <v>43</v>
      </c>
    </row>
    <row r="52" spans="1:7" ht="15">
      <c r="A52" s="1061"/>
      <c r="B52" s="1121" t="s">
        <v>3033</v>
      </c>
      <c r="C52" s="1120" t="s">
        <v>3032</v>
      </c>
      <c r="D52" s="1123" t="s">
        <v>3031</v>
      </c>
      <c r="E52" s="1077">
        <v>43255</v>
      </c>
      <c r="F52" s="1077">
        <v>43280</v>
      </c>
    </row>
    <row r="53" spans="1:7" ht="15">
      <c r="A53" s="1061"/>
      <c r="B53" s="1121" t="s">
        <v>3030</v>
      </c>
      <c r="C53" s="1120" t="s">
        <v>3029</v>
      </c>
      <c r="D53" s="1122"/>
      <c r="E53" s="1077">
        <v>43262</v>
      </c>
      <c r="F53" s="1077">
        <v>43287</v>
      </c>
    </row>
    <row r="54" spans="1:7" ht="15">
      <c r="A54" s="1061"/>
      <c r="B54" s="1121" t="s">
        <v>3028</v>
      </c>
      <c r="C54" s="1120" t="s">
        <v>3027</v>
      </c>
      <c r="D54" s="1122"/>
      <c r="E54" s="1077">
        <v>43269</v>
      </c>
      <c r="F54" s="1077">
        <v>43294</v>
      </c>
    </row>
    <row r="55" spans="1:7" ht="15">
      <c r="A55" s="1061"/>
      <c r="B55" s="1121" t="s">
        <v>3026</v>
      </c>
      <c r="C55" s="1120" t="s">
        <v>3025</v>
      </c>
      <c r="D55" s="1119"/>
      <c r="E55" s="1077">
        <v>43276</v>
      </c>
      <c r="F55" s="1077">
        <v>43301</v>
      </c>
    </row>
    <row r="56" spans="1:7" s="1063" customFormat="1" ht="15">
      <c r="A56" s="1110" t="s">
        <v>3063</v>
      </c>
      <c r="B56" s="1110"/>
      <c r="C56" s="1118"/>
      <c r="D56" s="1108"/>
      <c r="E56" s="1108"/>
      <c r="F56" s="1117"/>
      <c r="G56" s="1083"/>
    </row>
    <row r="57" spans="1:7" ht="15">
      <c r="A57" s="1033"/>
      <c r="B57" s="1042" t="s">
        <v>38</v>
      </c>
      <c r="C57" s="1042" t="s">
        <v>39</v>
      </c>
      <c r="D57" s="1042" t="s">
        <v>11</v>
      </c>
      <c r="E57" s="1069" t="s">
        <v>3024</v>
      </c>
      <c r="F57" s="1106" t="s">
        <v>3063</v>
      </c>
    </row>
    <row r="58" spans="1:7" ht="15">
      <c r="A58" s="1033"/>
      <c r="B58" s="1042"/>
      <c r="C58" s="1042"/>
      <c r="D58" s="1042"/>
      <c r="E58" s="1116" t="s">
        <v>42</v>
      </c>
      <c r="F58" s="1115" t="s">
        <v>43</v>
      </c>
    </row>
    <row r="59" spans="1:7" ht="15">
      <c r="A59" s="1033"/>
      <c r="B59" s="1037" t="s">
        <v>3059</v>
      </c>
      <c r="C59" s="1037" t="s">
        <v>3058</v>
      </c>
      <c r="D59" s="1042" t="s">
        <v>3031</v>
      </c>
      <c r="E59" s="1035">
        <v>43254</v>
      </c>
      <c r="F59" s="1035">
        <v>43265</v>
      </c>
    </row>
    <row r="60" spans="1:7" ht="15">
      <c r="A60" s="1033"/>
      <c r="B60" s="1037" t="s">
        <v>3062</v>
      </c>
      <c r="C60" s="1037" t="s">
        <v>3056</v>
      </c>
      <c r="D60" s="1042"/>
      <c r="E60" s="1035">
        <v>43261</v>
      </c>
      <c r="F60" s="1035">
        <v>43273</v>
      </c>
    </row>
    <row r="61" spans="1:7" ht="15">
      <c r="A61" s="1056"/>
      <c r="B61" s="1037" t="s">
        <v>3055</v>
      </c>
      <c r="C61" s="1037" t="s">
        <v>3029</v>
      </c>
      <c r="D61" s="1042"/>
      <c r="E61" s="1057">
        <v>43268</v>
      </c>
      <c r="F61" s="1035">
        <v>43280</v>
      </c>
    </row>
    <row r="62" spans="1:7" ht="15">
      <c r="A62" s="1061"/>
      <c r="B62" s="1062" t="s">
        <v>3054</v>
      </c>
      <c r="C62" s="1059" t="s">
        <v>3053</v>
      </c>
      <c r="D62" s="1042"/>
      <c r="E62" s="1077">
        <v>43275</v>
      </c>
      <c r="F62" s="1077">
        <v>43286</v>
      </c>
    </row>
    <row r="63" spans="1:7" s="1063" customFormat="1" ht="15">
      <c r="A63" s="1110" t="s">
        <v>3060</v>
      </c>
      <c r="B63" s="1110"/>
      <c r="C63" s="1118"/>
      <c r="D63" s="1108"/>
      <c r="E63" s="1108"/>
      <c r="F63" s="1117"/>
    </row>
    <row r="64" spans="1:7" ht="15">
      <c r="A64" s="1061"/>
      <c r="B64" s="1042" t="s">
        <v>38</v>
      </c>
      <c r="C64" s="1042" t="s">
        <v>3061</v>
      </c>
      <c r="D64" s="1042" t="s">
        <v>11</v>
      </c>
      <c r="E64" s="1069" t="s">
        <v>3024</v>
      </c>
      <c r="F64" s="1106" t="s">
        <v>3060</v>
      </c>
      <c r="G64" s="1080"/>
    </row>
    <row r="65" spans="1:7" ht="15">
      <c r="A65" s="1061"/>
      <c r="B65" s="1042"/>
      <c r="C65" s="1042"/>
      <c r="D65" s="1042"/>
      <c r="E65" s="1116" t="s">
        <v>42</v>
      </c>
      <c r="F65" s="1115" t="s">
        <v>43</v>
      </c>
    </row>
    <row r="66" spans="1:7" ht="15">
      <c r="A66" s="1061"/>
      <c r="B66" s="1037" t="s">
        <v>3059</v>
      </c>
      <c r="C66" s="1037" t="s">
        <v>3058</v>
      </c>
      <c r="D66" s="1042" t="s">
        <v>3031</v>
      </c>
      <c r="E66" s="1035">
        <v>43254</v>
      </c>
      <c r="F66" s="1040">
        <v>43267</v>
      </c>
    </row>
    <row r="67" spans="1:7" ht="15">
      <c r="A67" s="1061"/>
      <c r="B67" s="1037" t="s">
        <v>3057</v>
      </c>
      <c r="C67" s="1037" t="s">
        <v>3056</v>
      </c>
      <c r="D67" s="1042"/>
      <c r="E67" s="1035">
        <v>43261</v>
      </c>
      <c r="F67" s="1040">
        <v>43278</v>
      </c>
    </row>
    <row r="68" spans="1:7" ht="15">
      <c r="A68" s="1061"/>
      <c r="B68" s="1037" t="s">
        <v>3055</v>
      </c>
      <c r="C68" s="1037" t="s">
        <v>3029</v>
      </c>
      <c r="D68" s="1042"/>
      <c r="E68" s="1057">
        <v>43268</v>
      </c>
      <c r="F68" s="1040">
        <v>43283</v>
      </c>
    </row>
    <row r="69" spans="1:7" ht="15">
      <c r="A69" s="1061"/>
      <c r="B69" s="1062" t="s">
        <v>3054</v>
      </c>
      <c r="C69" s="1059" t="s">
        <v>3053</v>
      </c>
      <c r="D69" s="1042"/>
      <c r="E69" s="1077">
        <v>43275</v>
      </c>
      <c r="F69" s="1035">
        <v>43288</v>
      </c>
    </row>
    <row r="70" spans="1:7" s="1063" customFormat="1" ht="15">
      <c r="A70" s="1110" t="s">
        <v>3052</v>
      </c>
      <c r="B70" s="1110"/>
      <c r="C70" s="1118"/>
      <c r="D70" s="1108"/>
      <c r="E70" s="1108"/>
      <c r="F70" s="1117"/>
      <c r="G70" s="1083"/>
    </row>
    <row r="71" spans="1:7" ht="15">
      <c r="A71" s="1033"/>
      <c r="B71" s="1042" t="s">
        <v>38</v>
      </c>
      <c r="C71" s="1042" t="s">
        <v>39</v>
      </c>
      <c r="D71" s="1042" t="s">
        <v>11</v>
      </c>
      <c r="E71" s="1069" t="s">
        <v>3024</v>
      </c>
      <c r="F71" s="1106" t="s">
        <v>3051</v>
      </c>
    </row>
    <row r="72" spans="1:7" ht="15">
      <c r="A72" s="1033"/>
      <c r="B72" s="1042"/>
      <c r="C72" s="1042"/>
      <c r="D72" s="1042"/>
      <c r="E72" s="1116" t="s">
        <v>42</v>
      </c>
      <c r="F72" s="1115" t="s">
        <v>43</v>
      </c>
    </row>
    <row r="73" spans="1:7" ht="15">
      <c r="A73" s="1033"/>
      <c r="B73" s="1037" t="s">
        <v>3044</v>
      </c>
      <c r="C73" s="1037" t="s">
        <v>3050</v>
      </c>
      <c r="D73" s="1042" t="s">
        <v>3049</v>
      </c>
      <c r="E73" s="1035">
        <v>43256</v>
      </c>
      <c r="F73" s="1040">
        <v>43266</v>
      </c>
    </row>
    <row r="74" spans="1:7" ht="15">
      <c r="A74" s="1033"/>
      <c r="B74" s="1037" t="s">
        <v>3041</v>
      </c>
      <c r="C74" s="1037" t="s">
        <v>3040</v>
      </c>
      <c r="D74" s="1042"/>
      <c r="E74" s="1035">
        <v>43263</v>
      </c>
      <c r="F74" s="1040">
        <v>43273</v>
      </c>
    </row>
    <row r="75" spans="1:7" ht="15">
      <c r="A75" s="1033"/>
      <c r="B75" s="1037" t="s">
        <v>3039</v>
      </c>
      <c r="C75" s="1037" t="s">
        <v>3048</v>
      </c>
      <c r="D75" s="1042"/>
      <c r="E75" s="1035">
        <v>43270</v>
      </c>
      <c r="F75" s="1040">
        <v>43280</v>
      </c>
    </row>
    <row r="76" spans="1:7" ht="15">
      <c r="A76" s="1033"/>
      <c r="B76" s="1037" t="s">
        <v>3037</v>
      </c>
      <c r="C76" s="1125" t="s">
        <v>3047</v>
      </c>
      <c r="D76" s="1042"/>
      <c r="E76" s="1035">
        <v>43277</v>
      </c>
      <c r="F76" s="1035">
        <v>43287</v>
      </c>
    </row>
    <row r="77" spans="1:7" ht="15">
      <c r="A77" s="1033"/>
      <c r="B77" s="1037"/>
      <c r="C77" s="1124"/>
      <c r="D77" s="1042"/>
      <c r="E77" s="1035"/>
      <c r="F77" s="1040"/>
    </row>
    <row r="78" spans="1:7" s="1063" customFormat="1" ht="15">
      <c r="A78" s="1110" t="s">
        <v>3046</v>
      </c>
      <c r="B78" s="1110"/>
      <c r="C78" s="1118"/>
      <c r="D78" s="1108"/>
      <c r="E78" s="1108"/>
      <c r="F78" s="1117"/>
      <c r="G78" s="1083"/>
    </row>
    <row r="79" spans="1:7" ht="15">
      <c r="A79" s="1033"/>
      <c r="B79" s="1042" t="s">
        <v>38</v>
      </c>
      <c r="C79" s="1042" t="s">
        <v>39</v>
      </c>
      <c r="D79" s="1042" t="s">
        <v>11</v>
      </c>
      <c r="E79" s="1069" t="s">
        <v>3024</v>
      </c>
      <c r="F79" s="1106" t="s">
        <v>3045</v>
      </c>
    </row>
    <row r="80" spans="1:7" ht="15">
      <c r="A80" s="1033"/>
      <c r="B80" s="1042"/>
      <c r="C80" s="1042"/>
      <c r="D80" s="1042"/>
      <c r="E80" s="1116" t="s">
        <v>42</v>
      </c>
      <c r="F80" s="1115" t="s">
        <v>43</v>
      </c>
    </row>
    <row r="81" spans="1:7" ht="15">
      <c r="A81" s="1033"/>
      <c r="B81" s="1037" t="s">
        <v>3044</v>
      </c>
      <c r="C81" s="1037" t="s">
        <v>3043</v>
      </c>
      <c r="D81" s="1046" t="s">
        <v>3042</v>
      </c>
      <c r="E81" s="1035">
        <v>43256</v>
      </c>
      <c r="F81" s="1040">
        <v>43270</v>
      </c>
    </row>
    <row r="82" spans="1:7" ht="15">
      <c r="A82" s="1033"/>
      <c r="B82" s="1037" t="s">
        <v>3041</v>
      </c>
      <c r="C82" s="1037" t="s">
        <v>3040</v>
      </c>
      <c r="D82" s="1114"/>
      <c r="E82" s="1035">
        <v>43263</v>
      </c>
      <c r="F82" s="1040">
        <v>43277</v>
      </c>
    </row>
    <row r="83" spans="1:7" ht="15">
      <c r="A83" s="1033"/>
      <c r="B83" s="1037" t="s">
        <v>3039</v>
      </c>
      <c r="C83" s="1125" t="s">
        <v>3038</v>
      </c>
      <c r="D83" s="1114"/>
      <c r="E83" s="1035">
        <v>43270</v>
      </c>
      <c r="F83" s="1035">
        <v>43284</v>
      </c>
    </row>
    <row r="84" spans="1:7" ht="15">
      <c r="A84" s="1033"/>
      <c r="B84" s="1037" t="s">
        <v>3037</v>
      </c>
      <c r="C84" s="1124" t="s">
        <v>3036</v>
      </c>
      <c r="D84" s="1114"/>
      <c r="E84" s="1035">
        <v>43277</v>
      </c>
      <c r="F84" s="1040">
        <v>43291</v>
      </c>
    </row>
    <row r="85" spans="1:7" ht="15">
      <c r="A85" s="1033"/>
      <c r="B85" s="1037"/>
      <c r="C85" s="1124"/>
      <c r="D85" s="1043"/>
      <c r="E85" s="1035"/>
      <c r="F85" s="1040"/>
    </row>
    <row r="86" spans="1:7" s="1063" customFormat="1" ht="15">
      <c r="A86" s="1110" t="s">
        <v>3035</v>
      </c>
      <c r="B86" s="1110"/>
      <c r="C86" s="1118"/>
      <c r="D86" s="1108"/>
      <c r="E86" s="1108"/>
      <c r="F86" s="1117"/>
      <c r="G86" s="1083"/>
    </row>
    <row r="87" spans="1:7" ht="15">
      <c r="A87" s="1033"/>
      <c r="B87" s="1042" t="s">
        <v>38</v>
      </c>
      <c r="C87" s="1042" t="s">
        <v>39</v>
      </c>
      <c r="D87" s="1042" t="s">
        <v>11</v>
      </c>
      <c r="E87" s="1069" t="s">
        <v>3024</v>
      </c>
      <c r="F87" s="1106" t="s">
        <v>3034</v>
      </c>
    </row>
    <row r="88" spans="1:7" ht="15">
      <c r="A88" s="1033"/>
      <c r="B88" s="1042"/>
      <c r="C88" s="1042"/>
      <c r="D88" s="1042"/>
      <c r="E88" s="1116" t="s">
        <v>42</v>
      </c>
      <c r="F88" s="1115" t="s">
        <v>43</v>
      </c>
    </row>
    <row r="89" spans="1:7" ht="15">
      <c r="A89" s="1033"/>
      <c r="B89" s="1121" t="s">
        <v>3033</v>
      </c>
      <c r="C89" s="1120" t="s">
        <v>3032</v>
      </c>
      <c r="D89" s="1123" t="s">
        <v>3031</v>
      </c>
      <c r="E89" s="1077">
        <v>43255</v>
      </c>
      <c r="F89" s="1040">
        <v>43281</v>
      </c>
    </row>
    <row r="90" spans="1:7" ht="15">
      <c r="A90" s="1033"/>
      <c r="B90" s="1121" t="s">
        <v>3030</v>
      </c>
      <c r="C90" s="1120" t="s">
        <v>3029</v>
      </c>
      <c r="D90" s="1122"/>
      <c r="E90" s="1077">
        <v>43262</v>
      </c>
      <c r="F90" s="1040">
        <v>43288</v>
      </c>
    </row>
    <row r="91" spans="1:7" ht="15">
      <c r="A91" s="1033"/>
      <c r="B91" s="1121" t="s">
        <v>3028</v>
      </c>
      <c r="C91" s="1120" t="s">
        <v>3027</v>
      </c>
      <c r="D91" s="1122"/>
      <c r="E91" s="1077">
        <v>43269</v>
      </c>
      <c r="F91" s="1040">
        <v>43295</v>
      </c>
    </row>
    <row r="92" spans="1:7" ht="15">
      <c r="A92" s="1033"/>
      <c r="B92" s="1121" t="s">
        <v>3026</v>
      </c>
      <c r="C92" s="1120" t="s">
        <v>3025</v>
      </c>
      <c r="D92" s="1119"/>
      <c r="E92" s="1077">
        <v>43276</v>
      </c>
      <c r="F92" s="1035">
        <v>43302</v>
      </c>
    </row>
    <row r="93" spans="1:7" s="1063" customFormat="1" ht="15">
      <c r="A93" s="1110" t="s">
        <v>3023</v>
      </c>
      <c r="B93" s="1110"/>
      <c r="C93" s="1118"/>
      <c r="D93" s="1108"/>
      <c r="E93" s="1108"/>
      <c r="F93" s="1117"/>
      <c r="G93" s="1083"/>
    </row>
    <row r="94" spans="1:7" ht="15">
      <c r="A94" s="1033"/>
      <c r="B94" s="1042" t="s">
        <v>38</v>
      </c>
      <c r="C94" s="1042" t="s">
        <v>39</v>
      </c>
      <c r="D94" s="1042" t="s">
        <v>11</v>
      </c>
      <c r="E94" s="1069" t="s">
        <v>3024</v>
      </c>
      <c r="F94" s="1106" t="s">
        <v>3023</v>
      </c>
    </row>
    <row r="95" spans="1:7" ht="15">
      <c r="A95" s="1033"/>
      <c r="B95" s="1042"/>
      <c r="C95" s="1042"/>
      <c r="D95" s="1042"/>
      <c r="E95" s="1116" t="s">
        <v>42</v>
      </c>
      <c r="F95" s="1115" t="s">
        <v>43</v>
      </c>
    </row>
    <row r="96" spans="1:7" ht="15">
      <c r="A96" s="1033"/>
      <c r="B96" s="1037" t="s">
        <v>3022</v>
      </c>
      <c r="C96" s="1037" t="s">
        <v>3021</v>
      </c>
      <c r="D96" s="1046" t="s">
        <v>3020</v>
      </c>
      <c r="E96" s="1035">
        <v>43253</v>
      </c>
      <c r="F96" s="1040">
        <v>43266</v>
      </c>
    </row>
    <row r="97" spans="1:7" ht="15">
      <c r="A97" s="1033"/>
      <c r="B97" s="1037" t="s">
        <v>3019</v>
      </c>
      <c r="C97" s="1037" t="s">
        <v>3017</v>
      </c>
      <c r="D97" s="1114"/>
      <c r="E97" s="1035">
        <v>43260</v>
      </c>
      <c r="F97" s="1040">
        <v>43273</v>
      </c>
    </row>
    <row r="98" spans="1:7" ht="15">
      <c r="A98" s="1033"/>
      <c r="B98" s="1037" t="s">
        <v>3018</v>
      </c>
      <c r="C98" s="1037" t="s">
        <v>3017</v>
      </c>
      <c r="D98" s="1114"/>
      <c r="E98" s="1035">
        <v>43267</v>
      </c>
      <c r="F98" s="1040">
        <v>43280</v>
      </c>
    </row>
    <row r="99" spans="1:7" ht="15">
      <c r="A99" s="1033"/>
      <c r="B99" s="1037" t="s">
        <v>3016</v>
      </c>
      <c r="C99" s="1037" t="s">
        <v>3014</v>
      </c>
      <c r="D99" s="1114"/>
      <c r="E99" s="1035">
        <v>43274</v>
      </c>
      <c r="F99" s="1035">
        <v>43287</v>
      </c>
    </row>
    <row r="100" spans="1:7" ht="15">
      <c r="A100" s="1033"/>
      <c r="B100" s="1037" t="s">
        <v>3015</v>
      </c>
      <c r="C100" s="1037" t="s">
        <v>3014</v>
      </c>
      <c r="D100" s="1114"/>
      <c r="E100" s="1035">
        <v>43281</v>
      </c>
      <c r="F100" s="1035">
        <v>43294</v>
      </c>
    </row>
    <row r="101" spans="1:7" ht="15">
      <c r="A101" s="1061"/>
      <c r="B101" s="1074"/>
      <c r="C101" s="1074"/>
      <c r="D101" s="1032"/>
      <c r="E101" s="1074"/>
      <c r="F101" s="1090"/>
    </row>
    <row r="102" spans="1:7" s="1111" customFormat="1" ht="13.5">
      <c r="A102" s="1112" t="s">
        <v>3013</v>
      </c>
      <c r="B102" s="1113"/>
      <c r="C102" s="1113"/>
      <c r="D102" s="1112"/>
      <c r="E102" s="1112"/>
      <c r="F102" s="1112"/>
      <c r="G102" s="1112"/>
    </row>
    <row r="103" spans="1:7" s="1063" customFormat="1" ht="15">
      <c r="A103" s="1110" t="s">
        <v>3012</v>
      </c>
      <c r="B103" s="1110"/>
      <c r="C103" s="1109"/>
      <c r="D103" s="1108"/>
      <c r="E103" s="1108"/>
      <c r="F103" s="1107"/>
    </row>
    <row r="104" spans="1:7" ht="15">
      <c r="A104" s="1061"/>
      <c r="B104" s="1042" t="s">
        <v>38</v>
      </c>
      <c r="C104" s="1042" t="s">
        <v>39</v>
      </c>
      <c r="D104" s="1042" t="s">
        <v>11</v>
      </c>
      <c r="E104" s="1069" t="s">
        <v>2996</v>
      </c>
      <c r="F104" s="1106" t="s">
        <v>154</v>
      </c>
      <c r="G104" s="1080"/>
    </row>
    <row r="105" spans="1:7" ht="15">
      <c r="A105" s="1061"/>
      <c r="B105" s="1046"/>
      <c r="C105" s="1046"/>
      <c r="D105" s="1046"/>
      <c r="E105" s="1069" t="s">
        <v>42</v>
      </c>
      <c r="F105" s="1106" t="s">
        <v>43</v>
      </c>
    </row>
    <row r="106" spans="1:7" ht="15">
      <c r="A106" s="1061"/>
      <c r="B106" s="1105" t="s">
        <v>3011</v>
      </c>
      <c r="C106" s="1102" t="s">
        <v>3010</v>
      </c>
      <c r="D106" s="1104" t="s">
        <v>3009</v>
      </c>
      <c r="E106" s="1077">
        <v>43259</v>
      </c>
      <c r="F106" s="1077">
        <v>43283</v>
      </c>
    </row>
    <row r="107" spans="1:7" ht="15">
      <c r="A107" s="1061"/>
      <c r="B107" s="1102" t="s">
        <v>3008</v>
      </c>
      <c r="C107" s="1102" t="s">
        <v>3004</v>
      </c>
      <c r="D107" s="1103"/>
      <c r="E107" s="1077">
        <v>43266</v>
      </c>
      <c r="F107" s="1077">
        <v>43290</v>
      </c>
    </row>
    <row r="108" spans="1:7" ht="15">
      <c r="A108" s="1061"/>
      <c r="B108" s="1102" t="s">
        <v>3007</v>
      </c>
      <c r="C108" s="1102" t="s">
        <v>3006</v>
      </c>
      <c r="D108" s="1103"/>
      <c r="E108" s="1077">
        <v>43274</v>
      </c>
      <c r="F108" s="1077">
        <v>43297</v>
      </c>
    </row>
    <row r="109" spans="1:7" ht="15">
      <c r="A109" s="1061"/>
      <c r="B109" s="1102" t="s">
        <v>3005</v>
      </c>
      <c r="C109" s="1102" t="s">
        <v>3004</v>
      </c>
      <c r="D109" s="1101"/>
      <c r="E109" s="1077">
        <v>43281</v>
      </c>
      <c r="F109" s="1077">
        <v>43304</v>
      </c>
    </row>
    <row r="110" spans="1:7" s="1097" customFormat="1" ht="13.5">
      <c r="A110" s="1071" t="s">
        <v>3003</v>
      </c>
      <c r="B110" s="1071"/>
      <c r="C110" s="1071"/>
      <c r="D110" s="1071"/>
      <c r="E110" s="1071"/>
      <c r="F110" s="1071"/>
      <c r="G110" s="1098"/>
    </row>
    <row r="111" spans="1:7" s="1063" customFormat="1" ht="15">
      <c r="A111" s="1050" t="s">
        <v>3002</v>
      </c>
      <c r="B111" s="1049"/>
      <c r="C111" s="1049"/>
      <c r="D111" s="1048"/>
      <c r="E111" s="1047"/>
      <c r="F111" s="1047"/>
      <c r="G111" s="1083"/>
    </row>
    <row r="112" spans="1:7" ht="15">
      <c r="A112" s="1033"/>
      <c r="B112" s="1042" t="s">
        <v>38</v>
      </c>
      <c r="C112" s="1042" t="s">
        <v>39</v>
      </c>
      <c r="D112" s="1042" t="s">
        <v>11</v>
      </c>
      <c r="E112" s="1045" t="s">
        <v>2996</v>
      </c>
      <c r="F112" s="1044" t="s">
        <v>3002</v>
      </c>
    </row>
    <row r="113" spans="1:7" ht="15">
      <c r="A113" s="1033"/>
      <c r="B113" s="1042"/>
      <c r="C113" s="1042"/>
      <c r="D113" s="1042"/>
      <c r="E113" s="1041" t="s">
        <v>42</v>
      </c>
      <c r="F113" s="1040" t="s">
        <v>43</v>
      </c>
    </row>
    <row r="114" spans="1:7" ht="15">
      <c r="A114" s="1033"/>
      <c r="B114" s="1037" t="s">
        <v>2998</v>
      </c>
      <c r="C114" s="1037" t="s">
        <v>2994</v>
      </c>
      <c r="D114" s="1042" t="s">
        <v>3001</v>
      </c>
      <c r="E114" s="1035">
        <v>43254</v>
      </c>
      <c r="F114" s="1040">
        <v>43256</v>
      </c>
    </row>
    <row r="115" spans="1:7" ht="15">
      <c r="A115" s="1033"/>
      <c r="B115" s="1037" t="s">
        <v>2998</v>
      </c>
      <c r="C115" s="1037" t="s">
        <v>3000</v>
      </c>
      <c r="D115" s="1042"/>
      <c r="E115" s="1035">
        <v>43261</v>
      </c>
      <c r="F115" s="1035">
        <v>43263</v>
      </c>
    </row>
    <row r="116" spans="1:7" ht="15">
      <c r="A116" s="1033"/>
      <c r="B116" s="1037" t="s">
        <v>2998</v>
      </c>
      <c r="C116" s="1037" t="s">
        <v>2999</v>
      </c>
      <c r="D116" s="1042"/>
      <c r="E116" s="1035">
        <v>43268</v>
      </c>
      <c r="F116" s="1035">
        <v>43270</v>
      </c>
    </row>
    <row r="117" spans="1:7" ht="15">
      <c r="A117" s="1033"/>
      <c r="B117" s="1037" t="s">
        <v>2998</v>
      </c>
      <c r="C117" s="1037" t="s">
        <v>2997</v>
      </c>
      <c r="D117" s="1042"/>
      <c r="E117" s="1035">
        <v>43275</v>
      </c>
      <c r="F117" s="1035">
        <v>43277</v>
      </c>
    </row>
    <row r="118" spans="1:7">
      <c r="E118" s="1100"/>
      <c r="F118" s="1100"/>
    </row>
    <row r="119" spans="1:7" s="1063" customFormat="1" ht="15">
      <c r="A119" s="1050" t="s">
        <v>2995</v>
      </c>
      <c r="B119" s="1049"/>
      <c r="C119" s="1049"/>
      <c r="D119" s="1048"/>
      <c r="E119" s="1047"/>
      <c r="F119" s="1047"/>
      <c r="G119" s="1083"/>
    </row>
    <row r="120" spans="1:7" ht="15">
      <c r="A120" s="1033"/>
      <c r="B120" s="1042" t="s">
        <v>38</v>
      </c>
      <c r="C120" s="1042" t="s">
        <v>39</v>
      </c>
      <c r="D120" s="1042" t="s">
        <v>11</v>
      </c>
      <c r="E120" s="1045" t="s">
        <v>2996</v>
      </c>
      <c r="F120" s="1044" t="s">
        <v>2995</v>
      </c>
    </row>
    <row r="121" spans="1:7" ht="15">
      <c r="A121" s="1033"/>
      <c r="B121" s="1042"/>
      <c r="C121" s="1042"/>
      <c r="D121" s="1042"/>
      <c r="E121" s="1041" t="s">
        <v>42</v>
      </c>
      <c r="F121" s="1040" t="s">
        <v>43</v>
      </c>
    </row>
    <row r="122" spans="1:7" ht="15">
      <c r="A122" s="1033"/>
      <c r="B122" s="1037" t="s">
        <v>2992</v>
      </c>
      <c r="C122" s="1037" t="s">
        <v>2994</v>
      </c>
      <c r="D122" s="1039" t="s">
        <v>2993</v>
      </c>
      <c r="E122" s="1035">
        <v>43253</v>
      </c>
      <c r="F122" s="1035">
        <v>43255</v>
      </c>
    </row>
    <row r="123" spans="1:7" ht="15">
      <c r="A123" s="1033"/>
      <c r="B123" s="1037" t="s">
        <v>2992</v>
      </c>
      <c r="C123" s="1037" t="s">
        <v>454</v>
      </c>
      <c r="D123" s="1038"/>
      <c r="E123" s="1035">
        <v>43260</v>
      </c>
      <c r="F123" s="1035">
        <v>43262</v>
      </c>
    </row>
    <row r="124" spans="1:7" ht="15">
      <c r="A124" s="1033"/>
      <c r="B124" s="1037" t="s">
        <v>2992</v>
      </c>
      <c r="C124" s="1037" t="s">
        <v>728</v>
      </c>
      <c r="D124" s="1038"/>
      <c r="E124" s="1035">
        <v>43267</v>
      </c>
      <c r="F124" s="1035">
        <v>43269</v>
      </c>
    </row>
    <row r="125" spans="1:7" ht="15">
      <c r="A125" s="1033"/>
      <c r="B125" s="1037" t="s">
        <v>2992</v>
      </c>
      <c r="C125" s="1037" t="s">
        <v>729</v>
      </c>
      <c r="D125" s="1038"/>
      <c r="E125" s="1035">
        <v>43274</v>
      </c>
      <c r="F125" s="1035">
        <v>43276</v>
      </c>
    </row>
    <row r="126" spans="1:7" ht="15">
      <c r="A126" s="1033"/>
      <c r="B126" s="1037" t="s">
        <v>2992</v>
      </c>
      <c r="C126" s="1037" t="s">
        <v>2991</v>
      </c>
      <c r="D126" s="1038"/>
      <c r="E126" s="1035">
        <v>43281</v>
      </c>
      <c r="F126" s="1035">
        <v>43283</v>
      </c>
    </row>
    <row r="127" spans="1:7" ht="15">
      <c r="A127" s="1033"/>
      <c r="B127" s="1032"/>
      <c r="C127" s="1032"/>
      <c r="E127" s="1030"/>
      <c r="F127" s="1030"/>
    </row>
    <row r="128" spans="1:7" ht="15">
      <c r="A128" s="1054" t="s">
        <v>2990</v>
      </c>
      <c r="B128" s="1053"/>
      <c r="C128" s="1053"/>
      <c r="D128" s="1052"/>
      <c r="E128" s="1051"/>
      <c r="F128" s="1051"/>
      <c r="G128" s="1080"/>
    </row>
    <row r="129" spans="1:7" ht="15">
      <c r="A129" s="1033"/>
      <c r="B129" s="1042" t="s">
        <v>38</v>
      </c>
      <c r="C129" s="1046" t="s">
        <v>2984</v>
      </c>
      <c r="D129" s="1042" t="s">
        <v>11</v>
      </c>
      <c r="E129" s="1045" t="s">
        <v>2958</v>
      </c>
      <c r="F129" s="1044" t="s">
        <v>2990</v>
      </c>
    </row>
    <row r="130" spans="1:7" ht="15">
      <c r="A130" s="1033"/>
      <c r="B130" s="1042"/>
      <c r="C130" s="1043"/>
      <c r="D130" s="1042"/>
      <c r="E130" s="1041" t="s">
        <v>42</v>
      </c>
      <c r="F130" s="1040" t="s">
        <v>43</v>
      </c>
    </row>
    <row r="131" spans="1:7" ht="15">
      <c r="A131" s="1033"/>
      <c r="B131" s="1037" t="s">
        <v>2982</v>
      </c>
      <c r="C131" s="1037" t="s">
        <v>2981</v>
      </c>
      <c r="D131" s="1039" t="s">
        <v>2989</v>
      </c>
      <c r="E131" s="1035">
        <v>43254</v>
      </c>
      <c r="F131" s="1035">
        <v>43261</v>
      </c>
    </row>
    <row r="132" spans="1:7" ht="15">
      <c r="A132" s="1033"/>
      <c r="B132" s="1037" t="s">
        <v>2988</v>
      </c>
      <c r="C132" s="1037" t="s">
        <v>2978</v>
      </c>
      <c r="D132" s="1038"/>
      <c r="E132" s="1035">
        <v>43261</v>
      </c>
      <c r="F132" s="1035">
        <v>43268</v>
      </c>
    </row>
    <row r="133" spans="1:7" ht="15">
      <c r="A133" s="1033"/>
      <c r="B133" s="1037" t="s">
        <v>2977</v>
      </c>
      <c r="C133" s="1037" t="s">
        <v>2976</v>
      </c>
      <c r="D133" s="1038"/>
      <c r="E133" s="1035">
        <v>43266</v>
      </c>
      <c r="F133" s="1035">
        <v>43275</v>
      </c>
    </row>
    <row r="134" spans="1:7" ht="15">
      <c r="A134" s="1033"/>
      <c r="B134" s="1037" t="s">
        <v>2987</v>
      </c>
      <c r="C134" s="1037" t="s">
        <v>2974</v>
      </c>
      <c r="D134" s="1038"/>
      <c r="E134" s="1035">
        <v>43275</v>
      </c>
      <c r="F134" s="1035">
        <v>43282</v>
      </c>
    </row>
    <row r="135" spans="1:7" ht="15">
      <c r="A135" s="1056"/>
      <c r="B135" s="1037"/>
      <c r="C135" s="1037"/>
      <c r="D135" s="1036"/>
      <c r="E135" s="1099"/>
      <c r="F135" s="1035"/>
    </row>
    <row r="136" spans="1:7" s="1097" customFormat="1" ht="13.5">
      <c r="A136" s="1071" t="s">
        <v>2986</v>
      </c>
      <c r="B136" s="1071"/>
      <c r="C136" s="1071"/>
      <c r="D136" s="1071"/>
      <c r="E136" s="1071"/>
      <c r="F136" s="1071"/>
      <c r="G136" s="1098"/>
    </row>
    <row r="137" spans="1:7" s="1095" customFormat="1" ht="13.5">
      <c r="A137" s="1094" t="s">
        <v>2985</v>
      </c>
      <c r="B137" s="1094"/>
      <c r="C137" s="1094"/>
      <c r="D137" s="1094"/>
      <c r="E137" s="1094"/>
      <c r="F137" s="1094"/>
      <c r="G137" s="1096"/>
    </row>
    <row r="138" spans="1:7" ht="15">
      <c r="A138" s="1033"/>
      <c r="B138" s="1042" t="s">
        <v>38</v>
      </c>
      <c r="C138" s="1046" t="s">
        <v>2984</v>
      </c>
      <c r="D138" s="1042" t="s">
        <v>11</v>
      </c>
      <c r="E138" s="1045" t="s">
        <v>2958</v>
      </c>
      <c r="F138" s="1044" t="s">
        <v>2983</v>
      </c>
    </row>
    <row r="139" spans="1:7" ht="15">
      <c r="A139" s="1033"/>
      <c r="B139" s="1042"/>
      <c r="C139" s="1043"/>
      <c r="D139" s="1042"/>
      <c r="E139" s="1041" t="s">
        <v>42</v>
      </c>
      <c r="F139" s="1040" t="s">
        <v>43</v>
      </c>
    </row>
    <row r="140" spans="1:7" ht="15">
      <c r="A140" s="1033"/>
      <c r="B140" s="1037" t="s">
        <v>2982</v>
      </c>
      <c r="C140" s="1037" t="s">
        <v>2981</v>
      </c>
      <c r="D140" s="1042" t="s">
        <v>2980</v>
      </c>
      <c r="E140" s="1035">
        <v>43254</v>
      </c>
      <c r="F140" s="1035">
        <v>43277</v>
      </c>
    </row>
    <row r="141" spans="1:7" ht="15">
      <c r="A141" s="1033"/>
      <c r="B141" s="1037" t="s">
        <v>2979</v>
      </c>
      <c r="C141" s="1037" t="s">
        <v>2978</v>
      </c>
      <c r="D141" s="1042"/>
      <c r="E141" s="1035">
        <v>43261</v>
      </c>
      <c r="F141" s="1035">
        <v>43284</v>
      </c>
    </row>
    <row r="142" spans="1:7" ht="15">
      <c r="A142" s="1056"/>
      <c r="B142" s="1037" t="s">
        <v>2977</v>
      </c>
      <c r="C142" s="1037" t="s">
        <v>2976</v>
      </c>
      <c r="D142" s="1042"/>
      <c r="E142" s="1057">
        <v>43268</v>
      </c>
      <c r="F142" s="1035">
        <v>43291</v>
      </c>
    </row>
    <row r="143" spans="1:7" ht="15">
      <c r="A143" s="1061"/>
      <c r="B143" s="1062" t="s">
        <v>2975</v>
      </c>
      <c r="C143" s="1059" t="s">
        <v>2974</v>
      </c>
      <c r="D143" s="1042"/>
      <c r="E143" s="1077">
        <v>43275</v>
      </c>
      <c r="F143" s="1077">
        <v>43298</v>
      </c>
    </row>
    <row r="144" spans="1:7" s="1097" customFormat="1" ht="13.5">
      <c r="A144" s="1071" t="s">
        <v>2973</v>
      </c>
      <c r="B144" s="1071"/>
      <c r="C144" s="1071"/>
      <c r="D144" s="1071"/>
      <c r="E144" s="1071"/>
      <c r="F144" s="1071"/>
      <c r="G144" s="1098"/>
    </row>
    <row r="145" spans="1:7" s="1095" customFormat="1" ht="13.5">
      <c r="A145" s="1094" t="s">
        <v>2972</v>
      </c>
      <c r="B145" s="1094"/>
      <c r="C145" s="1094"/>
      <c r="D145" s="1094"/>
      <c r="E145" s="1094"/>
      <c r="F145" s="1094"/>
      <c r="G145" s="1096"/>
    </row>
    <row r="146" spans="1:7" ht="15">
      <c r="A146" s="1061"/>
      <c r="B146" s="1085" t="s">
        <v>38</v>
      </c>
      <c r="C146" s="1085" t="s">
        <v>39</v>
      </c>
      <c r="D146" s="1084" t="s">
        <v>11</v>
      </c>
      <c r="E146" s="1069" t="s">
        <v>2958</v>
      </c>
      <c r="F146" s="1065" t="s">
        <v>2971</v>
      </c>
      <c r="G146" s="1080"/>
    </row>
    <row r="147" spans="1:7" ht="15">
      <c r="A147" s="1061"/>
      <c r="B147" s="1082"/>
      <c r="C147" s="1082"/>
      <c r="D147" s="1081"/>
      <c r="E147" s="1065" t="s">
        <v>42</v>
      </c>
      <c r="F147" s="1065" t="s">
        <v>43</v>
      </c>
    </row>
    <row r="148" spans="1:7" ht="15">
      <c r="A148" s="1061"/>
      <c r="B148" s="1062" t="s">
        <v>2970</v>
      </c>
      <c r="C148" s="1059" t="s">
        <v>2969</v>
      </c>
      <c r="D148" s="1058" t="s">
        <v>2968</v>
      </c>
      <c r="E148" s="1077">
        <v>43253</v>
      </c>
      <c r="F148" s="1091">
        <v>43302</v>
      </c>
    </row>
    <row r="149" spans="1:7" ht="15">
      <c r="A149" s="1061"/>
      <c r="B149" s="1062" t="s">
        <v>2967</v>
      </c>
      <c r="C149" s="1059" t="s">
        <v>2966</v>
      </c>
      <c r="D149" s="1093"/>
      <c r="E149" s="1077">
        <v>43260</v>
      </c>
      <c r="F149" s="1091">
        <v>43309</v>
      </c>
    </row>
    <row r="150" spans="1:7" ht="15">
      <c r="A150" s="1061"/>
      <c r="B150" s="1062" t="s">
        <v>2965</v>
      </c>
      <c r="C150" s="1059" t="s">
        <v>2964</v>
      </c>
      <c r="D150" s="1093"/>
      <c r="E150" s="1077">
        <v>43267</v>
      </c>
      <c r="F150" s="1091">
        <v>43316</v>
      </c>
    </row>
    <row r="151" spans="1:7" ht="15">
      <c r="A151" s="1061"/>
      <c r="B151" s="1062" t="s">
        <v>2963</v>
      </c>
      <c r="C151" s="1059" t="s">
        <v>2962</v>
      </c>
      <c r="D151" s="1093"/>
      <c r="E151" s="1077">
        <v>43274</v>
      </c>
      <c r="F151" s="1091">
        <v>43323</v>
      </c>
    </row>
    <row r="152" spans="1:7" ht="15">
      <c r="A152" s="1061"/>
      <c r="B152" s="1062" t="s">
        <v>2961</v>
      </c>
      <c r="C152" s="1059" t="s">
        <v>2960</v>
      </c>
      <c r="D152" s="1093"/>
      <c r="E152" s="1092">
        <v>43281</v>
      </c>
      <c r="F152" s="1091">
        <v>43330</v>
      </c>
    </row>
    <row r="153" spans="1:7" ht="15">
      <c r="A153" s="1094" t="s">
        <v>2959</v>
      </c>
      <c r="B153" s="1094"/>
      <c r="C153" s="1094"/>
      <c r="D153" s="1094"/>
      <c r="E153" s="1094"/>
      <c r="F153" s="1094"/>
    </row>
    <row r="154" spans="1:7" s="1063" customFormat="1" ht="15">
      <c r="A154" s="1061"/>
      <c r="B154" s="1085" t="s">
        <v>38</v>
      </c>
      <c r="C154" s="1085" t="s">
        <v>39</v>
      </c>
      <c r="D154" s="1084" t="s">
        <v>11</v>
      </c>
      <c r="E154" s="1069" t="s">
        <v>2958</v>
      </c>
      <c r="F154" s="1065" t="s">
        <v>2957</v>
      </c>
    </row>
    <row r="155" spans="1:7" ht="15">
      <c r="A155" s="1061"/>
      <c r="B155" s="1082"/>
      <c r="C155" s="1082"/>
      <c r="D155" s="1081"/>
      <c r="E155" s="1065" t="s">
        <v>42</v>
      </c>
      <c r="F155" s="1065" t="s">
        <v>43</v>
      </c>
      <c r="G155" s="1080"/>
    </row>
    <row r="156" spans="1:7" ht="15">
      <c r="A156" s="1061"/>
      <c r="B156" s="1062" t="s">
        <v>2956</v>
      </c>
      <c r="C156" s="1059" t="s">
        <v>2955</v>
      </c>
      <c r="D156" s="1058" t="s">
        <v>2954</v>
      </c>
      <c r="E156" s="1077">
        <v>43253</v>
      </c>
      <c r="F156" s="1091">
        <v>43304</v>
      </c>
    </row>
    <row r="157" spans="1:7" ht="15">
      <c r="A157" s="1061"/>
      <c r="B157" s="1062" t="s">
        <v>2953</v>
      </c>
      <c r="C157" s="1059" t="s">
        <v>2952</v>
      </c>
      <c r="D157" s="1093"/>
      <c r="E157" s="1077">
        <v>43260</v>
      </c>
      <c r="F157" s="1091">
        <v>43311</v>
      </c>
    </row>
    <row r="158" spans="1:7" ht="15">
      <c r="A158" s="1061"/>
      <c r="B158" s="1062" t="s">
        <v>2951</v>
      </c>
      <c r="C158" s="1059" t="s">
        <v>2950</v>
      </c>
      <c r="D158" s="1093"/>
      <c r="E158" s="1077">
        <v>43267</v>
      </c>
      <c r="F158" s="1091">
        <v>43318</v>
      </c>
    </row>
    <row r="159" spans="1:7" ht="15">
      <c r="A159" s="1061"/>
      <c r="B159" s="1062" t="s">
        <v>2949</v>
      </c>
      <c r="C159" s="1059" t="s">
        <v>2948</v>
      </c>
      <c r="D159" s="1093"/>
      <c r="E159" s="1077">
        <v>43274</v>
      </c>
      <c r="F159" s="1091">
        <v>43325</v>
      </c>
    </row>
    <row r="160" spans="1:7" ht="15">
      <c r="A160" s="1061"/>
      <c r="B160" s="1062" t="s">
        <v>2947</v>
      </c>
      <c r="C160" s="1059" t="s">
        <v>2946</v>
      </c>
      <c r="D160" s="1093"/>
      <c r="E160" s="1092">
        <v>43281</v>
      </c>
      <c r="F160" s="1091">
        <v>43332</v>
      </c>
    </row>
    <row r="161" spans="1:7" ht="15">
      <c r="A161" s="1061"/>
      <c r="B161" s="1089"/>
      <c r="C161" s="1089"/>
      <c r="D161" s="1074"/>
      <c r="E161" s="1090"/>
      <c r="F161" s="1089"/>
      <c r="G161" s="1088"/>
    </row>
    <row r="162" spans="1:7" s="1086" customFormat="1" ht="14.25">
      <c r="A162" s="1070" t="s">
        <v>1292</v>
      </c>
      <c r="B162" s="1070"/>
      <c r="C162" s="1070"/>
      <c r="D162" s="1070"/>
      <c r="E162" s="1070"/>
      <c r="F162" s="1070"/>
      <c r="G162" s="1087"/>
    </row>
    <row r="163" spans="1:7" s="1063" customFormat="1" ht="16.5" customHeight="1">
      <c r="A163" s="1061"/>
      <c r="B163" s="1085" t="s">
        <v>38</v>
      </c>
      <c r="C163" s="1085" t="s">
        <v>39</v>
      </c>
      <c r="D163" s="1084" t="s">
        <v>11</v>
      </c>
      <c r="E163" s="1069" t="s">
        <v>2926</v>
      </c>
      <c r="F163" s="1065" t="s">
        <v>1292</v>
      </c>
      <c r="G163" s="1083"/>
    </row>
    <row r="164" spans="1:7" ht="15">
      <c r="A164" s="1061"/>
      <c r="B164" s="1082"/>
      <c r="C164" s="1082"/>
      <c r="D164" s="1081"/>
      <c r="E164" s="1065" t="s">
        <v>42</v>
      </c>
      <c r="F164" s="1065" t="s">
        <v>43</v>
      </c>
      <c r="G164" s="1080"/>
    </row>
    <row r="165" spans="1:7" ht="15">
      <c r="A165" s="1061"/>
      <c r="B165" s="1079" t="s">
        <v>2941</v>
      </c>
      <c r="C165" s="1059" t="s">
        <v>2945</v>
      </c>
      <c r="D165" s="1058" t="s">
        <v>2944</v>
      </c>
      <c r="E165" s="1077">
        <v>43259</v>
      </c>
      <c r="F165" s="1077">
        <v>43287</v>
      </c>
    </row>
    <row r="166" spans="1:7" ht="15">
      <c r="A166" s="1061"/>
      <c r="B166" s="1079" t="s">
        <v>2941</v>
      </c>
      <c r="C166" s="1059" t="s">
        <v>2943</v>
      </c>
      <c r="D166" s="1058"/>
      <c r="E166" s="1077">
        <v>43266</v>
      </c>
      <c r="F166" s="1077">
        <v>43294</v>
      </c>
    </row>
    <row r="167" spans="1:7" ht="15">
      <c r="A167" s="1061"/>
      <c r="B167" s="1079" t="s">
        <v>2941</v>
      </c>
      <c r="C167" s="1059" t="s">
        <v>2942</v>
      </c>
      <c r="D167" s="1058"/>
      <c r="E167" s="1077">
        <v>43273</v>
      </c>
      <c r="F167" s="1077">
        <v>43301</v>
      </c>
    </row>
    <row r="168" spans="1:7" ht="15">
      <c r="A168" s="1061"/>
      <c r="B168" s="1078" t="s">
        <v>2941</v>
      </c>
      <c r="C168" s="1059" t="s">
        <v>2940</v>
      </c>
      <c r="D168" s="1058"/>
      <c r="E168" s="1077">
        <v>43280</v>
      </c>
      <c r="F168" s="1077">
        <v>43308</v>
      </c>
    </row>
    <row r="169" spans="1:7" ht="15">
      <c r="A169" s="1061"/>
      <c r="B169" s="1076"/>
      <c r="C169" s="1075"/>
      <c r="D169" s="1074"/>
      <c r="E169" s="1073"/>
      <c r="F169" s="1072"/>
    </row>
    <row r="170" spans="1:7" ht="15">
      <c r="A170" s="1071" t="s">
        <v>179</v>
      </c>
      <c r="B170" s="1071"/>
      <c r="C170" s="1071"/>
      <c r="D170" s="1071"/>
      <c r="E170" s="1071"/>
      <c r="F170" s="1071"/>
    </row>
    <row r="171" spans="1:7" ht="12.75" customHeight="1">
      <c r="A171" s="1070" t="s">
        <v>2939</v>
      </c>
      <c r="B171" s="1070"/>
      <c r="C171" s="1070"/>
      <c r="D171" s="1070"/>
      <c r="E171" s="1070"/>
      <c r="F171" s="1070"/>
    </row>
    <row r="172" spans="1:7" ht="15" hidden="1">
      <c r="A172" s="1061"/>
      <c r="B172" s="1067" t="s">
        <v>38</v>
      </c>
      <c r="C172" s="1067" t="s">
        <v>39</v>
      </c>
      <c r="D172" s="1066" t="s">
        <v>11</v>
      </c>
      <c r="E172" s="1069" t="s">
        <v>2926</v>
      </c>
      <c r="F172" s="1068" t="s">
        <v>2938</v>
      </c>
    </row>
    <row r="173" spans="1:7" ht="15">
      <c r="A173" s="1061"/>
      <c r="B173" s="1067"/>
      <c r="C173" s="1067"/>
      <c r="D173" s="1066"/>
      <c r="E173" s="1065" t="s">
        <v>42</v>
      </c>
      <c r="F173" s="1065" t="s">
        <v>43</v>
      </c>
    </row>
    <row r="174" spans="1:7" ht="15">
      <c r="A174" s="1061"/>
      <c r="B174" s="1062" t="s">
        <v>2937</v>
      </c>
      <c r="C174" s="1062" t="s">
        <v>2936</v>
      </c>
      <c r="D174" s="1058" t="s">
        <v>2935</v>
      </c>
      <c r="E174" s="1035">
        <v>43255</v>
      </c>
      <c r="F174" s="1040">
        <v>43271</v>
      </c>
      <c r="G174" s="1064"/>
    </row>
    <row r="175" spans="1:7" s="1063" customFormat="1" ht="15">
      <c r="A175" s="1061"/>
      <c r="B175" s="1062" t="s">
        <v>2934</v>
      </c>
      <c r="C175" s="1062" t="s">
        <v>2933</v>
      </c>
      <c r="D175" s="1058"/>
      <c r="E175" s="1035">
        <v>43262</v>
      </c>
      <c r="F175" s="1040">
        <v>43278</v>
      </c>
      <c r="G175" s="1064"/>
    </row>
    <row r="176" spans="1:7" ht="15">
      <c r="A176" s="1061"/>
      <c r="B176" s="1062" t="s">
        <v>2932</v>
      </c>
      <c r="C176" s="1062" t="s">
        <v>2931</v>
      </c>
      <c r="D176" s="1058"/>
      <c r="E176" s="1035">
        <v>43269</v>
      </c>
      <c r="F176" s="1040">
        <v>43285</v>
      </c>
    </row>
    <row r="177" spans="1:6" ht="15">
      <c r="A177" s="1061"/>
      <c r="B177" s="1062" t="s">
        <v>2930</v>
      </c>
      <c r="C177" s="1062" t="s">
        <v>2929</v>
      </c>
      <c r="D177" s="1058"/>
      <c r="E177" s="1035">
        <v>43276</v>
      </c>
      <c r="F177" s="1040">
        <v>43292</v>
      </c>
    </row>
    <row r="178" spans="1:6" ht="15">
      <c r="A178" s="1061"/>
      <c r="B178" s="1060"/>
      <c r="C178" s="1059"/>
      <c r="D178" s="1058"/>
      <c r="E178" s="1035"/>
      <c r="F178" s="1057"/>
    </row>
    <row r="179" spans="1:6" ht="15">
      <c r="A179" s="1033"/>
      <c r="B179" s="1034"/>
      <c r="C179" s="1034"/>
      <c r="D179" s="1056"/>
      <c r="E179" s="1055"/>
      <c r="F179" s="1055"/>
    </row>
    <row r="180" spans="1:6" ht="15">
      <c r="A180" s="1054" t="s">
        <v>2928</v>
      </c>
      <c r="B180" s="1053"/>
      <c r="C180" s="1053"/>
      <c r="D180" s="1052"/>
      <c r="E180" s="1051"/>
      <c r="F180" s="1051"/>
    </row>
    <row r="181" spans="1:6" ht="15">
      <c r="A181" s="1050" t="s">
        <v>2927</v>
      </c>
      <c r="B181" s="1049"/>
      <c r="C181" s="1049"/>
      <c r="D181" s="1048"/>
      <c r="E181" s="1047"/>
      <c r="F181" s="1047"/>
    </row>
    <row r="182" spans="1:6">
      <c r="B182" s="1042" t="s">
        <v>38</v>
      </c>
      <c r="C182" s="1046" t="s">
        <v>1525</v>
      </c>
      <c r="D182" s="1042" t="s">
        <v>11</v>
      </c>
      <c r="E182" s="1045" t="s">
        <v>2926</v>
      </c>
      <c r="F182" s="1044" t="s">
        <v>1990</v>
      </c>
    </row>
    <row r="183" spans="1:6">
      <c r="B183" s="1042"/>
      <c r="C183" s="1043"/>
      <c r="D183" s="1042"/>
      <c r="E183" s="1041" t="s">
        <v>42</v>
      </c>
      <c r="F183" s="1040" t="s">
        <v>43</v>
      </c>
    </row>
    <row r="184" spans="1:6">
      <c r="B184" s="1037" t="s">
        <v>2925</v>
      </c>
      <c r="C184" s="1037" t="s">
        <v>2924</v>
      </c>
      <c r="D184" s="1039"/>
      <c r="E184" s="1035">
        <v>43269</v>
      </c>
      <c r="F184" s="1035">
        <v>43290</v>
      </c>
    </row>
    <row r="185" spans="1:6">
      <c r="B185" s="1037" t="s">
        <v>2923</v>
      </c>
      <c r="C185" s="1037" t="s">
        <v>2922</v>
      </c>
      <c r="D185" s="1038"/>
      <c r="E185" s="1035">
        <v>43276</v>
      </c>
      <c r="F185" s="1035">
        <v>43297</v>
      </c>
    </row>
    <row r="186" spans="1:6">
      <c r="B186" s="1037" t="s">
        <v>2921</v>
      </c>
      <c r="C186" s="1037" t="s">
        <v>2920</v>
      </c>
      <c r="D186" s="1038"/>
      <c r="E186" s="1035">
        <v>43283</v>
      </c>
      <c r="F186" s="1035">
        <v>43304</v>
      </c>
    </row>
    <row r="187" spans="1:6">
      <c r="B187" s="1037"/>
      <c r="C187" s="1037"/>
      <c r="D187" s="1036"/>
      <c r="E187" s="1035"/>
      <c r="F187" s="1035"/>
    </row>
    <row r="188" spans="1:6" ht="15">
      <c r="A188" s="1033"/>
      <c r="B188" s="1034"/>
    </row>
    <row r="189" spans="1:6">
      <c r="B189" s="1027"/>
      <c r="C189" s="1027"/>
      <c r="E189" s="1027"/>
      <c r="F189" s="1027"/>
    </row>
    <row r="190" spans="1:6">
      <c r="B190" s="1027"/>
      <c r="C190" s="1027"/>
      <c r="E190" s="1027"/>
      <c r="F190" s="1027"/>
    </row>
    <row r="191" spans="1:6">
      <c r="B191" s="1027"/>
      <c r="C191" s="1027"/>
      <c r="E191" s="1027"/>
      <c r="F191" s="1027"/>
    </row>
    <row r="192" spans="1:6">
      <c r="B192" s="1027"/>
      <c r="C192" s="1027"/>
      <c r="E192" s="1027"/>
      <c r="F192" s="1027"/>
    </row>
    <row r="193" spans="1:6">
      <c r="B193" s="1027"/>
      <c r="C193" s="1027"/>
      <c r="E193" s="1027"/>
      <c r="F193" s="1027"/>
    </row>
    <row r="194" spans="1:6">
      <c r="B194" s="1027"/>
      <c r="C194" s="1027"/>
      <c r="E194" s="1027"/>
      <c r="F194" s="1027"/>
    </row>
    <row r="195" spans="1:6" ht="15">
      <c r="A195" s="1033"/>
      <c r="B195" s="1027"/>
      <c r="C195" s="1027"/>
      <c r="E195" s="1027"/>
      <c r="F195" s="1027"/>
    </row>
    <row r="196" spans="1:6">
      <c r="B196" s="1027"/>
      <c r="C196" s="1027"/>
      <c r="E196" s="1027"/>
      <c r="F196" s="1027"/>
    </row>
    <row r="197" spans="1:6">
      <c r="B197" s="1027"/>
      <c r="C197" s="1027"/>
      <c r="E197" s="1027"/>
      <c r="F197" s="1027"/>
    </row>
    <row r="198" spans="1:6">
      <c r="B198" s="1027"/>
      <c r="C198" s="1027"/>
      <c r="E198" s="1027"/>
      <c r="F198" s="1027"/>
    </row>
    <row r="199" spans="1:6">
      <c r="B199" s="1027"/>
      <c r="C199" s="1027"/>
      <c r="E199" s="1027"/>
      <c r="F199" s="1027"/>
    </row>
    <row r="200" spans="1:6">
      <c r="B200" s="1027"/>
      <c r="C200" s="1027"/>
      <c r="E200" s="1027"/>
      <c r="F200" s="1027"/>
    </row>
    <row r="201" spans="1:6">
      <c r="B201" s="1027"/>
      <c r="C201" s="1027"/>
      <c r="E201" s="1027"/>
      <c r="F201" s="1027"/>
    </row>
    <row r="202" spans="1:6">
      <c r="B202" s="1032"/>
      <c r="C202" s="1032"/>
      <c r="D202" s="1031"/>
      <c r="E202" s="1030"/>
      <c r="F202" s="1030"/>
    </row>
  </sheetData>
  <mergeCells count="113">
    <mergeCell ref="D131:D135"/>
    <mergeCell ref="A136:F136"/>
    <mergeCell ref="B138:B139"/>
    <mergeCell ref="A144:F144"/>
    <mergeCell ref="B146:B147"/>
    <mergeCell ref="C146:C147"/>
    <mergeCell ref="D146:D147"/>
    <mergeCell ref="D148:D152"/>
    <mergeCell ref="A162:F162"/>
    <mergeCell ref="B163:B164"/>
    <mergeCell ref="C163:C164"/>
    <mergeCell ref="D163:D164"/>
    <mergeCell ref="D165:D168"/>
    <mergeCell ref="A170:F170"/>
    <mergeCell ref="A171:F171"/>
    <mergeCell ref="D122:D126"/>
    <mergeCell ref="D184:D187"/>
    <mergeCell ref="A63:B63"/>
    <mergeCell ref="B172:B173"/>
    <mergeCell ref="C172:C173"/>
    <mergeCell ref="D172:D173"/>
    <mergeCell ref="D174:D178"/>
    <mergeCell ref="B182:B183"/>
    <mergeCell ref="C182:C183"/>
    <mergeCell ref="D182:D183"/>
    <mergeCell ref="C138:C139"/>
    <mergeCell ref="D138:D139"/>
    <mergeCell ref="D140:D143"/>
    <mergeCell ref="D114:D117"/>
    <mergeCell ref="B120:B121"/>
    <mergeCell ref="C120:C121"/>
    <mergeCell ref="D120:D121"/>
    <mergeCell ref="B129:B130"/>
    <mergeCell ref="C129:C130"/>
    <mergeCell ref="D129:D130"/>
    <mergeCell ref="A110:F110"/>
    <mergeCell ref="B112:B113"/>
    <mergeCell ref="C112:C113"/>
    <mergeCell ref="D112:D113"/>
    <mergeCell ref="A93:B93"/>
    <mergeCell ref="B94:B95"/>
    <mergeCell ref="C94:C95"/>
    <mergeCell ref="D94:D95"/>
    <mergeCell ref="A103:B103"/>
    <mergeCell ref="D106:D109"/>
    <mergeCell ref="A78:B78"/>
    <mergeCell ref="B79:B80"/>
    <mergeCell ref="C79:C80"/>
    <mergeCell ref="D79:D80"/>
    <mergeCell ref="D81:D85"/>
    <mergeCell ref="B104:B105"/>
    <mergeCell ref="C104:C105"/>
    <mergeCell ref="D104:D105"/>
    <mergeCell ref="D96:D100"/>
    <mergeCell ref="D59:D62"/>
    <mergeCell ref="A86:B86"/>
    <mergeCell ref="B87:B88"/>
    <mergeCell ref="C87:C88"/>
    <mergeCell ref="D87:D88"/>
    <mergeCell ref="D89:D92"/>
    <mergeCell ref="B71:B72"/>
    <mergeCell ref="C71:C72"/>
    <mergeCell ref="D71:D72"/>
    <mergeCell ref="D73:D77"/>
    <mergeCell ref="B64:B65"/>
    <mergeCell ref="C64:C65"/>
    <mergeCell ref="D64:D65"/>
    <mergeCell ref="D66:D69"/>
    <mergeCell ref="A70:B70"/>
    <mergeCell ref="D52:D55"/>
    <mergeCell ref="A56:B56"/>
    <mergeCell ref="B57:B58"/>
    <mergeCell ref="C57:C58"/>
    <mergeCell ref="D57:D58"/>
    <mergeCell ref="C6:C7"/>
    <mergeCell ref="D6:D7"/>
    <mergeCell ref="D16:D20"/>
    <mergeCell ref="A49:F49"/>
    <mergeCell ref="B50:B51"/>
    <mergeCell ref="C50:C51"/>
    <mergeCell ref="D50:D51"/>
    <mergeCell ref="A40:F40"/>
    <mergeCell ref="A41:F41"/>
    <mergeCell ref="B42:B43"/>
    <mergeCell ref="C42:C43"/>
    <mergeCell ref="D42:D43"/>
    <mergeCell ref="D44:D47"/>
    <mergeCell ref="A1:F1"/>
    <mergeCell ref="B2:E2"/>
    <mergeCell ref="B3:F3"/>
    <mergeCell ref="A4:B4"/>
    <mergeCell ref="A5:B5"/>
    <mergeCell ref="B6:B7"/>
    <mergeCell ref="A31:F31"/>
    <mergeCell ref="B33:B34"/>
    <mergeCell ref="C33:C34"/>
    <mergeCell ref="D33:D34"/>
    <mergeCell ref="D35:D38"/>
    <mergeCell ref="A23:B23"/>
    <mergeCell ref="B24:B25"/>
    <mergeCell ref="C24:C25"/>
    <mergeCell ref="D24:D25"/>
    <mergeCell ref="D26:D29"/>
    <mergeCell ref="B154:B155"/>
    <mergeCell ref="C154:C155"/>
    <mergeCell ref="D154:D155"/>
    <mergeCell ref="D156:D160"/>
    <mergeCell ref="A22:F22"/>
    <mergeCell ref="D8:D11"/>
    <mergeCell ref="A13:B13"/>
    <mergeCell ref="B14:B15"/>
    <mergeCell ref="C14:C15"/>
    <mergeCell ref="D14:D15"/>
  </mergeCells>
  <phoneticPr fontId="10" type="noConversion"/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3</vt:i4>
      </vt:variant>
    </vt:vector>
  </HeadingPairs>
  <TitlesOfParts>
    <vt:vector size="10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SHENZHEN!OLE_LINK111</vt:lpstr>
      <vt:lpstr>SHENZHEN!OLE_LINK118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xbany</cp:lastModifiedBy>
  <cp:revision/>
  <cp:lastPrinted>2012-06-27T03:21:03Z</cp:lastPrinted>
  <dcterms:created xsi:type="dcterms:W3CDTF">1996-12-17T01:32:42Z</dcterms:created>
  <dcterms:modified xsi:type="dcterms:W3CDTF">2018-05-31T02:52:50Z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