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SHENZHEN!$B$401</definedName>
    <definedName name="OLE_LINK118" localSheetId="2">SHENZHEN!$B$400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E9" i="15"/>
  <c r="F9"/>
  <c r="F10" s="1"/>
  <c r="F11" s="1"/>
  <c r="F12" s="1"/>
  <c r="G9"/>
  <c r="E10"/>
  <c r="E11" s="1"/>
  <c r="E12" s="1"/>
  <c r="G10"/>
  <c r="G11" s="1"/>
  <c r="G12" s="1"/>
  <c r="E19"/>
  <c r="F19"/>
  <c r="F20" s="1"/>
  <c r="F21" s="1"/>
  <c r="F22" s="1"/>
  <c r="G19"/>
  <c r="E20"/>
  <c r="E21" s="1"/>
  <c r="E22" s="1"/>
  <c r="G20"/>
  <c r="G21" s="1"/>
  <c r="G22" s="1"/>
  <c r="E29"/>
  <c r="F29"/>
  <c r="F30" s="1"/>
  <c r="F31" s="1"/>
  <c r="F32" s="1"/>
  <c r="G29"/>
  <c r="E30"/>
  <c r="E31" s="1"/>
  <c r="E32" s="1"/>
  <c r="G30"/>
  <c r="G31" s="1"/>
  <c r="G32" s="1"/>
  <c r="E40"/>
  <c r="F40"/>
  <c r="F41" s="1"/>
  <c r="F42" s="1"/>
  <c r="F43" s="1"/>
  <c r="G40"/>
  <c r="E41"/>
  <c r="E42" s="1"/>
  <c r="E43" s="1"/>
  <c r="G41"/>
  <c r="G42" s="1"/>
  <c r="G43" s="1"/>
  <c r="E49"/>
  <c r="F49"/>
  <c r="F50" s="1"/>
  <c r="F51" s="1"/>
  <c r="F52" s="1"/>
  <c r="G49"/>
  <c r="E50"/>
  <c r="E51" s="1"/>
  <c r="E52" s="1"/>
  <c r="G50"/>
  <c r="G51" s="1"/>
  <c r="G52" s="1"/>
  <c r="E59"/>
  <c r="F59"/>
  <c r="F60" s="1"/>
  <c r="F61" s="1"/>
  <c r="F62" s="1"/>
  <c r="G59"/>
  <c r="E60"/>
  <c r="E61" s="1"/>
  <c r="E62" s="1"/>
  <c r="G60"/>
  <c r="G61" s="1"/>
  <c r="G62" s="1"/>
  <c r="E8" i="13" l="1"/>
  <c r="G8"/>
  <c r="F9"/>
  <c r="E9" s="1"/>
  <c r="E16"/>
  <c r="G16"/>
  <c r="F17"/>
  <c r="E17" s="1"/>
  <c r="E24"/>
  <c r="G24"/>
  <c r="F25"/>
  <c r="E25" s="1"/>
  <c r="E32"/>
  <c r="G32"/>
  <c r="F33"/>
  <c r="E33" s="1"/>
  <c r="E40"/>
  <c r="G40"/>
  <c r="F41"/>
  <c r="E41" s="1"/>
  <c r="E48"/>
  <c r="G48"/>
  <c r="F49"/>
  <c r="E49" s="1"/>
  <c r="E56"/>
  <c r="G56"/>
  <c r="F57"/>
  <c r="E57" s="1"/>
  <c r="E64"/>
  <c r="G64"/>
  <c r="F65"/>
  <c r="E65" s="1"/>
  <c r="E72"/>
  <c r="G72"/>
  <c r="F73"/>
  <c r="E73" s="1"/>
  <c r="E80"/>
  <c r="G80"/>
  <c r="F81"/>
  <c r="E81" s="1"/>
  <c r="E88"/>
  <c r="G88"/>
  <c r="F89"/>
  <c r="E89" s="1"/>
  <c r="E96"/>
  <c r="G96"/>
  <c r="F97"/>
  <c r="E97" s="1"/>
  <c r="E104"/>
  <c r="G104"/>
  <c r="F105"/>
  <c r="E105" s="1"/>
  <c r="E112"/>
  <c r="G112"/>
  <c r="F113"/>
  <c r="E113" s="1"/>
  <c r="E120"/>
  <c r="G120"/>
  <c r="F121"/>
  <c r="E121" s="1"/>
  <c r="E129"/>
  <c r="G129"/>
  <c r="F130"/>
  <c r="E130" s="1"/>
  <c r="E137"/>
  <c r="G137"/>
  <c r="F138"/>
  <c r="E138" s="1"/>
  <c r="E145"/>
  <c r="G145"/>
  <c r="F146"/>
  <c r="E146" s="1"/>
  <c r="E153"/>
  <c r="G153"/>
  <c r="F154"/>
  <c r="E154" s="1"/>
  <c r="E161"/>
  <c r="G161"/>
  <c r="F162"/>
  <c r="E162" s="1"/>
  <c r="E169"/>
  <c r="G169"/>
  <c r="F170"/>
  <c r="E170" s="1"/>
  <c r="E177"/>
  <c r="G177"/>
  <c r="F178"/>
  <c r="E178" s="1"/>
  <c r="E185"/>
  <c r="G185"/>
  <c r="F186"/>
  <c r="E186" s="1"/>
  <c r="E193"/>
  <c r="G193"/>
  <c r="F194"/>
  <c r="E194" s="1"/>
  <c r="E201"/>
  <c r="G201"/>
  <c r="F202"/>
  <c r="E202" s="1"/>
  <c r="E209"/>
  <c r="G209"/>
  <c r="F210"/>
  <c r="E210" s="1"/>
  <c r="E217"/>
  <c r="G217"/>
  <c r="F218"/>
  <c r="E218" s="1"/>
  <c r="E225"/>
  <c r="G225"/>
  <c r="F226"/>
  <c r="E226" s="1"/>
  <c r="E233"/>
  <c r="G233"/>
  <c r="F234"/>
  <c r="E234" s="1"/>
  <c r="E241"/>
  <c r="G241"/>
  <c r="F242"/>
  <c r="E249"/>
  <c r="G249"/>
  <c r="F250"/>
  <c r="E257"/>
  <c r="G257"/>
  <c r="F258"/>
  <c r="E266"/>
  <c r="G266"/>
  <c r="F267"/>
  <c r="E274"/>
  <c r="G274"/>
  <c r="F275"/>
  <c r="E282"/>
  <c r="G282"/>
  <c r="F283"/>
  <c r="E290"/>
  <c r="G290"/>
  <c r="F291"/>
  <c r="E298"/>
  <c r="G298"/>
  <c r="F299"/>
  <c r="E306"/>
  <c r="G306"/>
  <c r="F307"/>
  <c r="E314"/>
  <c r="G314"/>
  <c r="F315"/>
  <c r="E322"/>
  <c r="G322"/>
  <c r="F323"/>
  <c r="E330"/>
  <c r="G330"/>
  <c r="F331"/>
  <c r="E338"/>
  <c r="G338"/>
  <c r="F339"/>
  <c r="E347"/>
  <c r="G347"/>
  <c r="F348"/>
  <c r="E355"/>
  <c r="G355"/>
  <c r="E356"/>
  <c r="F356"/>
  <c r="G356"/>
  <c r="F357"/>
  <c r="E357" s="1"/>
  <c r="E363"/>
  <c r="G363"/>
  <c r="E364"/>
  <c r="F364"/>
  <c r="G364"/>
  <c r="F365"/>
  <c r="E365" s="1"/>
  <c r="E371"/>
  <c r="G371"/>
  <c r="E372"/>
  <c r="F372"/>
  <c r="G372"/>
  <c r="F373"/>
  <c r="E373" s="1"/>
  <c r="E379"/>
  <c r="G379"/>
  <c r="E380"/>
  <c r="F380"/>
  <c r="G380"/>
  <c r="F381"/>
  <c r="E381" s="1"/>
  <c r="E387"/>
  <c r="G387"/>
  <c r="E388"/>
  <c r="F388"/>
  <c r="G388"/>
  <c r="F389"/>
  <c r="E389" s="1"/>
  <c r="E395"/>
  <c r="G395"/>
  <c r="E396"/>
  <c r="F396"/>
  <c r="G396"/>
  <c r="F397"/>
  <c r="E397" s="1"/>
  <c r="E403"/>
  <c r="G403"/>
  <c r="E404"/>
  <c r="F404"/>
  <c r="G404"/>
  <c r="F405"/>
  <c r="E405" s="1"/>
  <c r="E411"/>
  <c r="G411"/>
  <c r="E412"/>
  <c r="F412"/>
  <c r="G412"/>
  <c r="F413"/>
  <c r="E413" s="1"/>
  <c r="E419"/>
  <c r="G419"/>
  <c r="E420"/>
  <c r="F420"/>
  <c r="G420"/>
  <c r="F421"/>
  <c r="E421" s="1"/>
  <c r="E427"/>
  <c r="G427"/>
  <c r="E428"/>
  <c r="F428"/>
  <c r="G428"/>
  <c r="F429"/>
  <c r="E429" s="1"/>
  <c r="E435"/>
  <c r="G435"/>
  <c r="E436"/>
  <c r="F436"/>
  <c r="G436"/>
  <c r="F437"/>
  <c r="E437" s="1"/>
  <c r="E443"/>
  <c r="G443"/>
  <c r="E444"/>
  <c r="F444"/>
  <c r="G444"/>
  <c r="F445"/>
  <c r="E445" s="1"/>
  <c r="E451"/>
  <c r="G451"/>
  <c r="E452"/>
  <c r="F452"/>
  <c r="G452"/>
  <c r="F453"/>
  <c r="E453" s="1"/>
  <c r="E459"/>
  <c r="G459"/>
  <c r="E460"/>
  <c r="F460"/>
  <c r="G460"/>
  <c r="F461"/>
  <c r="E461" s="1"/>
  <c r="E467"/>
  <c r="G467"/>
  <c r="E468"/>
  <c r="F468"/>
  <c r="G468"/>
  <c r="F469"/>
  <c r="E469" s="1"/>
  <c r="E476"/>
  <c r="G476"/>
  <c r="E477"/>
  <c r="F477"/>
  <c r="G477"/>
  <c r="F478"/>
  <c r="E478" s="1"/>
  <c r="E484"/>
  <c r="G484"/>
  <c r="E485"/>
  <c r="F485"/>
  <c r="G485"/>
  <c r="F486"/>
  <c r="E486" s="1"/>
  <c r="E492"/>
  <c r="G492"/>
  <c r="E493"/>
  <c r="F493"/>
  <c r="G493"/>
  <c r="F494"/>
  <c r="E494" s="1"/>
  <c r="E54" i="12"/>
  <c r="F54"/>
  <c r="F55" s="1"/>
  <c r="F56" s="1"/>
  <c r="F57" s="1"/>
  <c r="G54"/>
  <c r="E55"/>
  <c r="E56" s="1"/>
  <c r="E57" s="1"/>
  <c r="G55"/>
  <c r="G56" s="1"/>
  <c r="G57" s="1"/>
  <c r="E94"/>
  <c r="F94"/>
  <c r="F95" s="1"/>
  <c r="F96" s="1"/>
  <c r="F97" s="1"/>
  <c r="F98" s="1"/>
  <c r="G94"/>
  <c r="E95"/>
  <c r="E96" s="1"/>
  <c r="E97" s="1"/>
  <c r="E98" s="1"/>
  <c r="G95"/>
  <c r="G96" s="1"/>
  <c r="G97" s="1"/>
  <c r="G98" s="1"/>
  <c r="E156"/>
  <c r="E157" s="1"/>
  <c r="E158" s="1"/>
  <c r="E159" s="1"/>
  <c r="F156"/>
  <c r="G156"/>
  <c r="G157" s="1"/>
  <c r="G158" s="1"/>
  <c r="G159" s="1"/>
  <c r="F157"/>
  <c r="F158" s="1"/>
  <c r="F159" s="1"/>
  <c r="E233"/>
  <c r="E234" s="1"/>
  <c r="E235" s="1"/>
  <c r="E236" s="1"/>
  <c r="E237" s="1"/>
  <c r="F233"/>
  <c r="G233"/>
  <c r="G234" s="1"/>
  <c r="G235" s="1"/>
  <c r="G236" s="1"/>
  <c r="G237" s="1"/>
  <c r="F234"/>
  <c r="F235" s="1"/>
  <c r="F236" s="1"/>
  <c r="F237" s="1"/>
  <c r="E242"/>
  <c r="F242"/>
  <c r="F243" s="1"/>
  <c r="F244" s="1"/>
  <c r="F245" s="1"/>
  <c r="F246" s="1"/>
  <c r="G242"/>
  <c r="E243"/>
  <c r="E244" s="1"/>
  <c r="E245" s="1"/>
  <c r="E246" s="1"/>
  <c r="G243"/>
  <c r="G244" s="1"/>
  <c r="G245" s="1"/>
  <c r="G246" s="1"/>
  <c r="E293"/>
  <c r="E294" s="1"/>
  <c r="E295" s="1"/>
  <c r="E296" s="1"/>
  <c r="F293"/>
  <c r="G293"/>
  <c r="G294" s="1"/>
  <c r="G295" s="1"/>
  <c r="G296" s="1"/>
  <c r="F294"/>
  <c r="F295" s="1"/>
  <c r="F296" s="1"/>
  <c r="E319"/>
  <c r="E320" s="1"/>
  <c r="E321" s="1"/>
  <c r="E322" s="1"/>
  <c r="F319"/>
  <c r="G319"/>
  <c r="G320" s="1"/>
  <c r="G321" s="1"/>
  <c r="G322" s="1"/>
  <c r="F320"/>
  <c r="F321" s="1"/>
  <c r="F322" s="1"/>
  <c r="E336"/>
  <c r="E337" s="1"/>
  <c r="E338" s="1"/>
  <c r="E339" s="1"/>
  <c r="E340" s="1"/>
  <c r="F336"/>
  <c r="G336"/>
  <c r="G337" s="1"/>
  <c r="G338" s="1"/>
  <c r="G339" s="1"/>
  <c r="G340" s="1"/>
  <c r="F337"/>
  <c r="F338" s="1"/>
  <c r="F339" s="1"/>
  <c r="F340" s="1"/>
  <c r="E345"/>
  <c r="F345"/>
  <c r="F346" s="1"/>
  <c r="F347" s="1"/>
  <c r="F348" s="1"/>
  <c r="F349" s="1"/>
  <c r="G345"/>
  <c r="E346"/>
  <c r="E347" s="1"/>
  <c r="E348" s="1"/>
  <c r="E349" s="1"/>
  <c r="G346"/>
  <c r="G347" s="1"/>
  <c r="G348" s="1"/>
  <c r="G349" s="1"/>
  <c r="E379"/>
  <c r="E380" s="1"/>
  <c r="E381" s="1"/>
  <c r="E382" s="1"/>
  <c r="E383" s="1"/>
  <c r="F379"/>
  <c r="G379"/>
  <c r="G380" s="1"/>
  <c r="G381" s="1"/>
  <c r="G382" s="1"/>
  <c r="G383" s="1"/>
  <c r="F380"/>
  <c r="F381" s="1"/>
  <c r="F382" s="1"/>
  <c r="F383" s="1"/>
  <c r="E8" i="11"/>
  <c r="G8"/>
  <c r="E9"/>
  <c r="F9"/>
  <c r="G9" s="1"/>
  <c r="E10"/>
  <c r="E11" s="1"/>
  <c r="F10"/>
  <c r="G10"/>
  <c r="F11"/>
  <c r="G11" s="1"/>
  <c r="E15"/>
  <c r="G15"/>
  <c r="E16"/>
  <c r="F16"/>
  <c r="G16"/>
  <c r="E17"/>
  <c r="F17"/>
  <c r="G17"/>
  <c r="E18"/>
  <c r="F18"/>
  <c r="G18" s="1"/>
  <c r="E19"/>
  <c r="F19"/>
  <c r="G19" s="1"/>
  <c r="E23"/>
  <c r="G23"/>
  <c r="E24"/>
  <c r="E25" s="1"/>
  <c r="E26" s="1"/>
  <c r="F24"/>
  <c r="G24"/>
  <c r="F25"/>
  <c r="G25" s="1"/>
  <c r="E31"/>
  <c r="G31"/>
  <c r="E32"/>
  <c r="F32"/>
  <c r="G32" s="1"/>
  <c r="E33"/>
  <c r="F33"/>
  <c r="G33"/>
  <c r="E34"/>
  <c r="F34"/>
  <c r="G34" s="1"/>
  <c r="E38"/>
  <c r="G38"/>
  <c r="E39"/>
  <c r="F39"/>
  <c r="G39"/>
  <c r="E40"/>
  <c r="F40"/>
  <c r="G40" s="1"/>
  <c r="E41"/>
  <c r="E42" s="1"/>
  <c r="E47"/>
  <c r="G47"/>
  <c r="E48"/>
  <c r="E49" s="1"/>
  <c r="E50" s="1"/>
  <c r="F48"/>
  <c r="G48"/>
  <c r="F49"/>
  <c r="G49" s="1"/>
  <c r="F50"/>
  <c r="G50"/>
  <c r="E55"/>
  <c r="G55"/>
  <c r="E56"/>
  <c r="F56"/>
  <c r="G56"/>
  <c r="E57"/>
  <c r="F57"/>
  <c r="G57"/>
  <c r="E58"/>
  <c r="F58"/>
  <c r="G58" s="1"/>
  <c r="E63"/>
  <c r="G63"/>
  <c r="E64"/>
  <c r="F64"/>
  <c r="G64"/>
  <c r="E65"/>
  <c r="F65"/>
  <c r="G65"/>
  <c r="E66"/>
  <c r="F66"/>
  <c r="G66"/>
  <c r="E70"/>
  <c r="G70"/>
  <c r="E71"/>
  <c r="F71"/>
  <c r="G71" s="1"/>
  <c r="E72"/>
  <c r="F72"/>
  <c r="G72"/>
  <c r="E73"/>
  <c r="F73"/>
  <c r="G73" s="1"/>
  <c r="E78"/>
  <c r="G78"/>
  <c r="E79"/>
  <c r="F79"/>
  <c r="G79"/>
  <c r="E80"/>
  <c r="F80"/>
  <c r="G80"/>
  <c r="E81"/>
  <c r="F81"/>
  <c r="G81"/>
  <c r="E87"/>
  <c r="G87"/>
  <c r="E88"/>
  <c r="F88"/>
  <c r="G88"/>
  <c r="E89"/>
  <c r="F89"/>
  <c r="G89"/>
  <c r="E90"/>
  <c r="F90"/>
  <c r="G90"/>
  <c r="E95"/>
  <c r="G95"/>
  <c r="E96"/>
  <c r="F96"/>
  <c r="G96"/>
  <c r="E97"/>
  <c r="F97"/>
  <c r="G97"/>
  <c r="E98"/>
  <c r="F98"/>
  <c r="G98" s="1"/>
  <c r="E102"/>
  <c r="G102"/>
  <c r="E103"/>
  <c r="F103"/>
  <c r="G103"/>
  <c r="E104"/>
  <c r="F104"/>
  <c r="G104" s="1"/>
  <c r="E105"/>
  <c r="E110"/>
  <c r="G110"/>
  <c r="E111"/>
  <c r="F111"/>
  <c r="G111"/>
  <c r="E112"/>
  <c r="F112"/>
  <c r="G112" s="1"/>
  <c r="E113"/>
  <c r="F113"/>
  <c r="G113"/>
  <c r="E114"/>
  <c r="F114"/>
  <c r="G114"/>
  <c r="E119"/>
  <c r="G119"/>
  <c r="E120"/>
  <c r="F120"/>
  <c r="G120" s="1"/>
  <c r="E121"/>
  <c r="F121"/>
  <c r="G121"/>
  <c r="E122"/>
  <c r="F122"/>
  <c r="G122"/>
  <c r="E123"/>
  <c r="F123"/>
  <c r="G123" s="1"/>
  <c r="E128"/>
  <c r="G128"/>
  <c r="E129"/>
  <c r="F129"/>
  <c r="G129"/>
  <c r="E130"/>
  <c r="F130"/>
  <c r="G130"/>
  <c r="E131"/>
  <c r="F131"/>
  <c r="G131" s="1"/>
  <c r="E136"/>
  <c r="G136"/>
  <c r="E137"/>
  <c r="F137"/>
  <c r="G137"/>
  <c r="E138"/>
  <c r="F138"/>
  <c r="G138"/>
  <c r="E139"/>
  <c r="F139"/>
  <c r="G139"/>
  <c r="E144"/>
  <c r="G144"/>
  <c r="E145"/>
  <c r="F145"/>
  <c r="G145"/>
  <c r="E146"/>
  <c r="F146"/>
  <c r="G146" s="1"/>
  <c r="E147"/>
  <c r="F147"/>
  <c r="G147"/>
  <c r="E148"/>
  <c r="F148"/>
  <c r="G148" s="1"/>
  <c r="E153"/>
  <c r="G153"/>
  <c r="E154"/>
  <c r="F154"/>
  <c r="G154"/>
  <c r="E155"/>
  <c r="F155"/>
  <c r="G155"/>
  <c r="E156"/>
  <c r="F156"/>
  <c r="G156"/>
  <c r="E162"/>
  <c r="G162"/>
  <c r="E163"/>
  <c r="F163"/>
  <c r="G163"/>
  <c r="E164"/>
  <c r="F164"/>
  <c r="G164"/>
  <c r="E165"/>
  <c r="F165"/>
  <c r="G165" s="1"/>
  <c r="E166"/>
  <c r="F166"/>
  <c r="G166"/>
  <c r="E171"/>
  <c r="G171"/>
  <c r="E172"/>
  <c r="F172"/>
  <c r="G172" s="1"/>
  <c r="E173"/>
  <c r="F173"/>
  <c r="G173"/>
  <c r="E174"/>
  <c r="F174"/>
  <c r="G174" s="1"/>
  <c r="E179"/>
  <c r="G179"/>
  <c r="E180"/>
  <c r="E181" s="1"/>
  <c r="E182" s="1"/>
  <c r="E183" s="1"/>
  <c r="F180"/>
  <c r="G180"/>
  <c r="F181"/>
  <c r="G181" s="1"/>
  <c r="E188"/>
  <c r="G188"/>
  <c r="E189"/>
  <c r="E190" s="1"/>
  <c r="E191" s="1"/>
  <c r="E192" s="1"/>
  <c r="F189"/>
  <c r="G189"/>
  <c r="F190"/>
  <c r="G190" s="1"/>
  <c r="F191"/>
  <c r="G191"/>
  <c r="F192"/>
  <c r="G192"/>
  <c r="E197"/>
  <c r="G197"/>
  <c r="E198"/>
  <c r="F198"/>
  <c r="G198" s="1"/>
  <c r="E199"/>
  <c r="F199"/>
  <c r="G199"/>
  <c r="E200"/>
  <c r="F200"/>
  <c r="G200" s="1"/>
  <c r="E205"/>
  <c r="G205"/>
  <c r="E206"/>
  <c r="E207" s="1"/>
  <c r="E208" s="1"/>
  <c r="F206"/>
  <c r="G206"/>
  <c r="F207"/>
  <c r="G207" s="1"/>
  <c r="F208"/>
  <c r="G208"/>
  <c r="E213"/>
  <c r="G213"/>
  <c r="E214"/>
  <c r="F214"/>
  <c r="G214" s="1"/>
  <c r="E215"/>
  <c r="E216" s="1"/>
  <c r="E217" s="1"/>
  <c r="E222"/>
  <c r="G222"/>
  <c r="E223"/>
  <c r="F223"/>
  <c r="G223" s="1"/>
  <c r="E224"/>
  <c r="E225" s="1"/>
  <c r="E230"/>
  <c r="G230"/>
  <c r="E231"/>
  <c r="F231"/>
  <c r="G231"/>
  <c r="E232"/>
  <c r="F232"/>
  <c r="G232" s="1"/>
  <c r="E233"/>
  <c r="E238"/>
  <c r="G238"/>
  <c r="E239"/>
  <c r="F239"/>
  <c r="G239"/>
  <c r="E240"/>
  <c r="F240"/>
  <c r="G240"/>
  <c r="E241"/>
  <c r="F241"/>
  <c r="G241" s="1"/>
  <c r="E246"/>
  <c r="G246"/>
  <c r="E247"/>
  <c r="E248" s="1"/>
  <c r="E249" s="1"/>
  <c r="F247"/>
  <c r="G247"/>
  <c r="F248"/>
  <c r="G248" s="1"/>
  <c r="E254"/>
  <c r="G254"/>
  <c r="E255"/>
  <c r="F255"/>
  <c r="G255"/>
  <c r="E256"/>
  <c r="F256"/>
  <c r="G256"/>
  <c r="E257"/>
  <c r="F257"/>
  <c r="G257"/>
  <c r="E258"/>
  <c r="F258"/>
  <c r="G258" s="1"/>
  <c r="E262"/>
  <c r="G262"/>
  <c r="E263"/>
  <c r="F263"/>
  <c r="G263"/>
  <c r="E264"/>
  <c r="F264"/>
  <c r="G264" s="1"/>
  <c r="E265"/>
  <c r="F265"/>
  <c r="G265"/>
  <c r="E266"/>
  <c r="F266"/>
  <c r="G266"/>
  <c r="E271"/>
  <c r="G271"/>
  <c r="E272"/>
  <c r="F272"/>
  <c r="G272"/>
  <c r="E273"/>
  <c r="F273"/>
  <c r="G273"/>
  <c r="E274"/>
  <c r="F274"/>
  <c r="G274" s="1"/>
  <c r="E280"/>
  <c r="F280"/>
  <c r="G280"/>
  <c r="E281"/>
  <c r="F281"/>
  <c r="G281"/>
  <c r="E282"/>
  <c r="F282"/>
  <c r="G282"/>
  <c r="E288"/>
  <c r="G288"/>
  <c r="E289"/>
  <c r="F289"/>
  <c r="G289"/>
  <c r="E290"/>
  <c r="F290"/>
  <c r="G290"/>
  <c r="E291"/>
  <c r="F291"/>
  <c r="G291"/>
  <c r="E292"/>
  <c r="F292"/>
  <c r="G292"/>
  <c r="E296"/>
  <c r="G296"/>
  <c r="E297"/>
  <c r="F297"/>
  <c r="G297"/>
  <c r="E298"/>
  <c r="F298"/>
  <c r="G298" s="1"/>
  <c r="E299"/>
  <c r="F299"/>
  <c r="G299"/>
  <c r="E303"/>
  <c r="G303"/>
  <c r="E304"/>
  <c r="F304"/>
  <c r="G304"/>
  <c r="E305"/>
  <c r="F305"/>
  <c r="G305"/>
  <c r="E306"/>
  <c r="E307" s="1"/>
  <c r="F306"/>
  <c r="G306"/>
  <c r="F307"/>
  <c r="G307"/>
  <c r="E312"/>
  <c r="G312"/>
  <c r="E313"/>
  <c r="F313"/>
  <c r="G313"/>
  <c r="E314"/>
  <c r="F314"/>
  <c r="G314"/>
  <c r="E315"/>
  <c r="F315"/>
  <c r="G315"/>
  <c r="E320"/>
  <c r="G320"/>
  <c r="E321"/>
  <c r="F321"/>
  <c r="G321"/>
  <c r="E322"/>
  <c r="F322"/>
  <c r="G322"/>
  <c r="E323"/>
  <c r="F323"/>
  <c r="G323"/>
  <c r="E324"/>
  <c r="F324"/>
  <c r="G324"/>
  <c r="E328"/>
  <c r="G328"/>
  <c r="E329"/>
  <c r="F329"/>
  <c r="G329"/>
  <c r="E330"/>
  <c r="F330"/>
  <c r="G330" s="1"/>
  <c r="E331"/>
  <c r="F331"/>
  <c r="G331" s="1"/>
  <c r="E335"/>
  <c r="G335"/>
  <c r="E336"/>
  <c r="F336"/>
  <c r="G336"/>
  <c r="E337"/>
  <c r="F337"/>
  <c r="G337"/>
  <c r="E338"/>
  <c r="F338"/>
  <c r="G338"/>
  <c r="E343"/>
  <c r="G343"/>
  <c r="E344"/>
  <c r="F344"/>
  <c r="G344"/>
  <c r="E345"/>
  <c r="F345"/>
  <c r="G345" s="1"/>
  <c r="E346"/>
  <c r="E347" s="1"/>
  <c r="F346"/>
  <c r="G346"/>
  <c r="F347"/>
  <c r="G347" s="1"/>
  <c r="E351"/>
  <c r="G351"/>
  <c r="E352"/>
  <c r="F352"/>
  <c r="G352"/>
  <c r="E353"/>
  <c r="F353"/>
  <c r="G353"/>
  <c r="E354"/>
  <c r="F354"/>
  <c r="G354"/>
  <c r="E358"/>
  <c r="G358"/>
  <c r="E359"/>
  <c r="F359"/>
  <c r="G359"/>
  <c r="E360"/>
  <c r="F360"/>
  <c r="G360"/>
  <c r="E361"/>
  <c r="F361"/>
  <c r="G361"/>
  <c r="E362"/>
  <c r="F362"/>
  <c r="G362"/>
  <c r="E367"/>
  <c r="G367"/>
  <c r="E368"/>
  <c r="F368"/>
  <c r="G368"/>
  <c r="E369"/>
  <c r="F369"/>
  <c r="G369"/>
  <c r="E370"/>
  <c r="F370"/>
  <c r="G370" s="1"/>
  <c r="E374"/>
  <c r="G374"/>
  <c r="E375"/>
  <c r="E376" s="1"/>
  <c r="E377" s="1"/>
  <c r="F375"/>
  <c r="G375"/>
  <c r="G376" s="1"/>
  <c r="G377" s="1"/>
  <c r="F376"/>
  <c r="F377" s="1"/>
  <c r="E381"/>
  <c r="G381"/>
  <c r="E382"/>
  <c r="F382"/>
  <c r="G382" s="1"/>
  <c r="E383"/>
  <c r="E384" s="1"/>
  <c r="E388"/>
  <c r="G388"/>
  <c r="E389"/>
  <c r="F389"/>
  <c r="G389"/>
  <c r="E390"/>
  <c r="F390"/>
  <c r="G390" s="1"/>
  <c r="E391"/>
  <c r="E395"/>
  <c r="G395"/>
  <c r="G396" s="1"/>
  <c r="G397" s="1"/>
  <c r="G398" s="1"/>
  <c r="G399" s="1"/>
  <c r="E396"/>
  <c r="F396"/>
  <c r="F397" s="1"/>
  <c r="F398" s="1"/>
  <c r="F399" s="1"/>
  <c r="E397"/>
  <c r="E398" s="1"/>
  <c r="E399" s="1"/>
  <c r="E404"/>
  <c r="G404"/>
  <c r="G405" s="1"/>
  <c r="G406" s="1"/>
  <c r="G407" s="1"/>
  <c r="G408" s="1"/>
  <c r="E405"/>
  <c r="F405"/>
  <c r="F406" s="1"/>
  <c r="F407" s="1"/>
  <c r="F408" s="1"/>
  <c r="E406"/>
  <c r="E407" s="1"/>
  <c r="E408" s="1"/>
  <c r="E412"/>
  <c r="G412"/>
  <c r="G413" s="1"/>
  <c r="G414" s="1"/>
  <c r="G415" s="1"/>
  <c r="E413"/>
  <c r="F413"/>
  <c r="F414" s="1"/>
  <c r="F415" s="1"/>
  <c r="E414"/>
  <c r="E415" s="1"/>
  <c r="E419"/>
  <c r="G419"/>
  <c r="E420"/>
  <c r="E421" s="1"/>
  <c r="E422" s="1"/>
  <c r="F420"/>
  <c r="G420"/>
  <c r="F421"/>
  <c r="G421" s="1"/>
  <c r="E426"/>
  <c r="G426"/>
  <c r="G427" s="1"/>
  <c r="G428" s="1"/>
  <c r="G429" s="1"/>
  <c r="E427"/>
  <c r="F427"/>
  <c r="F428" s="1"/>
  <c r="F429" s="1"/>
  <c r="E428"/>
  <c r="E429" s="1"/>
  <c r="E433"/>
  <c r="G433"/>
  <c r="E434"/>
  <c r="F434"/>
  <c r="G434"/>
  <c r="E435"/>
  <c r="F435"/>
  <c r="G435" s="1"/>
  <c r="E436"/>
  <c r="E437" s="1"/>
  <c r="E443"/>
  <c r="G443"/>
  <c r="E444"/>
  <c r="F444"/>
  <c r="G444"/>
  <c r="E445"/>
  <c r="F445"/>
  <c r="G445" s="1"/>
  <c r="E446"/>
  <c r="F446"/>
  <c r="G446"/>
  <c r="E450"/>
  <c r="G450"/>
  <c r="E451"/>
  <c r="F451"/>
  <c r="G451" s="1"/>
  <c r="E452"/>
  <c r="F452"/>
  <c r="G452" s="1"/>
  <c r="E453"/>
  <c r="F453"/>
  <c r="G453"/>
  <c r="E457"/>
  <c r="G457"/>
  <c r="E458"/>
  <c r="F458"/>
  <c r="G458"/>
  <c r="E459"/>
  <c r="F459"/>
  <c r="G459"/>
  <c r="E460"/>
  <c r="F460"/>
  <c r="G460" s="1"/>
  <c r="E461"/>
  <c r="F461"/>
  <c r="G461"/>
  <c r="E466"/>
  <c r="G466"/>
  <c r="E467"/>
  <c r="F467"/>
  <c r="G467" s="1"/>
  <c r="E468"/>
  <c r="F468"/>
  <c r="G468"/>
  <c r="E469"/>
  <c r="F469"/>
  <c r="G469" s="1"/>
  <c r="E473"/>
  <c r="G473"/>
  <c r="E474"/>
  <c r="F474"/>
  <c r="G474"/>
  <c r="E475"/>
  <c r="F475"/>
  <c r="G475" s="1"/>
  <c r="E476"/>
  <c r="E477" s="1"/>
  <c r="E483"/>
  <c r="G483"/>
  <c r="E484"/>
  <c r="F484"/>
  <c r="G484"/>
  <c r="E485"/>
  <c r="F485"/>
  <c r="G485" s="1"/>
  <c r="E486"/>
  <c r="F486"/>
  <c r="G486"/>
  <c r="E487"/>
  <c r="F487"/>
  <c r="G487"/>
  <c r="E491"/>
  <c r="G491"/>
  <c r="E492"/>
  <c r="F492"/>
  <c r="G492"/>
  <c r="E493"/>
  <c r="F493"/>
  <c r="G493" s="1"/>
  <c r="E494"/>
  <c r="F494"/>
  <c r="G494"/>
  <c r="E498"/>
  <c r="G498"/>
  <c r="E499"/>
  <c r="F499"/>
  <c r="G499"/>
  <c r="E500"/>
  <c r="F500"/>
  <c r="G500" s="1"/>
  <c r="E501"/>
  <c r="F501"/>
  <c r="G501"/>
  <c r="E506"/>
  <c r="G506"/>
  <c r="E507"/>
  <c r="F507"/>
  <c r="G507" s="1"/>
  <c r="E508"/>
  <c r="F508"/>
  <c r="G508"/>
  <c r="E509"/>
  <c r="F509"/>
  <c r="G509" s="1"/>
  <c r="E513"/>
  <c r="G513"/>
  <c r="E514"/>
  <c r="E515" s="1"/>
  <c r="E516" s="1"/>
  <c r="F514"/>
  <c r="G514"/>
  <c r="F515"/>
  <c r="G515" s="1"/>
  <c r="E521"/>
  <c r="G521"/>
  <c r="E522"/>
  <c r="F522"/>
  <c r="G522" s="1"/>
  <c r="E523"/>
  <c r="E524" s="1"/>
  <c r="E529"/>
  <c r="G529"/>
  <c r="E530"/>
  <c r="E531" s="1"/>
  <c r="E532" s="1"/>
  <c r="F530"/>
  <c r="G530"/>
  <c r="F531"/>
  <c r="G531" s="1"/>
  <c r="E536"/>
  <c r="G536"/>
  <c r="E537"/>
  <c r="F537"/>
  <c r="G537" s="1"/>
  <c r="E538"/>
  <c r="E539" s="1"/>
  <c r="E540" s="1"/>
  <c r="E545"/>
  <c r="G545"/>
  <c r="E546"/>
  <c r="F546"/>
  <c r="G546" s="1"/>
  <c r="E547"/>
  <c r="E548" s="1"/>
  <c r="E549" s="1"/>
  <c r="E554"/>
  <c r="G554"/>
  <c r="E555"/>
  <c r="F555"/>
  <c r="G555" s="1"/>
  <c r="E556"/>
  <c r="E557" s="1"/>
  <c r="E562"/>
  <c r="G562"/>
  <c r="E563"/>
  <c r="F563"/>
  <c r="G563"/>
  <c r="E564"/>
  <c r="F564"/>
  <c r="G564" s="1"/>
  <c r="E565"/>
  <c r="F565"/>
  <c r="G565"/>
  <c r="E570"/>
  <c r="G570"/>
  <c r="E571"/>
  <c r="F571"/>
  <c r="G571" s="1"/>
  <c r="E572"/>
  <c r="F572"/>
  <c r="G572"/>
  <c r="E573"/>
  <c r="F573"/>
  <c r="G573"/>
  <c r="E577"/>
  <c r="G577"/>
  <c r="E578"/>
  <c r="F578"/>
  <c r="G578"/>
  <c r="E579"/>
  <c r="F579"/>
  <c r="G579" s="1"/>
  <c r="E580"/>
  <c r="F580"/>
  <c r="G580"/>
  <c r="E584"/>
  <c r="G584"/>
  <c r="E585"/>
  <c r="F585"/>
  <c r="G585" s="1"/>
  <c r="E586"/>
  <c r="F586"/>
  <c r="G586"/>
  <c r="E587"/>
  <c r="F587"/>
  <c r="G587" s="1"/>
  <c r="E588"/>
  <c r="F588"/>
  <c r="G588"/>
  <c r="E593"/>
  <c r="G593"/>
  <c r="E594"/>
  <c r="F594"/>
  <c r="G594" s="1"/>
  <c r="E595"/>
  <c r="F595"/>
  <c r="G595"/>
  <c r="E596"/>
  <c r="F596"/>
  <c r="G596" s="1"/>
  <c r="E597"/>
  <c r="F597"/>
  <c r="G597"/>
  <c r="E602"/>
  <c r="G602"/>
  <c r="E603"/>
  <c r="F603"/>
  <c r="G603" s="1"/>
  <c r="E604"/>
  <c r="F604"/>
  <c r="G604"/>
  <c r="E605"/>
  <c r="F605"/>
  <c r="G605"/>
  <c r="E609"/>
  <c r="G609"/>
  <c r="E610"/>
  <c r="F610"/>
  <c r="G610" s="1"/>
  <c r="E611"/>
  <c r="F611"/>
  <c r="G611" s="1"/>
  <c r="E612"/>
  <c r="F612"/>
  <c r="G612"/>
  <c r="E616"/>
  <c r="G616"/>
  <c r="E617"/>
  <c r="F617"/>
  <c r="G617"/>
  <c r="E618"/>
  <c r="F618"/>
  <c r="G618" s="1"/>
  <c r="E619"/>
  <c r="E620" s="1"/>
  <c r="E625"/>
  <c r="G625"/>
  <c r="E626"/>
  <c r="E627" s="1"/>
  <c r="E628" s="1"/>
  <c r="F626"/>
  <c r="G626"/>
  <c r="F627"/>
  <c r="G627" s="1"/>
  <c r="E632"/>
  <c r="G632"/>
  <c r="E633"/>
  <c r="F633"/>
  <c r="G633" s="1"/>
  <c r="E634"/>
  <c r="E635" s="1"/>
  <c r="E639"/>
  <c r="G639"/>
  <c r="E640"/>
  <c r="E641" s="1"/>
  <c r="E642" s="1"/>
  <c r="E643" s="1"/>
  <c r="F640"/>
  <c r="G640"/>
  <c r="F641"/>
  <c r="G641" s="1"/>
  <c r="E648"/>
  <c r="G648"/>
  <c r="E649"/>
  <c r="E650" s="1"/>
  <c r="E651" s="1"/>
  <c r="E652" s="1"/>
  <c r="F649"/>
  <c r="G649"/>
  <c r="F650"/>
  <c r="G650" s="1"/>
  <c r="E657"/>
  <c r="G657"/>
  <c r="E658"/>
  <c r="E659" s="1"/>
  <c r="E660" s="1"/>
  <c r="F658"/>
  <c r="G658"/>
  <c r="F659"/>
  <c r="G659" s="1"/>
  <c r="E665"/>
  <c r="G665"/>
  <c r="E666"/>
  <c r="F666"/>
  <c r="G666" s="1"/>
  <c r="E667"/>
  <c r="E668" s="1"/>
  <c r="E669" s="1"/>
  <c r="E674"/>
  <c r="G674"/>
  <c r="E675"/>
  <c r="F675"/>
  <c r="G675" s="1"/>
  <c r="E676"/>
  <c r="E677" s="1"/>
  <c r="E678" s="1"/>
  <c r="E684"/>
  <c r="G684"/>
  <c r="E685"/>
  <c r="F685"/>
  <c r="G685" s="1"/>
  <c r="E686"/>
  <c r="E687" s="1"/>
  <c r="E692"/>
  <c r="G692"/>
  <c r="E693"/>
  <c r="E694" s="1"/>
  <c r="E695" s="1"/>
  <c r="F693"/>
  <c r="G693"/>
  <c r="F694"/>
  <c r="G694" s="1"/>
  <c r="E700"/>
  <c r="G700"/>
  <c r="E701"/>
  <c r="F701"/>
  <c r="G701" s="1"/>
  <c r="E702"/>
  <c r="E703" s="1"/>
  <c r="E708"/>
  <c r="G708"/>
  <c r="E709"/>
  <c r="E710" s="1"/>
  <c r="E711" s="1"/>
  <c r="E712" s="1"/>
  <c r="F709"/>
  <c r="G709"/>
  <c r="F710"/>
  <c r="G710" s="1"/>
  <c r="E717"/>
  <c r="G717"/>
  <c r="E718"/>
  <c r="E719" s="1"/>
  <c r="E720" s="1"/>
  <c r="E721" s="1"/>
  <c r="F718"/>
  <c r="G718"/>
  <c r="F719"/>
  <c r="G719" s="1"/>
  <c r="E726"/>
  <c r="G726"/>
  <c r="E727"/>
  <c r="E728" s="1"/>
  <c r="E729" s="1"/>
  <c r="F727"/>
  <c r="G727"/>
  <c r="F728"/>
  <c r="G728" s="1"/>
  <c r="E735"/>
  <c r="G735"/>
  <c r="E736"/>
  <c r="F736"/>
  <c r="G736" s="1"/>
  <c r="E737"/>
  <c r="E738" s="1"/>
  <c r="E742"/>
  <c r="G742"/>
  <c r="E743"/>
  <c r="E744" s="1"/>
  <c r="E745" s="1"/>
  <c r="F743"/>
  <c r="G743"/>
  <c r="G744" s="1"/>
  <c r="G745" s="1"/>
  <c r="F744"/>
  <c r="F745" s="1"/>
  <c r="E750"/>
  <c r="G750"/>
  <c r="E751"/>
  <c r="F751"/>
  <c r="G751" s="1"/>
  <c r="E752"/>
  <c r="E753" s="1"/>
  <c r="E754" s="1"/>
  <c r="E759"/>
  <c r="G759"/>
  <c r="E760"/>
  <c r="F760"/>
  <c r="G760" s="1"/>
  <c r="E761"/>
  <c r="F761"/>
  <c r="G761" s="1"/>
  <c r="E762"/>
  <c r="F762"/>
  <c r="G762" s="1"/>
  <c r="E763"/>
  <c r="F763"/>
  <c r="G763"/>
  <c r="E767"/>
  <c r="G767"/>
  <c r="E768"/>
  <c r="F768"/>
  <c r="G768"/>
  <c r="E769"/>
  <c r="F769"/>
  <c r="G769"/>
  <c r="E770"/>
  <c r="F770"/>
  <c r="G770"/>
  <c r="E775"/>
  <c r="G775"/>
  <c r="E776"/>
  <c r="F776"/>
  <c r="G776"/>
  <c r="E777"/>
  <c r="F777"/>
  <c r="G777"/>
  <c r="E778"/>
  <c r="F778"/>
  <c r="G778"/>
  <c r="E782"/>
  <c r="G782"/>
  <c r="E783"/>
  <c r="F783"/>
  <c r="G783"/>
  <c r="E784"/>
  <c r="F784"/>
  <c r="G784"/>
  <c r="E785"/>
  <c r="F785"/>
  <c r="G785"/>
  <c r="E789"/>
  <c r="G789"/>
  <c r="E790"/>
  <c r="F790"/>
  <c r="G790"/>
  <c r="E791"/>
  <c r="F791"/>
  <c r="G791" s="1"/>
  <c r="E792"/>
  <c r="F792"/>
  <c r="G792" s="1"/>
  <c r="E793"/>
  <c r="F793"/>
  <c r="G793" s="1"/>
  <c r="E797"/>
  <c r="G797"/>
  <c r="E798"/>
  <c r="F798"/>
  <c r="G798"/>
  <c r="E799"/>
  <c r="F799"/>
  <c r="G799" s="1"/>
  <c r="E800"/>
  <c r="F800"/>
  <c r="G800"/>
  <c r="E801"/>
  <c r="F801"/>
  <c r="G801" s="1"/>
  <c r="E806"/>
  <c r="G806"/>
  <c r="E807"/>
  <c r="E808" s="1"/>
  <c r="E809" s="1"/>
  <c r="F807"/>
  <c r="G807"/>
  <c r="F808"/>
  <c r="G808" s="1"/>
  <c r="E813"/>
  <c r="G813"/>
  <c r="E814"/>
  <c r="F814"/>
  <c r="G814" s="1"/>
  <c r="E815"/>
  <c r="E816" s="1"/>
  <c r="E817" s="1"/>
  <c r="E821"/>
  <c r="G821"/>
  <c r="G822" s="1"/>
  <c r="G823" s="1"/>
  <c r="G824" s="1"/>
  <c r="E822"/>
  <c r="F822"/>
  <c r="F823" s="1"/>
  <c r="F824" s="1"/>
  <c r="E823"/>
  <c r="E824" s="1"/>
  <c r="E828"/>
  <c r="G828"/>
  <c r="E829"/>
  <c r="E830" s="1"/>
  <c r="E831" s="1"/>
  <c r="E832" s="1"/>
  <c r="F829"/>
  <c r="G829"/>
  <c r="F830"/>
  <c r="G830"/>
  <c r="F831"/>
  <c r="G831"/>
  <c r="F832"/>
  <c r="G832"/>
  <c r="G836"/>
  <c r="E837"/>
  <c r="F837"/>
  <c r="G837"/>
  <c r="E838"/>
  <c r="F838"/>
  <c r="G838"/>
  <c r="E839"/>
  <c r="F839"/>
  <c r="G839"/>
  <c r="E844"/>
  <c r="G844"/>
  <c r="E845"/>
  <c r="E846" s="1"/>
  <c r="E847" s="1"/>
  <c r="E848" s="1"/>
  <c r="F845"/>
  <c r="G845"/>
  <c r="F846"/>
  <c r="G846" s="1"/>
  <c r="E853"/>
  <c r="G853"/>
  <c r="E854"/>
  <c r="F854"/>
  <c r="G854"/>
  <c r="G855" s="1"/>
  <c r="G856" s="1"/>
  <c r="E855"/>
  <c r="F855"/>
  <c r="F856" s="1"/>
  <c r="E856"/>
  <c r="E860"/>
  <c r="G860"/>
  <c r="E861"/>
  <c r="F861"/>
  <c r="G861"/>
  <c r="E862"/>
  <c r="E863" s="1"/>
  <c r="E864" s="1"/>
  <c r="F862"/>
  <c r="G862"/>
  <c r="G863" s="1"/>
  <c r="G864" s="1"/>
  <c r="F863"/>
  <c r="F864" s="1"/>
  <c r="G870"/>
  <c r="E871"/>
  <c r="E872" s="1"/>
  <c r="E873" s="1"/>
  <c r="F871"/>
  <c r="G871"/>
  <c r="F872"/>
  <c r="G872" s="1"/>
  <c r="E878"/>
  <c r="F878"/>
  <c r="F879" s="1"/>
  <c r="F880" s="1"/>
  <c r="G878"/>
  <c r="E879"/>
  <c r="E880" s="1"/>
  <c r="G879"/>
  <c r="G880" s="1"/>
  <c r="G885"/>
  <c r="E886"/>
  <c r="F886"/>
  <c r="G886" s="1"/>
  <c r="E887"/>
  <c r="E888" s="1"/>
  <c r="E893"/>
  <c r="E894" s="1"/>
  <c r="E895" s="1"/>
  <c r="F893"/>
  <c r="G893"/>
  <c r="G894" s="1"/>
  <c r="G895" s="1"/>
  <c r="F894"/>
  <c r="F895" s="1"/>
  <c r="G900"/>
  <c r="E901"/>
  <c r="E902" s="1"/>
  <c r="E903" s="1"/>
  <c r="E904" s="1"/>
  <c r="F901"/>
  <c r="G901"/>
  <c r="F902"/>
  <c r="G902" s="1"/>
  <c r="G909"/>
  <c r="E910"/>
  <c r="F910"/>
  <c r="G910" s="1"/>
  <c r="E911"/>
  <c r="E912" s="1"/>
  <c r="E913" s="1"/>
  <c r="G918"/>
  <c r="E921"/>
  <c r="F921"/>
  <c r="G921"/>
  <c r="E928"/>
  <c r="F928"/>
  <c r="G928"/>
  <c r="E936"/>
  <c r="F936"/>
  <c r="G936"/>
  <c r="E937"/>
  <c r="F937"/>
  <c r="G937"/>
  <c r="E943"/>
  <c r="F943"/>
  <c r="F944" s="1"/>
  <c r="G943"/>
  <c r="E944"/>
  <c r="G944"/>
  <c r="G950"/>
  <c r="E951"/>
  <c r="F951"/>
  <c r="G951"/>
  <c r="E959"/>
  <c r="F959"/>
  <c r="G959"/>
  <c r="E960"/>
  <c r="F960"/>
  <c r="G960"/>
  <c r="E966"/>
  <c r="F966"/>
  <c r="G966"/>
  <c r="E967"/>
  <c r="F967"/>
  <c r="G967"/>
  <c r="E974"/>
  <c r="F974"/>
  <c r="G974"/>
  <c r="E975"/>
  <c r="F975"/>
  <c r="G975"/>
  <c r="E982"/>
  <c r="F982"/>
  <c r="G982"/>
  <c r="E983"/>
  <c r="F983"/>
  <c r="G983"/>
  <c r="E984"/>
  <c r="F984"/>
  <c r="G984"/>
  <c r="E991"/>
  <c r="F991"/>
  <c r="G991"/>
  <c r="E992"/>
  <c r="F992"/>
  <c r="G992"/>
  <c r="E993"/>
  <c r="F993"/>
  <c r="G993"/>
  <c r="E1000"/>
  <c r="F1000"/>
  <c r="G1000"/>
  <c r="E1008"/>
  <c r="F1008"/>
  <c r="G1008"/>
  <c r="E1018"/>
  <c r="F1018"/>
  <c r="G1018"/>
  <c r="E1019"/>
  <c r="F1019"/>
  <c r="G1019"/>
  <c r="E1020"/>
  <c r="F1020"/>
  <c r="G1020"/>
  <c r="E1021"/>
  <c r="F1021"/>
  <c r="G1021"/>
  <c r="E1027"/>
  <c r="F1027"/>
  <c r="G1027"/>
  <c r="E1028"/>
  <c r="F1028"/>
  <c r="G1028"/>
  <c r="E1029"/>
  <c r="F1029"/>
  <c r="G1029"/>
  <c r="E1030"/>
  <c r="F1030"/>
  <c r="G1030"/>
  <c r="E1035"/>
  <c r="F1035"/>
  <c r="G1035"/>
  <c r="E1036"/>
  <c r="F1036"/>
  <c r="G1036"/>
  <c r="E1037"/>
  <c r="F1037"/>
  <c r="G1037"/>
  <c r="E1043"/>
  <c r="F1043"/>
  <c r="G1043"/>
  <c r="E1044"/>
  <c r="F1044"/>
  <c r="G1044"/>
  <c r="E1045"/>
  <c r="F1045"/>
  <c r="G1045"/>
  <c r="E1051"/>
  <c r="F1051"/>
  <c r="G1051"/>
  <c r="E1052"/>
  <c r="F1052"/>
  <c r="G1052"/>
  <c r="E1053"/>
  <c r="F1053"/>
  <c r="G1053"/>
  <c r="E1059"/>
  <c r="F1059"/>
  <c r="G1059"/>
  <c r="E1060"/>
  <c r="E1061" s="1"/>
  <c r="F1060"/>
  <c r="G1060"/>
  <c r="G1061" s="1"/>
  <c r="F1061"/>
  <c r="E1067"/>
  <c r="E1068" s="1"/>
  <c r="E1069" s="1"/>
  <c r="E1070" s="1"/>
  <c r="F1067"/>
  <c r="G1067"/>
  <c r="G1068" s="1"/>
  <c r="G1069" s="1"/>
  <c r="G1070" s="1"/>
  <c r="F1068"/>
  <c r="F1069" s="1"/>
  <c r="F1070" s="1"/>
  <c r="E1075"/>
  <c r="E1076" s="1"/>
  <c r="E1077" s="1"/>
  <c r="F1075"/>
  <c r="G1075"/>
  <c r="G1076" s="1"/>
  <c r="G1077" s="1"/>
  <c r="F1076"/>
  <c r="F1077" s="1"/>
  <c r="E1082"/>
  <c r="F1082"/>
  <c r="F1083" s="1"/>
  <c r="F1084" s="1"/>
  <c r="G1082"/>
  <c r="E1083"/>
  <c r="E1084" s="1"/>
  <c r="G1083"/>
  <c r="G1084" s="1"/>
  <c r="E1090"/>
  <c r="E1091" s="1"/>
  <c r="E1092" s="1"/>
  <c r="E1093" s="1"/>
  <c r="F1090"/>
  <c r="G1090"/>
  <c r="G1091" s="1"/>
  <c r="G1092" s="1"/>
  <c r="G1093" s="1"/>
  <c r="F1091"/>
  <c r="F1092" s="1"/>
  <c r="F1093" s="1"/>
  <c r="E1099"/>
  <c r="E1100" s="1"/>
  <c r="E1101" s="1"/>
  <c r="E1102" s="1"/>
  <c r="F1099"/>
  <c r="G1099"/>
  <c r="G1100" s="1"/>
  <c r="G1101" s="1"/>
  <c r="G1102" s="1"/>
  <c r="F1100"/>
  <c r="F1101" s="1"/>
  <c r="F1102" s="1"/>
  <c r="E1108"/>
  <c r="E1109" s="1"/>
  <c r="E1110" s="1"/>
  <c r="E1111" s="1"/>
  <c r="F1108"/>
  <c r="G1108"/>
  <c r="G1109" s="1"/>
  <c r="G1110" s="1"/>
  <c r="G1111" s="1"/>
  <c r="F1109"/>
  <c r="F1110" s="1"/>
  <c r="F1111" s="1"/>
  <c r="E1117"/>
  <c r="E1118" s="1"/>
  <c r="E1119" s="1"/>
  <c r="E1120" s="1"/>
  <c r="F1117"/>
  <c r="G1117"/>
  <c r="G1118" s="1"/>
  <c r="G1119" s="1"/>
  <c r="G1120" s="1"/>
  <c r="F1118"/>
  <c r="F1119" s="1"/>
  <c r="F1120" s="1"/>
  <c r="E1125"/>
  <c r="E1126" s="1"/>
  <c r="E1127" s="1"/>
  <c r="F1125"/>
  <c r="G1125"/>
  <c r="G1126" s="1"/>
  <c r="G1127" s="1"/>
  <c r="F1126"/>
  <c r="F1127" s="1"/>
  <c r="E1133"/>
  <c r="F1133"/>
  <c r="F1134" s="1"/>
  <c r="F1135" s="1"/>
  <c r="F1136" s="1"/>
  <c r="G1133"/>
  <c r="E1134"/>
  <c r="E1135" s="1"/>
  <c r="E1136" s="1"/>
  <c r="G1134"/>
  <c r="G1135" s="1"/>
  <c r="G1136" s="1"/>
  <c r="E1142"/>
  <c r="F1142"/>
  <c r="F1143" s="1"/>
  <c r="F1144" s="1"/>
  <c r="F1145" s="1"/>
  <c r="G1142"/>
  <c r="E1143"/>
  <c r="E1144" s="1"/>
  <c r="E1145" s="1"/>
  <c r="G1143"/>
  <c r="G1144" s="1"/>
  <c r="G1145" s="1"/>
  <c r="E1151"/>
  <c r="F1151"/>
  <c r="F1152" s="1"/>
  <c r="G1151"/>
  <c r="E1152"/>
  <c r="E1153" s="1"/>
  <c r="G1152"/>
  <c r="G1153" s="1"/>
  <c r="F1153"/>
  <c r="E1160"/>
  <c r="E1161" s="1"/>
  <c r="E1162" s="1"/>
  <c r="E1163" s="1"/>
  <c r="F1160"/>
  <c r="G1160"/>
  <c r="F1161"/>
  <c r="G1161"/>
  <c r="G1162" s="1"/>
  <c r="G1163" s="1"/>
  <c r="F1162"/>
  <c r="F1163" s="1"/>
  <c r="E1169"/>
  <c r="F1169"/>
  <c r="F1170" s="1"/>
  <c r="F1171" s="1"/>
  <c r="F1172" s="1"/>
  <c r="G1169"/>
  <c r="E1170"/>
  <c r="E1171" s="1"/>
  <c r="E1172" s="1"/>
  <c r="G1170"/>
  <c r="G1171" s="1"/>
  <c r="G1172" s="1"/>
  <c r="E1179"/>
  <c r="F1179"/>
  <c r="F1180" s="1"/>
  <c r="F1181" s="1"/>
  <c r="F1182" s="1"/>
  <c r="G1179"/>
  <c r="E1180"/>
  <c r="E1181" s="1"/>
  <c r="E1182" s="1"/>
  <c r="G1180"/>
  <c r="G1181" s="1"/>
  <c r="G1182" s="1"/>
  <c r="E1187"/>
  <c r="F1187"/>
  <c r="F1188" s="1"/>
  <c r="F1189" s="1"/>
  <c r="F1190" s="1"/>
  <c r="G1187"/>
  <c r="E1188"/>
  <c r="E1189" s="1"/>
  <c r="E1190" s="1"/>
  <c r="G1188"/>
  <c r="G1189" s="1"/>
  <c r="G1190" s="1"/>
  <c r="E1195"/>
  <c r="F1195"/>
  <c r="F1196" s="1"/>
  <c r="F1197" s="1"/>
  <c r="G1195"/>
  <c r="E1196"/>
  <c r="E1197" s="1"/>
  <c r="G1196"/>
  <c r="G1197" s="1"/>
  <c r="E1202"/>
  <c r="E1203" s="1"/>
  <c r="E1204" s="1"/>
  <c r="F1202"/>
  <c r="G1202"/>
  <c r="G1203" s="1"/>
  <c r="G1204" s="1"/>
  <c r="F1203"/>
  <c r="F1204" s="1"/>
  <c r="G1208"/>
  <c r="E1209"/>
  <c r="E1210" s="1"/>
  <c r="E1211" s="1"/>
  <c r="F1209"/>
  <c r="G1209"/>
  <c r="G1210" s="1"/>
  <c r="G1211" s="1"/>
  <c r="F1210"/>
  <c r="F1211" s="1"/>
  <c r="E1216"/>
  <c r="F1216"/>
  <c r="F1217" s="1"/>
  <c r="F1218" s="1"/>
  <c r="F1219" s="1"/>
  <c r="G1216"/>
  <c r="E1217"/>
  <c r="E1218" s="1"/>
  <c r="E1219" s="1"/>
  <c r="G1217"/>
  <c r="G1218" s="1"/>
  <c r="G1219" s="1"/>
  <c r="E1226"/>
  <c r="F1226"/>
  <c r="F1227" s="1"/>
  <c r="G1226"/>
  <c r="E1227"/>
  <c r="G1227"/>
  <c r="G1232"/>
  <c r="E1233"/>
  <c r="E1234" s="1"/>
  <c r="E1235" s="1"/>
  <c r="F1233"/>
  <c r="G1233"/>
  <c r="G1234" s="1"/>
  <c r="G1235" s="1"/>
  <c r="F1234"/>
  <c r="F1235" s="1"/>
  <c r="E1241"/>
  <c r="F1241"/>
  <c r="F1242" s="1"/>
  <c r="F1243" s="1"/>
  <c r="G1241"/>
  <c r="E1242"/>
  <c r="E1243" s="1"/>
  <c r="G1242"/>
  <c r="G1243" s="1"/>
  <c r="G1248"/>
  <c r="G1249" s="1"/>
  <c r="G1250" s="1"/>
  <c r="G1251" s="1"/>
  <c r="E1249"/>
  <c r="F1249"/>
  <c r="F1250" s="1"/>
  <c r="F1251" s="1"/>
  <c r="E1250"/>
  <c r="E1251" s="1"/>
  <c r="G1256"/>
  <c r="G1257" s="1"/>
  <c r="G1258" s="1"/>
  <c r="G1259" s="1"/>
  <c r="E1257"/>
  <c r="F1257"/>
  <c r="F1258" s="1"/>
  <c r="F1259" s="1"/>
  <c r="E1258"/>
  <c r="E1259" s="1"/>
  <c r="G1263"/>
  <c r="G1264" s="1"/>
  <c r="G1265" s="1"/>
  <c r="G1266" s="1"/>
  <c r="E1264"/>
  <c r="F1264"/>
  <c r="F1265" s="1"/>
  <c r="F1266" s="1"/>
  <c r="E1265"/>
  <c r="E1266" s="1"/>
  <c r="E1273"/>
  <c r="E1274" s="1"/>
  <c r="F1273"/>
  <c r="G1273"/>
  <c r="G1274" s="1"/>
  <c r="F1274"/>
  <c r="E1280"/>
  <c r="E1281" s="1"/>
  <c r="E1282" s="1"/>
  <c r="E1283" s="1"/>
  <c r="F1280"/>
  <c r="G1280"/>
  <c r="G1281" s="1"/>
  <c r="G1282" s="1"/>
  <c r="G1283" s="1"/>
  <c r="F1281"/>
  <c r="F1282" s="1"/>
  <c r="F1283" s="1"/>
  <c r="E1288"/>
  <c r="E1289" s="1"/>
  <c r="E1290" s="1"/>
  <c r="F1288"/>
  <c r="G1288"/>
  <c r="G1289" s="1"/>
  <c r="G1290" s="1"/>
  <c r="F1289"/>
  <c r="F1290" s="1"/>
  <c r="E1295"/>
  <c r="F1295"/>
  <c r="F1296" s="1"/>
  <c r="F1297" s="1"/>
  <c r="G1295"/>
  <c r="E1296"/>
  <c r="E1297" s="1"/>
  <c r="G1296"/>
  <c r="G1297" s="1"/>
  <c r="E1302"/>
  <c r="E1303" s="1"/>
  <c r="E1304" s="1"/>
  <c r="F1302"/>
  <c r="G1302"/>
  <c r="G1303" s="1"/>
  <c r="G1304" s="1"/>
  <c r="F1303"/>
  <c r="F1304" s="1"/>
  <c r="E1310"/>
  <c r="F1310"/>
  <c r="F1311" s="1"/>
  <c r="F1312" s="1"/>
  <c r="G1310"/>
  <c r="E1311"/>
  <c r="E1312" s="1"/>
  <c r="G1311"/>
  <c r="G1312" s="1"/>
  <c r="E1319"/>
  <c r="E1320" s="1"/>
  <c r="E1321" s="1"/>
  <c r="E1322" s="1"/>
  <c r="F1319"/>
  <c r="G1319"/>
  <c r="G1320" s="1"/>
  <c r="G1321" s="1"/>
  <c r="G1322" s="1"/>
  <c r="F1320"/>
  <c r="F1321" s="1"/>
  <c r="F1322" s="1"/>
  <c r="E1327"/>
  <c r="E1328" s="1"/>
  <c r="E1329" s="1"/>
  <c r="F1327"/>
  <c r="G1327"/>
  <c r="G1328" s="1"/>
  <c r="G1329" s="1"/>
  <c r="F1328"/>
  <c r="F1329" s="1"/>
  <c r="E1334"/>
  <c r="F1334"/>
  <c r="F1335" s="1"/>
  <c r="F1336" s="1"/>
  <c r="F1337" s="1"/>
  <c r="G1334"/>
  <c r="E1335"/>
  <c r="E1336" s="1"/>
  <c r="E1337" s="1"/>
  <c r="G1335"/>
  <c r="G1336" s="1"/>
  <c r="G1337" s="1"/>
  <c r="E1343"/>
  <c r="F1343"/>
  <c r="F1344" s="1"/>
  <c r="F1345" s="1"/>
  <c r="F1346" s="1"/>
  <c r="G1343"/>
  <c r="E1344"/>
  <c r="E1345" s="1"/>
  <c r="E1346" s="1"/>
  <c r="G1344"/>
  <c r="G1345" s="1"/>
  <c r="G1346" s="1"/>
  <c r="F495" i="13" l="1"/>
  <c r="G494"/>
  <c r="F487"/>
  <c r="G486"/>
  <c r="F479"/>
  <c r="G478"/>
  <c r="F470"/>
  <c r="G469"/>
  <c r="F462"/>
  <c r="G461"/>
  <c r="F454"/>
  <c r="G453"/>
  <c r="F446"/>
  <c r="G445"/>
  <c r="F438"/>
  <c r="G437"/>
  <c r="F430"/>
  <c r="G429"/>
  <c r="F422"/>
  <c r="G421"/>
  <c r="F414"/>
  <c r="G413"/>
  <c r="F406"/>
  <c r="G405"/>
  <c r="F398"/>
  <c r="G397"/>
  <c r="F390"/>
  <c r="G389"/>
  <c r="F382"/>
  <c r="G381"/>
  <c r="F374"/>
  <c r="G373"/>
  <c r="F366"/>
  <c r="G365"/>
  <c r="F358"/>
  <c r="G357"/>
  <c r="E348"/>
  <c r="G348"/>
  <c r="F349"/>
  <c r="E339"/>
  <c r="G339"/>
  <c r="F340"/>
  <c r="E331"/>
  <c r="G331"/>
  <c r="F332"/>
  <c r="E323"/>
  <c r="G323"/>
  <c r="F324"/>
  <c r="E315"/>
  <c r="G315"/>
  <c r="F316"/>
  <c r="E307"/>
  <c r="G307"/>
  <c r="F308"/>
  <c r="E299"/>
  <c r="G299"/>
  <c r="F300"/>
  <c r="E291"/>
  <c r="G291"/>
  <c r="F292"/>
  <c r="E283"/>
  <c r="G283"/>
  <c r="F284"/>
  <c r="E275"/>
  <c r="G275"/>
  <c r="F276"/>
  <c r="E267"/>
  <c r="G267"/>
  <c r="F268"/>
  <c r="E258"/>
  <c r="G258"/>
  <c r="F259"/>
  <c r="E250"/>
  <c r="G250"/>
  <c r="F251"/>
  <c r="E242"/>
  <c r="G242"/>
  <c r="F243"/>
  <c r="F235"/>
  <c r="G234"/>
  <c r="F227"/>
  <c r="G226"/>
  <c r="F219"/>
  <c r="G218"/>
  <c r="F211"/>
  <c r="G210"/>
  <c r="F203"/>
  <c r="G202"/>
  <c r="F195"/>
  <c r="G194"/>
  <c r="F187"/>
  <c r="G186"/>
  <c r="F179"/>
  <c r="G178"/>
  <c r="F171"/>
  <c r="G170"/>
  <c r="F163"/>
  <c r="G162"/>
  <c r="F155"/>
  <c r="G154"/>
  <c r="F147"/>
  <c r="G146"/>
  <c r="F139"/>
  <c r="G138"/>
  <c r="F131"/>
  <c r="G130"/>
  <c r="F122"/>
  <c r="G121"/>
  <c r="F114"/>
  <c r="G113"/>
  <c r="F106"/>
  <c r="G105"/>
  <c r="F98"/>
  <c r="G97"/>
  <c r="F90"/>
  <c r="G89"/>
  <c r="F82"/>
  <c r="G81"/>
  <c r="F74"/>
  <c r="G73"/>
  <c r="F66"/>
  <c r="G65"/>
  <c r="F58"/>
  <c r="G57"/>
  <c r="F50"/>
  <c r="G49"/>
  <c r="F42"/>
  <c r="G41"/>
  <c r="F34"/>
  <c r="G33"/>
  <c r="F26"/>
  <c r="G25"/>
  <c r="F18"/>
  <c r="G17"/>
  <c r="F10"/>
  <c r="G9"/>
  <c r="F556" i="11"/>
  <c r="F547"/>
  <c r="F538"/>
  <c r="F532"/>
  <c r="G532" s="1"/>
  <c r="F523"/>
  <c r="F516"/>
  <c r="G516" s="1"/>
  <c r="F436"/>
  <c r="F422"/>
  <c r="G422" s="1"/>
  <c r="F391"/>
  <c r="G391" s="1"/>
  <c r="F383"/>
  <c r="F182"/>
  <c r="F41"/>
  <c r="F26"/>
  <c r="G26" s="1"/>
  <c r="F911"/>
  <c r="F903"/>
  <c r="F887"/>
  <c r="F873"/>
  <c r="G873" s="1"/>
  <c r="F847"/>
  <c r="F815"/>
  <c r="F809"/>
  <c r="G809" s="1"/>
  <c r="F752"/>
  <c r="F737"/>
  <c r="F729"/>
  <c r="G729" s="1"/>
  <c r="F720"/>
  <c r="F711"/>
  <c r="F702"/>
  <c r="F695"/>
  <c r="G695" s="1"/>
  <c r="F686"/>
  <c r="F676"/>
  <c r="F667"/>
  <c r="F660"/>
  <c r="G660" s="1"/>
  <c r="F651"/>
  <c r="F642"/>
  <c r="F634"/>
  <c r="F628"/>
  <c r="G628" s="1"/>
  <c r="F619"/>
  <c r="F476"/>
  <c r="F249"/>
  <c r="G249" s="1"/>
  <c r="F233"/>
  <c r="G233" s="1"/>
  <c r="F224"/>
  <c r="F215"/>
  <c r="F105"/>
  <c r="G105" s="1"/>
  <c r="E1155" i="1"/>
  <c r="E10" i="13" l="1"/>
  <c r="G10"/>
  <c r="F11"/>
  <c r="E18"/>
  <c r="G18"/>
  <c r="F19"/>
  <c r="E26"/>
  <c r="G26"/>
  <c r="F27"/>
  <c r="E34"/>
  <c r="G34"/>
  <c r="F35"/>
  <c r="E42"/>
  <c r="G42"/>
  <c r="F43"/>
  <c r="E50"/>
  <c r="G50"/>
  <c r="F51"/>
  <c r="E58"/>
  <c r="G58"/>
  <c r="F59"/>
  <c r="E66"/>
  <c r="G66"/>
  <c r="F67"/>
  <c r="E74"/>
  <c r="G74"/>
  <c r="F75"/>
  <c r="E82"/>
  <c r="G82"/>
  <c r="F83"/>
  <c r="E90"/>
  <c r="G90"/>
  <c r="F91"/>
  <c r="E98"/>
  <c r="G98"/>
  <c r="F99"/>
  <c r="E106"/>
  <c r="G106"/>
  <c r="F107"/>
  <c r="E114"/>
  <c r="G114"/>
  <c r="F115"/>
  <c r="E122"/>
  <c r="G122"/>
  <c r="F123"/>
  <c r="E131"/>
  <c r="G131"/>
  <c r="F132"/>
  <c r="E139"/>
  <c r="G139"/>
  <c r="F140"/>
  <c r="E147"/>
  <c r="G147"/>
  <c r="F148"/>
  <c r="E155"/>
  <c r="G155"/>
  <c r="F156"/>
  <c r="E163"/>
  <c r="G163"/>
  <c r="F164"/>
  <c r="E171"/>
  <c r="G171"/>
  <c r="F172"/>
  <c r="E179"/>
  <c r="G179"/>
  <c r="F180"/>
  <c r="E187"/>
  <c r="G187"/>
  <c r="F188"/>
  <c r="E195"/>
  <c r="G195"/>
  <c r="F196"/>
  <c r="E203"/>
  <c r="G203"/>
  <c r="F204"/>
  <c r="E211"/>
  <c r="G211"/>
  <c r="F212"/>
  <c r="E219"/>
  <c r="G219"/>
  <c r="F220"/>
  <c r="E227"/>
  <c r="G227"/>
  <c r="F228"/>
  <c r="E235"/>
  <c r="G235"/>
  <c r="F236"/>
  <c r="G251"/>
  <c r="E251"/>
  <c r="F252"/>
  <c r="G268"/>
  <c r="E268"/>
  <c r="F269"/>
  <c r="G284"/>
  <c r="E284"/>
  <c r="F285"/>
  <c r="G300"/>
  <c r="E300"/>
  <c r="F301"/>
  <c r="G316"/>
  <c r="E316"/>
  <c r="F317"/>
  <c r="G332"/>
  <c r="E332"/>
  <c r="F333"/>
  <c r="G349"/>
  <c r="E349"/>
  <c r="F350"/>
  <c r="E358"/>
  <c r="G358"/>
  <c r="F359"/>
  <c r="E366"/>
  <c r="G366"/>
  <c r="F367"/>
  <c r="E374"/>
  <c r="G374"/>
  <c r="F375"/>
  <c r="E382"/>
  <c r="G382"/>
  <c r="F383"/>
  <c r="E390"/>
  <c r="G390"/>
  <c r="F391"/>
  <c r="E398"/>
  <c r="G398"/>
  <c r="F399"/>
  <c r="E406"/>
  <c r="G406"/>
  <c r="F407"/>
  <c r="E414"/>
  <c r="G414"/>
  <c r="F415"/>
  <c r="E422"/>
  <c r="G422"/>
  <c r="F423"/>
  <c r="E430"/>
  <c r="G430"/>
  <c r="F431"/>
  <c r="E438"/>
  <c r="G438"/>
  <c r="F439"/>
  <c r="E446"/>
  <c r="G446"/>
  <c r="F447"/>
  <c r="E454"/>
  <c r="G454"/>
  <c r="F455"/>
  <c r="E462"/>
  <c r="G462"/>
  <c r="F463"/>
  <c r="E470"/>
  <c r="G470"/>
  <c r="F471"/>
  <c r="E479"/>
  <c r="G479"/>
  <c r="F480"/>
  <c r="E487"/>
  <c r="G487"/>
  <c r="F488"/>
  <c r="E495"/>
  <c r="G495"/>
  <c r="F496"/>
  <c r="G243"/>
  <c r="E243"/>
  <c r="F244"/>
  <c r="G259"/>
  <c r="E259"/>
  <c r="F260"/>
  <c r="G276"/>
  <c r="E276"/>
  <c r="F277"/>
  <c r="G292"/>
  <c r="E292"/>
  <c r="F293"/>
  <c r="G308"/>
  <c r="E308"/>
  <c r="F309"/>
  <c r="G324"/>
  <c r="E324"/>
  <c r="F325"/>
  <c r="G340"/>
  <c r="E340"/>
  <c r="F341"/>
  <c r="G224" i="11"/>
  <c r="F225"/>
  <c r="G225" s="1"/>
  <c r="G619"/>
  <c r="F620"/>
  <c r="G620" s="1"/>
  <c r="G634"/>
  <c r="F635"/>
  <c r="G635" s="1"/>
  <c r="G651"/>
  <c r="F652"/>
  <c r="G652" s="1"/>
  <c r="G667"/>
  <c r="F668"/>
  <c r="G702"/>
  <c r="F703"/>
  <c r="G703" s="1"/>
  <c r="G720"/>
  <c r="F721"/>
  <c r="G721" s="1"/>
  <c r="G737"/>
  <c r="F738"/>
  <c r="G738" s="1"/>
  <c r="G847"/>
  <c r="F848"/>
  <c r="G848" s="1"/>
  <c r="G911"/>
  <c r="F912"/>
  <c r="G215"/>
  <c r="F216"/>
  <c r="G476"/>
  <c r="F477"/>
  <c r="G477" s="1"/>
  <c r="G642"/>
  <c r="F643"/>
  <c r="G643" s="1"/>
  <c r="G676"/>
  <c r="F677"/>
  <c r="G711"/>
  <c r="F712"/>
  <c r="G712" s="1"/>
  <c r="G752"/>
  <c r="F753"/>
  <c r="G815"/>
  <c r="F816"/>
  <c r="G903"/>
  <c r="F904"/>
  <c r="G904" s="1"/>
  <c r="G182"/>
  <c r="F183"/>
  <c r="G183" s="1"/>
  <c r="G436"/>
  <c r="F437"/>
  <c r="G437" s="1"/>
  <c r="G523"/>
  <c r="F524"/>
  <c r="G524" s="1"/>
  <c r="G538"/>
  <c r="F539"/>
  <c r="G556"/>
  <c r="F557"/>
  <c r="G557" s="1"/>
  <c r="G686"/>
  <c r="F687"/>
  <c r="G687" s="1"/>
  <c r="G887"/>
  <c r="F888"/>
  <c r="G888" s="1"/>
  <c r="G41"/>
  <c r="F42"/>
  <c r="G42" s="1"/>
  <c r="G383"/>
  <c r="F384"/>
  <c r="G384" s="1"/>
  <c r="G547"/>
  <c r="F548"/>
  <c r="F1035" i="1"/>
  <c r="F1036" s="1"/>
  <c r="E1036"/>
  <c r="E1037" s="1"/>
  <c r="E1038" s="1"/>
  <c r="E1039" s="1"/>
  <c r="E1015"/>
  <c r="E1016" s="1"/>
  <c r="E1017" s="1"/>
  <c r="F1017" s="1"/>
  <c r="G1017" s="1"/>
  <c r="E325" i="13" l="1"/>
  <c r="G325"/>
  <c r="F326"/>
  <c r="E293"/>
  <c r="G293"/>
  <c r="F294"/>
  <c r="E260"/>
  <c r="G260"/>
  <c r="F261"/>
  <c r="E496"/>
  <c r="G496"/>
  <c r="F497"/>
  <c r="E480"/>
  <c r="G480"/>
  <c r="E463"/>
  <c r="G463"/>
  <c r="E447"/>
  <c r="G447"/>
  <c r="E431"/>
  <c r="G431"/>
  <c r="E415"/>
  <c r="G415"/>
  <c r="E399"/>
  <c r="G399"/>
  <c r="E383"/>
  <c r="G383"/>
  <c r="E367"/>
  <c r="G367"/>
  <c r="E350"/>
  <c r="G350"/>
  <c r="F351"/>
  <c r="E317"/>
  <c r="G317"/>
  <c r="F318"/>
  <c r="E285"/>
  <c r="G285"/>
  <c r="F286"/>
  <c r="E252"/>
  <c r="G252"/>
  <c r="F253"/>
  <c r="E228"/>
  <c r="G228"/>
  <c r="F229"/>
  <c r="E212"/>
  <c r="G212"/>
  <c r="F213"/>
  <c r="E196"/>
  <c r="G196"/>
  <c r="F197"/>
  <c r="E180"/>
  <c r="G180"/>
  <c r="F181"/>
  <c r="E164"/>
  <c r="G164"/>
  <c r="F165"/>
  <c r="E148"/>
  <c r="G148"/>
  <c r="F149"/>
  <c r="E132"/>
  <c r="G132"/>
  <c r="F133"/>
  <c r="E115"/>
  <c r="G115"/>
  <c r="F116"/>
  <c r="E99"/>
  <c r="G99"/>
  <c r="F100"/>
  <c r="E83"/>
  <c r="G83"/>
  <c r="F84"/>
  <c r="E67"/>
  <c r="G67"/>
  <c r="F68"/>
  <c r="E51"/>
  <c r="G51"/>
  <c r="F52"/>
  <c r="E35"/>
  <c r="G35"/>
  <c r="F36"/>
  <c r="E19"/>
  <c r="G19"/>
  <c r="F20"/>
  <c r="E341"/>
  <c r="G341"/>
  <c r="F342"/>
  <c r="E309"/>
  <c r="G309"/>
  <c r="F310"/>
  <c r="E277"/>
  <c r="G277"/>
  <c r="F278"/>
  <c r="E244"/>
  <c r="G244"/>
  <c r="F245"/>
  <c r="E488"/>
  <c r="G488"/>
  <c r="E471"/>
  <c r="G471"/>
  <c r="E455"/>
  <c r="G455"/>
  <c r="E439"/>
  <c r="G439"/>
  <c r="E423"/>
  <c r="G423"/>
  <c r="E407"/>
  <c r="G407"/>
  <c r="E391"/>
  <c r="G391"/>
  <c r="E375"/>
  <c r="G375"/>
  <c r="E359"/>
  <c r="G359"/>
  <c r="E333"/>
  <c r="G333"/>
  <c r="F334"/>
  <c r="E301"/>
  <c r="G301"/>
  <c r="F302"/>
  <c r="E269"/>
  <c r="G269"/>
  <c r="F270"/>
  <c r="E236"/>
  <c r="G236"/>
  <c r="F237"/>
  <c r="E220"/>
  <c r="G220"/>
  <c r="F221"/>
  <c r="E204"/>
  <c r="G204"/>
  <c r="F205"/>
  <c r="E188"/>
  <c r="G188"/>
  <c r="F189"/>
  <c r="E172"/>
  <c r="G172"/>
  <c r="F173"/>
  <c r="E156"/>
  <c r="G156"/>
  <c r="F157"/>
  <c r="E140"/>
  <c r="G140"/>
  <c r="F141"/>
  <c r="E123"/>
  <c r="G123"/>
  <c r="F124"/>
  <c r="E107"/>
  <c r="G107"/>
  <c r="F108"/>
  <c r="E91"/>
  <c r="G91"/>
  <c r="F92"/>
  <c r="E75"/>
  <c r="G75"/>
  <c r="F76"/>
  <c r="E59"/>
  <c r="G59"/>
  <c r="F60"/>
  <c r="E43"/>
  <c r="G43"/>
  <c r="F44"/>
  <c r="E27"/>
  <c r="G27"/>
  <c r="F28"/>
  <c r="E11"/>
  <c r="G11"/>
  <c r="F12"/>
  <c r="G548" i="11"/>
  <c r="F549"/>
  <c r="G549" s="1"/>
  <c r="G816"/>
  <c r="F817"/>
  <c r="G817" s="1"/>
  <c r="G753"/>
  <c r="F754"/>
  <c r="G754" s="1"/>
  <c r="G677"/>
  <c r="F678"/>
  <c r="G678" s="1"/>
  <c r="G216"/>
  <c r="F217"/>
  <c r="G217" s="1"/>
  <c r="G912"/>
  <c r="F913"/>
  <c r="G913" s="1"/>
  <c r="G539"/>
  <c r="F540"/>
  <c r="G540" s="1"/>
  <c r="G668"/>
  <c r="F669"/>
  <c r="G669" s="1"/>
  <c r="G1036" i="1"/>
  <c r="F1037"/>
  <c r="G1035"/>
  <c r="F1015"/>
  <c r="G1015" s="1"/>
  <c r="F1016"/>
  <c r="G1016" s="1"/>
  <c r="E12" i="13" l="1"/>
  <c r="G12"/>
  <c r="E44"/>
  <c r="G44"/>
  <c r="E76"/>
  <c r="G76"/>
  <c r="E108"/>
  <c r="G108"/>
  <c r="E141"/>
  <c r="G141"/>
  <c r="E302"/>
  <c r="G302"/>
  <c r="E245"/>
  <c r="G245"/>
  <c r="E310"/>
  <c r="G310"/>
  <c r="E52"/>
  <c r="G52"/>
  <c r="E28"/>
  <c r="G28"/>
  <c r="E60"/>
  <c r="G60"/>
  <c r="E92"/>
  <c r="G92"/>
  <c r="E124"/>
  <c r="G124"/>
  <c r="E157"/>
  <c r="G157"/>
  <c r="E189"/>
  <c r="G189"/>
  <c r="E221"/>
  <c r="G221"/>
  <c r="E270"/>
  <c r="G270"/>
  <c r="E334"/>
  <c r="G334"/>
  <c r="E278"/>
  <c r="G278"/>
  <c r="E342"/>
  <c r="G342"/>
  <c r="E36"/>
  <c r="G36"/>
  <c r="E68"/>
  <c r="G68"/>
  <c r="E100"/>
  <c r="G100"/>
  <c r="E133"/>
  <c r="G133"/>
  <c r="E165"/>
  <c r="G165"/>
  <c r="E197"/>
  <c r="G197"/>
  <c r="E229"/>
  <c r="G229"/>
  <c r="E286"/>
  <c r="G286"/>
  <c r="E351"/>
  <c r="G351"/>
  <c r="E261"/>
  <c r="G261"/>
  <c r="E326"/>
  <c r="G326"/>
  <c r="E173"/>
  <c r="G173"/>
  <c r="E205"/>
  <c r="G205"/>
  <c r="E237"/>
  <c r="G237"/>
  <c r="E20"/>
  <c r="G20"/>
  <c r="E84"/>
  <c r="G84"/>
  <c r="E116"/>
  <c r="G116"/>
  <c r="E149"/>
  <c r="G149"/>
  <c r="E181"/>
  <c r="G181"/>
  <c r="E213"/>
  <c r="G213"/>
  <c r="E253"/>
  <c r="G253"/>
  <c r="E318"/>
  <c r="G318"/>
  <c r="E497"/>
  <c r="G497"/>
  <c r="F498"/>
  <c r="E294"/>
  <c r="G294"/>
  <c r="G1037" i="1"/>
  <c r="F1038"/>
  <c r="E498" i="13" l="1"/>
  <c r="G498"/>
  <c r="F499"/>
  <c r="F1039" i="1"/>
  <c r="G1039" s="1"/>
  <c r="G1038"/>
  <c r="E499" i="13" l="1"/>
  <c r="G499"/>
  <c r="F500"/>
  <c r="E205" i="1"/>
  <c r="E500" i="13" l="1"/>
  <c r="G500"/>
  <c r="F1276" i="1"/>
  <c r="F1277" s="1"/>
  <c r="F1278" s="1"/>
  <c r="F1279" s="1"/>
  <c r="F1280" s="1"/>
  <c r="F1281" s="1"/>
  <c r="E1277"/>
  <c r="E1278" s="1"/>
  <c r="E1279" s="1"/>
  <c r="E1280" s="1"/>
  <c r="E1281" s="1"/>
  <c r="G1276" l="1"/>
  <c r="G1277" s="1"/>
  <c r="G1278" s="1"/>
  <c r="G1279" s="1"/>
  <c r="G1280" s="1"/>
  <c r="G1281" s="1"/>
  <c r="E450" l="1"/>
  <c r="F1356"/>
  <c r="G1356" s="1"/>
  <c r="E1357"/>
  <c r="E1358" s="1"/>
  <c r="E1359" s="1"/>
  <c r="E1360" s="1"/>
  <c r="F1357" l="1"/>
  <c r="F1358" s="1"/>
  <c r="G1358" s="1"/>
  <c r="G1357" l="1"/>
  <c r="F1359"/>
  <c r="F1360" s="1"/>
  <c r="G1360" s="1"/>
  <c r="G1359" l="1"/>
  <c r="E597" l="1"/>
  <c r="E706"/>
  <c r="E291" l="1"/>
  <c r="E292" s="1"/>
  <c r="E524" l="1"/>
  <c r="E525" s="1"/>
  <c r="E526" s="1"/>
  <c r="E527" s="1"/>
  <c r="F523"/>
  <c r="F524" s="1"/>
  <c r="G523" l="1"/>
  <c r="G524"/>
  <c r="F525"/>
  <c r="G525" l="1"/>
  <c r="F526"/>
  <c r="F527" l="1"/>
  <c r="G527" s="1"/>
  <c r="G526"/>
  <c r="E968" l="1"/>
  <c r="E969" s="1"/>
  <c r="E970" s="1"/>
  <c r="E971" s="1"/>
  <c r="F967"/>
  <c r="F968" s="1"/>
  <c r="E1376"/>
  <c r="E1377" s="1"/>
  <c r="E1378" s="1"/>
  <c r="E1379" s="1"/>
  <c r="F1375"/>
  <c r="F1376" s="1"/>
  <c r="E64"/>
  <c r="E65" s="1"/>
  <c r="E66" s="1"/>
  <c r="E67" s="1"/>
  <c r="F63"/>
  <c r="F64" s="1"/>
  <c r="F65" s="1"/>
  <c r="F66" s="1"/>
  <c r="F67" s="1"/>
  <c r="E17"/>
  <c r="E18" s="1"/>
  <c r="E19" s="1"/>
  <c r="E20" s="1"/>
  <c r="F16"/>
  <c r="G16" s="1"/>
  <c r="G17" s="1"/>
  <c r="G18" s="1"/>
  <c r="G19" s="1"/>
  <c r="G20" s="1"/>
  <c r="E8"/>
  <c r="E9" s="1"/>
  <c r="E10" s="1"/>
  <c r="E11" s="1"/>
  <c r="F7"/>
  <c r="F8" s="1"/>
  <c r="F9" s="1"/>
  <c r="F10" s="1"/>
  <c r="F11" s="1"/>
  <c r="E46"/>
  <c r="E47" s="1"/>
  <c r="E48" s="1"/>
  <c r="E49" s="1"/>
  <c r="F45"/>
  <c r="G45" s="1"/>
  <c r="G46" s="1"/>
  <c r="G47" s="1"/>
  <c r="G48" s="1"/>
  <c r="G49" s="1"/>
  <c r="E55"/>
  <c r="E56" s="1"/>
  <c r="E57" s="1"/>
  <c r="E58" s="1"/>
  <c r="F54"/>
  <c r="F55" s="1"/>
  <c r="F56" s="1"/>
  <c r="F57" s="1"/>
  <c r="F58" s="1"/>
  <c r="E138"/>
  <c r="E139" s="1"/>
  <c r="E140" s="1"/>
  <c r="E141" s="1"/>
  <c r="E142" s="1"/>
  <c r="F137"/>
  <c r="G137" s="1"/>
  <c r="G138" s="1"/>
  <c r="G139" s="1"/>
  <c r="G140" s="1"/>
  <c r="G141" s="1"/>
  <c r="G142" s="1"/>
  <c r="E167"/>
  <c r="E168" s="1"/>
  <c r="E169" s="1"/>
  <c r="E170" s="1"/>
  <c r="F166"/>
  <c r="F167" s="1"/>
  <c r="F168" s="1"/>
  <c r="F169" s="1"/>
  <c r="F170" s="1"/>
  <c r="E177"/>
  <c r="E178" s="1"/>
  <c r="E179" s="1"/>
  <c r="E180" s="1"/>
  <c r="F176"/>
  <c r="E186"/>
  <c r="E187" s="1"/>
  <c r="E188" s="1"/>
  <c r="E189" s="1"/>
  <c r="F185"/>
  <c r="F186" s="1"/>
  <c r="F187" s="1"/>
  <c r="F188" s="1"/>
  <c r="F189" s="1"/>
  <c r="E309"/>
  <c r="E310" s="1"/>
  <c r="E311" s="1"/>
  <c r="E312" s="1"/>
  <c r="E313" s="1"/>
  <c r="F308"/>
  <c r="G308" s="1"/>
  <c r="G309" s="1"/>
  <c r="G310" s="1"/>
  <c r="G311" s="1"/>
  <c r="G312" s="1"/>
  <c r="G313" s="1"/>
  <c r="E835"/>
  <c r="E836" s="1"/>
  <c r="E837" s="1"/>
  <c r="E838" s="1"/>
  <c r="F834"/>
  <c r="F835" s="1"/>
  <c r="E883"/>
  <c r="E884" s="1"/>
  <c r="E885" s="1"/>
  <c r="E886" s="1"/>
  <c r="F882"/>
  <c r="E901"/>
  <c r="E902" s="1"/>
  <c r="E903" s="1"/>
  <c r="E904" s="1"/>
  <c r="F900"/>
  <c r="G900" s="1"/>
  <c r="E911"/>
  <c r="E912" s="1"/>
  <c r="E913" s="1"/>
  <c r="E914" s="1"/>
  <c r="F910"/>
  <c r="E1175"/>
  <c r="E1176" s="1"/>
  <c r="E1177" s="1"/>
  <c r="E1178" s="1"/>
  <c r="E1179" s="1"/>
  <c r="F1174"/>
  <c r="F1175" s="1"/>
  <c r="F1176" s="1"/>
  <c r="F1177" s="1"/>
  <c r="F1178" s="1"/>
  <c r="F1179" s="1"/>
  <c r="E1221"/>
  <c r="E1222" s="1"/>
  <c r="E1223" s="1"/>
  <c r="E1224" s="1"/>
  <c r="E1225" s="1"/>
  <c r="F1220"/>
  <c r="F1221" s="1"/>
  <c r="F1222" s="1"/>
  <c r="F1223" s="1"/>
  <c r="F1224" s="1"/>
  <c r="E1249"/>
  <c r="E1250" s="1"/>
  <c r="E1251" s="1"/>
  <c r="E1252" s="1"/>
  <c r="F1248"/>
  <c r="F1249" s="1"/>
  <c r="E1258"/>
  <c r="E1259" s="1"/>
  <c r="E1260" s="1"/>
  <c r="E1261" s="1"/>
  <c r="E1262" s="1"/>
  <c r="F1257"/>
  <c r="G1257" s="1"/>
  <c r="G1258" s="1"/>
  <c r="G1259" s="1"/>
  <c r="G1260" s="1"/>
  <c r="G1261" s="1"/>
  <c r="G1262" s="1"/>
  <c r="E1307"/>
  <c r="E1308" s="1"/>
  <c r="E1309" s="1"/>
  <c r="E1310" s="1"/>
  <c r="E1311" s="1"/>
  <c r="F1306"/>
  <c r="F1307" s="1"/>
  <c r="F1308" s="1"/>
  <c r="F1309" s="1"/>
  <c r="F1310" s="1"/>
  <c r="F1311" s="1"/>
  <c r="E1348"/>
  <c r="E1349" s="1"/>
  <c r="E1350" s="1"/>
  <c r="E1351" s="1"/>
  <c r="F1347"/>
  <c r="G1347" s="1"/>
  <c r="E1119"/>
  <c r="E1120" s="1"/>
  <c r="E1121" s="1"/>
  <c r="E1122" s="1"/>
  <c r="F1118"/>
  <c r="G1118" s="1"/>
  <c r="E1127"/>
  <c r="E1128" s="1"/>
  <c r="E1129" s="1"/>
  <c r="E1130" s="1"/>
  <c r="F1126"/>
  <c r="F1127" s="1"/>
  <c r="F1128" s="1"/>
  <c r="E1137"/>
  <c r="F1136"/>
  <c r="G1136" s="1"/>
  <c r="E422"/>
  <c r="E423" s="1"/>
  <c r="E424" s="1"/>
  <c r="E425" s="1"/>
  <c r="F421"/>
  <c r="E109"/>
  <c r="E110" s="1"/>
  <c r="E111" s="1"/>
  <c r="E112" s="1"/>
  <c r="F108"/>
  <c r="F109" s="1"/>
  <c r="F110" s="1"/>
  <c r="F111" s="1"/>
  <c r="F112" s="1"/>
  <c r="E158"/>
  <c r="E159" s="1"/>
  <c r="E160" s="1"/>
  <c r="E161" s="1"/>
  <c r="F157"/>
  <c r="E215"/>
  <c r="E216" s="1"/>
  <c r="E217" s="1"/>
  <c r="E218" s="1"/>
  <c r="E219" s="1"/>
  <c r="F214"/>
  <c r="E234"/>
  <c r="E235" s="1"/>
  <c r="E236" s="1"/>
  <c r="E237" s="1"/>
  <c r="F233"/>
  <c r="G233" s="1"/>
  <c r="G234" s="1"/>
  <c r="G235" s="1"/>
  <c r="G236" s="1"/>
  <c r="G237" s="1"/>
  <c r="E263"/>
  <c r="E264" s="1"/>
  <c r="E265" s="1"/>
  <c r="E266" s="1"/>
  <c r="F262"/>
  <c r="F263" s="1"/>
  <c r="F264" s="1"/>
  <c r="F265" s="1"/>
  <c r="F266" s="1"/>
  <c r="E338"/>
  <c r="E339" s="1"/>
  <c r="E340" s="1"/>
  <c r="E341" s="1"/>
  <c r="F337"/>
  <c r="G337" s="1"/>
  <c r="G338" s="1"/>
  <c r="G339" s="1"/>
  <c r="G340" s="1"/>
  <c r="G341" s="1"/>
  <c r="E431"/>
  <c r="E432" s="1"/>
  <c r="E433" s="1"/>
  <c r="E434" s="1"/>
  <c r="F430"/>
  <c r="F431" s="1"/>
  <c r="F432" s="1"/>
  <c r="F433" s="1"/>
  <c r="F434" s="1"/>
  <c r="E1018"/>
  <c r="F1018" s="1"/>
  <c r="G1018" s="1"/>
  <c r="F1014"/>
  <c r="G1014" s="1"/>
  <c r="E1212"/>
  <c r="E1213" s="1"/>
  <c r="E1214" s="1"/>
  <c r="E1215" s="1"/>
  <c r="F1211"/>
  <c r="F1212" s="1"/>
  <c r="F1213" s="1"/>
  <c r="F1214" s="1"/>
  <c r="F1215" s="1"/>
  <c r="E1202"/>
  <c r="E1204" s="1"/>
  <c r="E1205" s="1"/>
  <c r="E1206" s="1"/>
  <c r="F1201"/>
  <c r="G1201" s="1"/>
  <c r="G1202" s="1"/>
  <c r="G1204" s="1"/>
  <c r="G1205" s="1"/>
  <c r="G1206" s="1"/>
  <c r="E644"/>
  <c r="E645" s="1"/>
  <c r="E646" s="1"/>
  <c r="E647" s="1"/>
  <c r="F643"/>
  <c r="E723"/>
  <c r="F722"/>
  <c r="G722" s="1"/>
  <c r="E624"/>
  <c r="E625" s="1"/>
  <c r="E626" s="1"/>
  <c r="E627" s="1"/>
  <c r="F623"/>
  <c r="F624" s="1"/>
  <c r="F625" s="1"/>
  <c r="F626" s="1"/>
  <c r="F627" s="1"/>
  <c r="E606"/>
  <c r="E607" s="1"/>
  <c r="E608" s="1"/>
  <c r="E609" s="1"/>
  <c r="F605"/>
  <c r="F606" s="1"/>
  <c r="F607" s="1"/>
  <c r="F608" s="1"/>
  <c r="F609" s="1"/>
  <c r="E467"/>
  <c r="F466"/>
  <c r="F467" s="1"/>
  <c r="F468" s="1"/>
  <c r="E552"/>
  <c r="E553" s="1"/>
  <c r="E554" s="1"/>
  <c r="E555" s="1"/>
  <c r="F551"/>
  <c r="G551" s="1"/>
  <c r="E357"/>
  <c r="E358" s="1"/>
  <c r="E359" s="1"/>
  <c r="E360" s="1"/>
  <c r="F356"/>
  <c r="G356" s="1"/>
  <c r="G357" s="1"/>
  <c r="G358" s="1"/>
  <c r="G359" s="1"/>
  <c r="G360" s="1"/>
  <c r="E541"/>
  <c r="E542" s="1"/>
  <c r="E543" s="1"/>
  <c r="E544" s="1"/>
  <c r="F540"/>
  <c r="F541" s="1"/>
  <c r="F542" s="1"/>
  <c r="F543" s="1"/>
  <c r="F544" s="1"/>
  <c r="E846"/>
  <c r="E847" s="1"/>
  <c r="E848" s="1"/>
  <c r="E849" s="1"/>
  <c r="F845"/>
  <c r="F846" s="1"/>
  <c r="F847" s="1"/>
  <c r="G847" s="1"/>
  <c r="E319"/>
  <c r="E320" s="1"/>
  <c r="E321" s="1"/>
  <c r="E322" s="1"/>
  <c r="E323" s="1"/>
  <c r="F1144"/>
  <c r="G1144" s="1"/>
  <c r="F1096"/>
  <c r="G1096" s="1"/>
  <c r="F1086"/>
  <c r="G1086" s="1"/>
  <c r="F1107"/>
  <c r="G1107" s="1"/>
  <c r="F1046"/>
  <c r="G1046" s="1"/>
  <c r="F1057"/>
  <c r="G1057" s="1"/>
  <c r="F1067"/>
  <c r="G1067" s="1"/>
  <c r="F1006"/>
  <c r="G1006" s="1"/>
  <c r="E1007"/>
  <c r="F996"/>
  <c r="F997" s="1"/>
  <c r="F986"/>
  <c r="F987" s="1"/>
  <c r="G987" s="1"/>
  <c r="F959"/>
  <c r="F960" s="1"/>
  <c r="F976"/>
  <c r="F977" s="1"/>
  <c r="G977" s="1"/>
  <c r="E977"/>
  <c r="E978" s="1"/>
  <c r="E979" s="1"/>
  <c r="E980" s="1"/>
  <c r="F949"/>
  <c r="G949" s="1"/>
  <c r="E950"/>
  <c r="E951" s="1"/>
  <c r="E952" s="1"/>
  <c r="E953" s="1"/>
  <c r="E960"/>
  <c r="E961" s="1"/>
  <c r="E962" s="1"/>
  <c r="E963" s="1"/>
  <c r="E987"/>
  <c r="E988" s="1"/>
  <c r="E989" s="1"/>
  <c r="E990" s="1"/>
  <c r="E1047"/>
  <c r="E1068"/>
  <c r="E561"/>
  <c r="E562" s="1"/>
  <c r="E563" s="1"/>
  <c r="E564" s="1"/>
  <c r="F560"/>
  <c r="G560" s="1"/>
  <c r="G561" s="1"/>
  <c r="G562" s="1"/>
  <c r="G563" s="1"/>
  <c r="G564" s="1"/>
  <c r="E394"/>
  <c r="E395" s="1"/>
  <c r="E396" s="1"/>
  <c r="E397" s="1"/>
  <c r="F393"/>
  <c r="G393" s="1"/>
  <c r="G394" s="1"/>
  <c r="G395" s="1"/>
  <c r="G396" s="1"/>
  <c r="G397" s="1"/>
  <c r="F513"/>
  <c r="F514" s="1"/>
  <c r="G514" s="1"/>
  <c r="E514"/>
  <c r="E515" s="1"/>
  <c r="E516" s="1"/>
  <c r="E517" s="1"/>
  <c r="E518" s="1"/>
  <c r="E1156"/>
  <c r="E1157" s="1"/>
  <c r="E1158" s="1"/>
  <c r="F1154"/>
  <c r="F1155" s="1"/>
  <c r="G1155" s="1"/>
  <c r="E1108"/>
  <c r="E1097"/>
  <c r="E1098" s="1"/>
  <c r="E1099" s="1"/>
  <c r="E1100" s="1"/>
  <c r="E1087"/>
  <c r="E1088" s="1"/>
  <c r="E1089" s="1"/>
  <c r="E1090" s="1"/>
  <c r="E1166"/>
  <c r="E1167" s="1"/>
  <c r="E1168" s="1"/>
  <c r="E1169" s="1"/>
  <c r="F1165"/>
  <c r="G1165" s="1"/>
  <c r="G1166" s="1"/>
  <c r="G1167" s="1"/>
  <c r="G1168" s="1"/>
  <c r="G1169" s="1"/>
  <c r="E1367"/>
  <c r="E1368" s="1"/>
  <c r="E1369" s="1"/>
  <c r="E1370" s="1"/>
  <c r="F1366"/>
  <c r="G1366" s="1"/>
  <c r="E1328"/>
  <c r="E1329" s="1"/>
  <c r="E1330" s="1"/>
  <c r="E1331" s="1"/>
  <c r="E1332" s="1"/>
  <c r="F1327"/>
  <c r="G1327" s="1"/>
  <c r="G1328" s="1"/>
  <c r="G1329" s="1"/>
  <c r="G1330" s="1"/>
  <c r="G1331" s="1"/>
  <c r="G1332" s="1"/>
  <c r="E1239"/>
  <c r="E1240" s="1"/>
  <c r="E1241" s="1"/>
  <c r="E1242" s="1"/>
  <c r="E1243" s="1"/>
  <c r="F1238"/>
  <c r="F1239" s="1"/>
  <c r="G1239" s="1"/>
  <c r="E1230"/>
  <c r="E1231" s="1"/>
  <c r="E1232" s="1"/>
  <c r="E1233" s="1"/>
  <c r="E1234" s="1"/>
  <c r="F1229"/>
  <c r="F1230" s="1"/>
  <c r="F1231" s="1"/>
  <c r="F1232" s="1"/>
  <c r="F1233" s="1"/>
  <c r="F1234" s="1"/>
  <c r="E921"/>
  <c r="E922" s="1"/>
  <c r="E923" s="1"/>
  <c r="E924" s="1"/>
  <c r="F920"/>
  <c r="G920" s="1"/>
  <c r="E892"/>
  <c r="E893" s="1"/>
  <c r="E894" s="1"/>
  <c r="E895" s="1"/>
  <c r="F891"/>
  <c r="F892" s="1"/>
  <c r="E874"/>
  <c r="E875" s="1"/>
  <c r="E876" s="1"/>
  <c r="E877" s="1"/>
  <c r="F873"/>
  <c r="F874" s="1"/>
  <c r="F875" s="1"/>
  <c r="E808"/>
  <c r="F808" s="1"/>
  <c r="G808" s="1"/>
  <c r="F807"/>
  <c r="G807" s="1"/>
  <c r="E789"/>
  <c r="E790" s="1"/>
  <c r="E791" s="1"/>
  <c r="E792" s="1"/>
  <c r="F788"/>
  <c r="F585"/>
  <c r="F586" s="1"/>
  <c r="F587" s="1"/>
  <c r="F588" s="1"/>
  <c r="F589" s="1"/>
  <c r="E586"/>
  <c r="E587" s="1"/>
  <c r="E588" s="1"/>
  <c r="E589" s="1"/>
  <c r="F204"/>
  <c r="F205" s="1"/>
  <c r="F206" s="1"/>
  <c r="F207" s="1"/>
  <c r="F208" s="1"/>
  <c r="E206"/>
  <c r="E207" s="1"/>
  <c r="E208" s="1"/>
  <c r="E148"/>
  <c r="E149" s="1"/>
  <c r="E150" s="1"/>
  <c r="E151" s="1"/>
  <c r="E152" s="1"/>
  <c r="F147"/>
  <c r="G147" s="1"/>
  <c r="G148" s="1"/>
  <c r="G149" s="1"/>
  <c r="G150" s="1"/>
  <c r="G151" s="1"/>
  <c r="G152" s="1"/>
  <c r="E532"/>
  <c r="E533" s="1"/>
  <c r="F531"/>
  <c r="F532" s="1"/>
  <c r="F533" s="1"/>
  <c r="F534" s="1"/>
  <c r="E633"/>
  <c r="E634" s="1"/>
  <c r="E635" s="1"/>
  <c r="E636" s="1"/>
  <c r="F632"/>
  <c r="G632" s="1"/>
  <c r="G633" s="1"/>
  <c r="G634" s="1"/>
  <c r="G635" s="1"/>
  <c r="G636" s="1"/>
  <c r="E760"/>
  <c r="E761" s="1"/>
  <c r="E762" s="1"/>
  <c r="E763" s="1"/>
  <c r="F759"/>
  <c r="F760" s="1"/>
  <c r="E798"/>
  <c r="F798" s="1"/>
  <c r="G798" s="1"/>
  <c r="F797"/>
  <c r="G797" s="1"/>
  <c r="F568"/>
  <c r="G568" s="1"/>
  <c r="G569" s="1"/>
  <c r="G570" s="1"/>
  <c r="G571" s="1"/>
  <c r="G572" s="1"/>
  <c r="E569"/>
  <c r="E570" s="1"/>
  <c r="E571" s="1"/>
  <c r="E572" s="1"/>
  <c r="E598"/>
  <c r="E599" s="1"/>
  <c r="E600" s="1"/>
  <c r="F596"/>
  <c r="F597" s="1"/>
  <c r="F598" s="1"/>
  <c r="F599" s="1"/>
  <c r="F600" s="1"/>
  <c r="E697"/>
  <c r="E698" s="1"/>
  <c r="E699" s="1"/>
  <c r="E700" s="1"/>
  <c r="F700" s="1"/>
  <c r="G700" s="1"/>
  <c r="F696"/>
  <c r="G696" s="1"/>
  <c r="F318"/>
  <c r="F319" s="1"/>
  <c r="F320" s="1"/>
  <c r="F321" s="1"/>
  <c r="F322" s="1"/>
  <c r="F323" s="1"/>
  <c r="E300"/>
  <c r="F299"/>
  <c r="F300" s="1"/>
  <c r="F301" s="1"/>
  <c r="F302" s="1"/>
  <c r="F303" s="1"/>
  <c r="F304" s="1"/>
  <c r="E293"/>
  <c r="E294" s="1"/>
  <c r="F290"/>
  <c r="G290" s="1"/>
  <c r="G291" s="1"/>
  <c r="G292" s="1"/>
  <c r="G293" s="1"/>
  <c r="G294" s="1"/>
  <c r="E282"/>
  <c r="E283" s="1"/>
  <c r="E284" s="1"/>
  <c r="E285" s="1"/>
  <c r="F281"/>
  <c r="F282" s="1"/>
  <c r="F283" s="1"/>
  <c r="F284" s="1"/>
  <c r="F285" s="1"/>
  <c r="E272"/>
  <c r="E273" s="1"/>
  <c r="E274" s="1"/>
  <c r="E275" s="1"/>
  <c r="E276" s="1"/>
  <c r="F271"/>
  <c r="G271" s="1"/>
  <c r="G272" s="1"/>
  <c r="G273" s="1"/>
  <c r="G274" s="1"/>
  <c r="G275" s="1"/>
  <c r="G276" s="1"/>
  <c r="E253"/>
  <c r="E254" s="1"/>
  <c r="E255" s="1"/>
  <c r="E256" s="1"/>
  <c r="E257" s="1"/>
  <c r="F252"/>
  <c r="G252" s="1"/>
  <c r="G253" s="1"/>
  <c r="G254" s="1"/>
  <c r="G255" s="1"/>
  <c r="G256" s="1"/>
  <c r="G257" s="1"/>
  <c r="E243"/>
  <c r="E244" s="1"/>
  <c r="E245" s="1"/>
  <c r="E246" s="1"/>
  <c r="E247" s="1"/>
  <c r="F242"/>
  <c r="G242" s="1"/>
  <c r="G243" s="1"/>
  <c r="G244" s="1"/>
  <c r="G245" s="1"/>
  <c r="G246" s="1"/>
  <c r="G247" s="1"/>
  <c r="E225"/>
  <c r="E226" s="1"/>
  <c r="E227" s="1"/>
  <c r="E228" s="1"/>
  <c r="F224"/>
  <c r="G224" s="1"/>
  <c r="G225" s="1"/>
  <c r="G226" s="1"/>
  <c r="G227" s="1"/>
  <c r="G228" s="1"/>
  <c r="E195"/>
  <c r="E196" s="1"/>
  <c r="E197" s="1"/>
  <c r="E198" s="1"/>
  <c r="F194"/>
  <c r="F195" s="1"/>
  <c r="F196" s="1"/>
  <c r="F197" s="1"/>
  <c r="F198" s="1"/>
  <c r="E128"/>
  <c r="E129" s="1"/>
  <c r="E130" s="1"/>
  <c r="E131" s="1"/>
  <c r="E132" s="1"/>
  <c r="F127"/>
  <c r="G127" s="1"/>
  <c r="G128" s="1"/>
  <c r="G129" s="1"/>
  <c r="G130" s="1"/>
  <c r="G131" s="1"/>
  <c r="G132" s="1"/>
  <c r="E118"/>
  <c r="E119" s="1"/>
  <c r="E120" s="1"/>
  <c r="E121" s="1"/>
  <c r="E122" s="1"/>
  <c r="F117"/>
  <c r="F118" s="1"/>
  <c r="F119" s="1"/>
  <c r="F120" s="1"/>
  <c r="F121" s="1"/>
  <c r="F122" s="1"/>
  <c r="E100"/>
  <c r="E101" s="1"/>
  <c r="E102" s="1"/>
  <c r="E103" s="1"/>
  <c r="F99"/>
  <c r="F100" s="1"/>
  <c r="F101" s="1"/>
  <c r="F102" s="1"/>
  <c r="F103" s="1"/>
  <c r="E91"/>
  <c r="E92" s="1"/>
  <c r="E93" s="1"/>
  <c r="E94" s="1"/>
  <c r="F90"/>
  <c r="F91" s="1"/>
  <c r="F92" s="1"/>
  <c r="F93" s="1"/>
  <c r="F94" s="1"/>
  <c r="E83"/>
  <c r="E84" s="1"/>
  <c r="E85" s="1"/>
  <c r="E86" s="1"/>
  <c r="F82"/>
  <c r="F83" s="1"/>
  <c r="F84" s="1"/>
  <c r="F85" s="1"/>
  <c r="F86" s="1"/>
  <c r="E74"/>
  <c r="E75" s="1"/>
  <c r="E76" s="1"/>
  <c r="E77" s="1"/>
  <c r="F73"/>
  <c r="F74" s="1"/>
  <c r="F75" s="1"/>
  <c r="F76" s="1"/>
  <c r="F77" s="1"/>
  <c r="E37"/>
  <c r="E38" s="1"/>
  <c r="E39" s="1"/>
  <c r="E40" s="1"/>
  <c r="F36"/>
  <c r="G36" s="1"/>
  <c r="G37" s="1"/>
  <c r="G38" s="1"/>
  <c r="G39" s="1"/>
  <c r="G40" s="1"/>
  <c r="E26"/>
  <c r="E27" s="1"/>
  <c r="E28" s="1"/>
  <c r="E29" s="1"/>
  <c r="F25"/>
  <c r="G25" s="1"/>
  <c r="G26" s="1"/>
  <c r="G27" s="1"/>
  <c r="G28" s="1"/>
  <c r="G29" s="1"/>
  <c r="E770"/>
  <c r="E771" s="1"/>
  <c r="E772" s="1"/>
  <c r="E773" s="1"/>
  <c r="F769"/>
  <c r="G769" s="1"/>
  <c r="E1317"/>
  <c r="E1319" s="1"/>
  <c r="E1321" s="1"/>
  <c r="F1316"/>
  <c r="F1317" s="1"/>
  <c r="F1318" s="1"/>
  <c r="E1058"/>
  <c r="E997"/>
  <c r="E998" s="1"/>
  <c r="E999" s="1"/>
  <c r="E1000" s="1"/>
  <c r="E1296"/>
  <c r="E1298" s="1"/>
  <c r="E1299" s="1"/>
  <c r="E1300" s="1"/>
  <c r="F1295"/>
  <c r="F1296" s="1"/>
  <c r="F1298" s="1"/>
  <c r="F1300" s="1"/>
  <c r="F816"/>
  <c r="F817" s="1"/>
  <c r="F818" s="1"/>
  <c r="E440"/>
  <c r="E441" s="1"/>
  <c r="E442" s="1"/>
  <c r="E443" s="1"/>
  <c r="F439"/>
  <c r="F440" s="1"/>
  <c r="F441" s="1"/>
  <c r="F442" s="1"/>
  <c r="F443" s="1"/>
  <c r="E1076"/>
  <c r="F1075"/>
  <c r="G1075" s="1"/>
  <c r="E330"/>
  <c r="E331" s="1"/>
  <c r="E332" s="1"/>
  <c r="E333" s="1"/>
  <c r="E780"/>
  <c r="E781" s="1"/>
  <c r="F781" s="1"/>
  <c r="G781" s="1"/>
  <c r="F779"/>
  <c r="G779" s="1"/>
  <c r="E615"/>
  <c r="E616" s="1"/>
  <c r="E617" s="1"/>
  <c r="E618" s="1"/>
  <c r="F614"/>
  <c r="F615" s="1"/>
  <c r="F616" s="1"/>
  <c r="F617" s="1"/>
  <c r="F618" s="1"/>
  <c r="E929"/>
  <c r="E930" s="1"/>
  <c r="E931" s="1"/>
  <c r="E932" s="1"/>
  <c r="F1192"/>
  <c r="G1192" s="1"/>
  <c r="G1193" s="1"/>
  <c r="G1194" s="1"/>
  <c r="G1195" s="1"/>
  <c r="G1196" s="1"/>
  <c r="G1197" s="1"/>
  <c r="E1193"/>
  <c r="F1193" s="1"/>
  <c r="E494"/>
  <c r="E495" s="1"/>
  <c r="E496" s="1"/>
  <c r="E497" s="1"/>
  <c r="F493"/>
  <c r="F494" s="1"/>
  <c r="F495" s="1"/>
  <c r="F496" s="1"/>
  <c r="F497" s="1"/>
  <c r="E750"/>
  <c r="E751" s="1"/>
  <c r="E752" s="1"/>
  <c r="E753" s="1"/>
  <c r="F749"/>
  <c r="G749" s="1"/>
  <c r="G750" s="1"/>
  <c r="G751" s="1"/>
  <c r="G752" s="1"/>
  <c r="G753" s="1"/>
  <c r="F329"/>
  <c r="F330" s="1"/>
  <c r="F331" s="1"/>
  <c r="F332" s="1"/>
  <c r="F333" s="1"/>
  <c r="F347"/>
  <c r="G347" s="1"/>
  <c r="G348" s="1"/>
  <c r="G349" s="1"/>
  <c r="G350" s="1"/>
  <c r="G351" s="1"/>
  <c r="E348"/>
  <c r="E349" s="1"/>
  <c r="E350" s="1"/>
  <c r="E351" s="1"/>
  <c r="F365"/>
  <c r="G365" s="1"/>
  <c r="G366" s="1"/>
  <c r="G367" s="1"/>
  <c r="G368" s="1"/>
  <c r="G369" s="1"/>
  <c r="E366"/>
  <c r="E367" s="1"/>
  <c r="E368" s="1"/>
  <c r="E369" s="1"/>
  <c r="F374"/>
  <c r="F375" s="1"/>
  <c r="F376" s="1"/>
  <c r="F377" s="1"/>
  <c r="F378" s="1"/>
  <c r="E375"/>
  <c r="E376" s="1"/>
  <c r="E377" s="1"/>
  <c r="E378" s="1"/>
  <c r="F383"/>
  <c r="F384" s="1"/>
  <c r="E384"/>
  <c r="E385" s="1"/>
  <c r="E386" s="1"/>
  <c r="E387" s="1"/>
  <c r="F402"/>
  <c r="G402" s="1"/>
  <c r="G403" s="1"/>
  <c r="G404" s="1"/>
  <c r="G405" s="1"/>
  <c r="G406" s="1"/>
  <c r="E403"/>
  <c r="E404" s="1"/>
  <c r="E405" s="1"/>
  <c r="E406" s="1"/>
  <c r="F412"/>
  <c r="G412" s="1"/>
  <c r="G413" s="1"/>
  <c r="G414" s="1"/>
  <c r="G415" s="1"/>
  <c r="G416" s="1"/>
  <c r="E413"/>
  <c r="E414" s="1"/>
  <c r="E415" s="1"/>
  <c r="E416" s="1"/>
  <c r="F449"/>
  <c r="G449" s="1"/>
  <c r="E451"/>
  <c r="E452" s="1"/>
  <c r="E453" s="1"/>
  <c r="F458"/>
  <c r="F459" s="1"/>
  <c r="E459"/>
  <c r="E460" s="1"/>
  <c r="E461" s="1"/>
  <c r="E462" s="1"/>
  <c r="F475"/>
  <c r="G475" s="1"/>
  <c r="E476"/>
  <c r="E477" s="1"/>
  <c r="E478" s="1"/>
  <c r="E479" s="1"/>
  <c r="F484"/>
  <c r="F485" s="1"/>
  <c r="E485"/>
  <c r="E486" s="1"/>
  <c r="E487" s="1"/>
  <c r="E488" s="1"/>
  <c r="F503"/>
  <c r="G503" s="1"/>
  <c r="E504"/>
  <c r="E505" s="1"/>
  <c r="E506" s="1"/>
  <c r="E507" s="1"/>
  <c r="F577"/>
  <c r="G577" s="1"/>
  <c r="G578" s="1"/>
  <c r="G579" s="1"/>
  <c r="G580" s="1"/>
  <c r="G581" s="1"/>
  <c r="E578"/>
  <c r="E579" s="1"/>
  <c r="E580" s="1"/>
  <c r="E581" s="1"/>
  <c r="F653"/>
  <c r="G653" s="1"/>
  <c r="G654" s="1"/>
  <c r="G655" s="1"/>
  <c r="G656" s="1"/>
  <c r="G657" s="1"/>
  <c r="E654"/>
  <c r="E655" s="1"/>
  <c r="E656" s="1"/>
  <c r="E657" s="1"/>
  <c r="F662"/>
  <c r="F663" s="1"/>
  <c r="G663" s="1"/>
  <c r="E663"/>
  <c r="E664" s="1"/>
  <c r="E665" s="1"/>
  <c r="E666" s="1"/>
  <c r="F670"/>
  <c r="G670" s="1"/>
  <c r="E671"/>
  <c r="E672" s="1"/>
  <c r="E673" s="1"/>
  <c r="E674" s="1"/>
  <c r="F679"/>
  <c r="G679" s="1"/>
  <c r="E680"/>
  <c r="E681" s="1"/>
  <c r="E682" s="1"/>
  <c r="E683" s="1"/>
  <c r="F687"/>
  <c r="G687" s="1"/>
  <c r="E688"/>
  <c r="F705"/>
  <c r="G705" s="1"/>
  <c r="E707"/>
  <c r="E708" s="1"/>
  <c r="E709" s="1"/>
  <c r="F713"/>
  <c r="G713" s="1"/>
  <c r="E714"/>
  <c r="E715" s="1"/>
  <c r="E716" s="1"/>
  <c r="F732"/>
  <c r="F733" s="1"/>
  <c r="F734" s="1"/>
  <c r="F735" s="1"/>
  <c r="F736" s="1"/>
  <c r="E733"/>
  <c r="E734" s="1"/>
  <c r="E735" s="1"/>
  <c r="E736" s="1"/>
  <c r="F740"/>
  <c r="F741" s="1"/>
  <c r="F742" s="1"/>
  <c r="F743" s="1"/>
  <c r="F744" s="1"/>
  <c r="E741"/>
  <c r="E742" s="1"/>
  <c r="E743" s="1"/>
  <c r="E744" s="1"/>
  <c r="E817"/>
  <c r="E818" s="1"/>
  <c r="E819" s="1"/>
  <c r="E820" s="1"/>
  <c r="F825"/>
  <c r="G825" s="1"/>
  <c r="E826"/>
  <c r="E827" s="1"/>
  <c r="E828" s="1"/>
  <c r="E829" s="1"/>
  <c r="F853"/>
  <c r="G853" s="1"/>
  <c r="E854"/>
  <c r="E855" s="1"/>
  <c r="E856" s="1"/>
  <c r="E857" s="1"/>
  <c r="F863"/>
  <c r="G863" s="1"/>
  <c r="E864"/>
  <c r="E865" s="1"/>
  <c r="E866" s="1"/>
  <c r="E867" s="1"/>
  <c r="F928"/>
  <c r="F929" s="1"/>
  <c r="F937"/>
  <c r="G937" s="1"/>
  <c r="E938"/>
  <c r="E939" s="1"/>
  <c r="E940" s="1"/>
  <c r="E941" s="1"/>
  <c r="F1025"/>
  <c r="G1025" s="1"/>
  <c r="E1026"/>
  <c r="E1027" s="1"/>
  <c r="E1028" s="1"/>
  <c r="E1029" s="1"/>
  <c r="E1145"/>
  <c r="E1146" s="1"/>
  <c r="E1147" s="1"/>
  <c r="E1148" s="1"/>
  <c r="F1183"/>
  <c r="G1183" s="1"/>
  <c r="G1184" s="1"/>
  <c r="G1185" s="1"/>
  <c r="G1186" s="1"/>
  <c r="G1187" s="1"/>
  <c r="E1184"/>
  <c r="F1184" s="1"/>
  <c r="F1267"/>
  <c r="G1267" s="1"/>
  <c r="G1268" s="1"/>
  <c r="G1269" s="1"/>
  <c r="E1268"/>
  <c r="E1269" s="1"/>
  <c r="E1270" s="1"/>
  <c r="E1271" s="1"/>
  <c r="F1286"/>
  <c r="F1287" s="1"/>
  <c r="F1288" s="1"/>
  <c r="F1289" s="1"/>
  <c r="F1290" s="1"/>
  <c r="E1287"/>
  <c r="E1288" s="1"/>
  <c r="E1289" s="1"/>
  <c r="E1290" s="1"/>
  <c r="F1337"/>
  <c r="F1338" s="1"/>
  <c r="E1338"/>
  <c r="E1339" s="1"/>
  <c r="E1340" s="1"/>
  <c r="E1341" s="1"/>
  <c r="E1138" l="1"/>
  <c r="F1137"/>
  <c r="G1137" s="1"/>
  <c r="E1048"/>
  <c r="F1047"/>
  <c r="G1047" s="1"/>
  <c r="E1077"/>
  <c r="F1076"/>
  <c r="G1076" s="1"/>
  <c r="E1069"/>
  <c r="F1068"/>
  <c r="G1068" s="1"/>
  <c r="E1059"/>
  <c r="F1058"/>
  <c r="G1058" s="1"/>
  <c r="E1109"/>
  <c r="F1108"/>
  <c r="G1108" s="1"/>
  <c r="E1008"/>
  <c r="F1007"/>
  <c r="G1007" s="1"/>
  <c r="G493"/>
  <c r="G494" s="1"/>
  <c r="G495" s="1"/>
  <c r="G496" s="1"/>
  <c r="G497" s="1"/>
  <c r="E534"/>
  <c r="E535" s="1"/>
  <c r="E468"/>
  <c r="E469" s="1"/>
  <c r="E470" s="1"/>
  <c r="E689"/>
  <c r="E690" s="1"/>
  <c r="E691" s="1"/>
  <c r="E301"/>
  <c r="E302" s="1"/>
  <c r="E303" s="1"/>
  <c r="E304" s="1"/>
  <c r="G1224"/>
  <c r="F1225"/>
  <c r="G1225" s="1"/>
  <c r="G1270"/>
  <c r="G1271" s="1"/>
  <c r="G99"/>
  <c r="G100" s="1"/>
  <c r="G101" s="1"/>
  <c r="G102" s="1"/>
  <c r="G103" s="1"/>
  <c r="G967"/>
  <c r="G968"/>
  <c r="F969"/>
  <c r="G484"/>
  <c r="F253"/>
  <c r="F254" s="1"/>
  <c r="F255" s="1"/>
  <c r="F256" s="1"/>
  <c r="F257" s="1"/>
  <c r="F366"/>
  <c r="F367" s="1"/>
  <c r="F368" s="1"/>
  <c r="F369" s="1"/>
  <c r="G585"/>
  <c r="G586" s="1"/>
  <c r="G587" s="1"/>
  <c r="G588" s="1"/>
  <c r="G589" s="1"/>
  <c r="F225"/>
  <c r="F226" s="1"/>
  <c r="F227" s="1"/>
  <c r="F228" s="1"/>
  <c r="E809"/>
  <c r="E810" s="1"/>
  <c r="F810" s="1"/>
  <c r="G810" s="1"/>
  <c r="G73"/>
  <c r="G74" s="1"/>
  <c r="G75" s="1"/>
  <c r="G76" s="1"/>
  <c r="G77" s="1"/>
  <c r="F243"/>
  <c r="F244" s="1"/>
  <c r="F245" s="1"/>
  <c r="F246" s="1"/>
  <c r="F247" s="1"/>
  <c r="G90"/>
  <c r="G91" s="1"/>
  <c r="G92" s="1"/>
  <c r="G93" s="1"/>
  <c r="G94" s="1"/>
  <c r="G1295"/>
  <c r="G1296" s="1"/>
  <c r="G1298" s="1"/>
  <c r="G1300" s="1"/>
  <c r="F476"/>
  <c r="G476" s="1"/>
  <c r="F504"/>
  <c r="F505" s="1"/>
  <c r="G505" s="1"/>
  <c r="F848"/>
  <c r="F849" s="1"/>
  <c r="G849" s="1"/>
  <c r="G1127"/>
  <c r="F1087"/>
  <c r="F1088" s="1"/>
  <c r="G1088" s="1"/>
  <c r="G1154"/>
  <c r="G329"/>
  <c r="G330" s="1"/>
  <c r="G331" s="1"/>
  <c r="G332" s="1"/>
  <c r="G333" s="1"/>
  <c r="G732"/>
  <c r="G733" s="1"/>
  <c r="G734" s="1"/>
  <c r="G735" s="1"/>
  <c r="G736" s="1"/>
  <c r="F1119"/>
  <c r="G1119" s="1"/>
  <c r="G891"/>
  <c r="F938"/>
  <c r="F939" s="1"/>
  <c r="G939" s="1"/>
  <c r="F699"/>
  <c r="G699" s="1"/>
  <c r="G662"/>
  <c r="F37"/>
  <c r="F38" s="1"/>
  <c r="F39" s="1"/>
  <c r="F40" s="1"/>
  <c r="F578"/>
  <c r="F579" s="1"/>
  <c r="F580" s="1"/>
  <c r="F581" s="1"/>
  <c r="F1319"/>
  <c r="F1320" s="1"/>
  <c r="F1321" s="1"/>
  <c r="G374"/>
  <c r="G375" s="1"/>
  <c r="G376" s="1"/>
  <c r="G377" s="1"/>
  <c r="G378" s="1"/>
  <c r="G82"/>
  <c r="G83" s="1"/>
  <c r="G84" s="1"/>
  <c r="G85" s="1"/>
  <c r="G86" s="1"/>
  <c r="F1166"/>
  <c r="F1167" s="1"/>
  <c r="F1168" s="1"/>
  <c r="F1169" s="1"/>
  <c r="F1145"/>
  <c r="F1146" s="1"/>
  <c r="G1146" s="1"/>
  <c r="G996"/>
  <c r="F1328"/>
  <c r="F1329" s="1"/>
  <c r="F1330" s="1"/>
  <c r="F1331" s="1"/>
  <c r="F1332" s="1"/>
  <c r="G1286"/>
  <c r="G1287" s="1"/>
  <c r="G1288" s="1"/>
  <c r="G1289" s="1"/>
  <c r="G1290" s="1"/>
  <c r="F750"/>
  <c r="F751" s="1"/>
  <c r="F752" s="1"/>
  <c r="F753" s="1"/>
  <c r="E799"/>
  <c r="F671"/>
  <c r="G671" s="1"/>
  <c r="G1375"/>
  <c r="F348"/>
  <c r="F349" s="1"/>
  <c r="F350" s="1"/>
  <c r="F351" s="1"/>
  <c r="G816"/>
  <c r="F901"/>
  <c r="G901" s="1"/>
  <c r="G846"/>
  <c r="F1202"/>
  <c r="F1204" s="1"/>
  <c r="F1205" s="1"/>
  <c r="F1206" s="1"/>
  <c r="G194"/>
  <c r="G195" s="1"/>
  <c r="G196" s="1"/>
  <c r="G197" s="1"/>
  <c r="G198" s="1"/>
  <c r="F450"/>
  <c r="G450" s="1"/>
  <c r="G845"/>
  <c r="F1377"/>
  <c r="G1376"/>
  <c r="G1203"/>
  <c r="F1156"/>
  <c r="F780"/>
  <c r="G780" s="1"/>
  <c r="E1194"/>
  <c r="F1194" s="1"/>
  <c r="G614"/>
  <c r="G615" s="1"/>
  <c r="G616" s="1"/>
  <c r="G617" s="1"/>
  <c r="G618" s="1"/>
  <c r="E1318"/>
  <c r="E1320" s="1"/>
  <c r="G281"/>
  <c r="G282" s="1"/>
  <c r="G283" s="1"/>
  <c r="G284" s="1"/>
  <c r="G285" s="1"/>
  <c r="G959"/>
  <c r="F138"/>
  <c r="F139" s="1"/>
  <c r="F140" s="1"/>
  <c r="F141" s="1"/>
  <c r="F142" s="1"/>
  <c r="F1240"/>
  <c r="G1240" s="1"/>
  <c r="G1316"/>
  <c r="G1317" s="1"/>
  <c r="G1318" s="1"/>
  <c r="F697"/>
  <c r="G697" s="1"/>
  <c r="G299"/>
  <c r="G300" s="1"/>
  <c r="G301" s="1"/>
  <c r="G302" s="1"/>
  <c r="G303" s="1"/>
  <c r="G304" s="1"/>
  <c r="F403"/>
  <c r="F404" s="1"/>
  <c r="F405" s="1"/>
  <c r="F406" s="1"/>
  <c r="F950"/>
  <c r="G950" s="1"/>
  <c r="G976"/>
  <c r="F234"/>
  <c r="F235" s="1"/>
  <c r="F236" s="1"/>
  <c r="F237" s="1"/>
  <c r="G1306"/>
  <c r="G1307" s="1"/>
  <c r="G1308" s="1"/>
  <c r="G1309" s="1"/>
  <c r="G1310" s="1"/>
  <c r="G1311" s="1"/>
  <c r="G54"/>
  <c r="G55" s="1"/>
  <c r="G56" s="1"/>
  <c r="G57" s="1"/>
  <c r="G58" s="1"/>
  <c r="G459"/>
  <c r="F460"/>
  <c r="G1128"/>
  <c r="F1129"/>
  <c r="G760"/>
  <c r="F761"/>
  <c r="G875"/>
  <c r="F876"/>
  <c r="G876" s="1"/>
  <c r="F921"/>
  <c r="G874"/>
  <c r="F770"/>
  <c r="G467"/>
  <c r="F357"/>
  <c r="F358" s="1"/>
  <c r="F359" s="1"/>
  <c r="F360" s="1"/>
  <c r="F698"/>
  <c r="G698" s="1"/>
  <c r="G532"/>
  <c r="G596"/>
  <c r="G597" s="1"/>
  <c r="G598" s="1"/>
  <c r="G599" s="1"/>
  <c r="G600" s="1"/>
  <c r="F26"/>
  <c r="F27" s="1"/>
  <c r="F28" s="1"/>
  <c r="F29" s="1"/>
  <c r="G759"/>
  <c r="F633"/>
  <c r="F634" s="1"/>
  <c r="F635" s="1"/>
  <c r="F636" s="1"/>
  <c r="F272"/>
  <c r="F273" s="1"/>
  <c r="F274" s="1"/>
  <c r="F275" s="1"/>
  <c r="F276" s="1"/>
  <c r="F706"/>
  <c r="G706" s="1"/>
  <c r="F688"/>
  <c r="G688" s="1"/>
  <c r="F680"/>
  <c r="G458"/>
  <c r="G1229"/>
  <c r="G1230" s="1"/>
  <c r="G1231" s="1"/>
  <c r="G1232" s="1"/>
  <c r="G1233" s="1"/>
  <c r="G1234" s="1"/>
  <c r="F552"/>
  <c r="G1248"/>
  <c r="G1337"/>
  <c r="F1268"/>
  <c r="F1269" s="1"/>
  <c r="F1270" s="1"/>
  <c r="F1271" s="1"/>
  <c r="G873"/>
  <c r="G117"/>
  <c r="G118" s="1"/>
  <c r="G119" s="1"/>
  <c r="G120" s="1"/>
  <c r="G121" s="1"/>
  <c r="G122" s="1"/>
  <c r="F394"/>
  <c r="F395" s="1"/>
  <c r="F396" s="1"/>
  <c r="F397" s="1"/>
  <c r="G531"/>
  <c r="F854"/>
  <c r="F855" s="1"/>
  <c r="F856" s="1"/>
  <c r="G430"/>
  <c r="G431" s="1"/>
  <c r="G432" s="1"/>
  <c r="G433" s="1"/>
  <c r="G434" s="1"/>
  <c r="G63"/>
  <c r="G64" s="1"/>
  <c r="G65" s="1"/>
  <c r="G66" s="1"/>
  <c r="G67" s="1"/>
  <c r="F486"/>
  <c r="F487" s="1"/>
  <c r="G485"/>
  <c r="G892"/>
  <c r="F893"/>
  <c r="F1250"/>
  <c r="F1251" s="1"/>
  <c r="G1249"/>
  <c r="G468"/>
  <c r="F469"/>
  <c r="G1238"/>
  <c r="G540"/>
  <c r="G541" s="1"/>
  <c r="G542" s="1"/>
  <c r="G543" s="1"/>
  <c r="G544" s="1"/>
  <c r="G318"/>
  <c r="G319" s="1"/>
  <c r="G320" s="1"/>
  <c r="G321" s="1"/>
  <c r="G322" s="1"/>
  <c r="G323" s="1"/>
  <c r="G817"/>
  <c r="F826"/>
  <c r="F654"/>
  <c r="F655" s="1"/>
  <c r="F656" s="1"/>
  <c r="F657" s="1"/>
  <c r="F128"/>
  <c r="F129" s="1"/>
  <c r="F130" s="1"/>
  <c r="F131" s="1"/>
  <c r="F132" s="1"/>
  <c r="F569"/>
  <c r="F570" s="1"/>
  <c r="F571" s="1"/>
  <c r="F572" s="1"/>
  <c r="G204"/>
  <c r="G205" s="1"/>
  <c r="G206" s="1"/>
  <c r="G207" s="1"/>
  <c r="G208" s="1"/>
  <c r="F515"/>
  <c r="G515" s="1"/>
  <c r="F988"/>
  <c r="G988" s="1"/>
  <c r="F1097"/>
  <c r="G1097" s="1"/>
  <c r="F1258"/>
  <c r="F1259" s="1"/>
  <c r="F1260" s="1"/>
  <c r="F1261" s="1"/>
  <c r="F1262" s="1"/>
  <c r="G1222"/>
  <c r="G1221"/>
  <c r="F46"/>
  <c r="F47" s="1"/>
  <c r="F48" s="1"/>
  <c r="F49" s="1"/>
  <c r="E1297"/>
  <c r="G513"/>
  <c r="F561"/>
  <c r="F562" s="1"/>
  <c r="F563" s="1"/>
  <c r="F564" s="1"/>
  <c r="G986"/>
  <c r="G605"/>
  <c r="G606" s="1"/>
  <c r="G607" s="1"/>
  <c r="G608" s="1"/>
  <c r="G609" s="1"/>
  <c r="G1211"/>
  <c r="G1212" s="1"/>
  <c r="G1213" s="1"/>
  <c r="G1214" s="1"/>
  <c r="G1215" s="1"/>
  <c r="F1348"/>
  <c r="G1348" s="1"/>
  <c r="F1367"/>
  <c r="F148"/>
  <c r="F149" s="1"/>
  <c r="F150" s="1"/>
  <c r="F151" s="1"/>
  <c r="F152" s="1"/>
  <c r="F864"/>
  <c r="F978"/>
  <c r="G978" s="1"/>
  <c r="G262"/>
  <c r="G263" s="1"/>
  <c r="G264" s="1"/>
  <c r="G265" s="1"/>
  <c r="G266" s="1"/>
  <c r="F309"/>
  <c r="F310" s="1"/>
  <c r="F311" s="1"/>
  <c r="F312" s="1"/>
  <c r="F313" s="1"/>
  <c r="G1220"/>
  <c r="G834"/>
  <c r="G7"/>
  <c r="G8" s="1"/>
  <c r="G9" s="1"/>
  <c r="G10" s="1"/>
  <c r="G11" s="1"/>
  <c r="F1339"/>
  <c r="G1338"/>
  <c r="F715"/>
  <c r="G715" s="1"/>
  <c r="F385"/>
  <c r="G384"/>
  <c r="F819"/>
  <c r="G818"/>
  <c r="F535"/>
  <c r="G535" s="1"/>
  <c r="G534"/>
  <c r="G929"/>
  <c r="F930"/>
  <c r="G214"/>
  <c r="G215" s="1"/>
  <c r="G216" s="1"/>
  <c r="G217" s="1"/>
  <c r="G218" s="1"/>
  <c r="G219" s="1"/>
  <c r="F215"/>
  <c r="F216" s="1"/>
  <c r="F217" s="1"/>
  <c r="F218" s="1"/>
  <c r="F219" s="1"/>
  <c r="G176"/>
  <c r="G177" s="1"/>
  <c r="G178" s="1"/>
  <c r="G179" s="1"/>
  <c r="G180" s="1"/>
  <c r="F177"/>
  <c r="F178" s="1"/>
  <c r="F179" s="1"/>
  <c r="F180" s="1"/>
  <c r="F789"/>
  <c r="G788"/>
  <c r="G643"/>
  <c r="G644" s="1"/>
  <c r="G645" s="1"/>
  <c r="G646" s="1"/>
  <c r="G647" s="1"/>
  <c r="F644"/>
  <c r="F645" s="1"/>
  <c r="F646" s="1"/>
  <c r="F647" s="1"/>
  <c r="G1223"/>
  <c r="F836"/>
  <c r="G835"/>
  <c r="F1297"/>
  <c r="F1299" s="1"/>
  <c r="G533"/>
  <c r="G439"/>
  <c r="G440" s="1"/>
  <c r="G441" s="1"/>
  <c r="G442" s="1"/>
  <c r="G443" s="1"/>
  <c r="E1185"/>
  <c r="F1026"/>
  <c r="G928"/>
  <c r="G740"/>
  <c r="G741" s="1"/>
  <c r="G742" s="1"/>
  <c r="G743" s="1"/>
  <c r="G744" s="1"/>
  <c r="F714"/>
  <c r="G714" s="1"/>
  <c r="F413"/>
  <c r="F414" s="1"/>
  <c r="F415" s="1"/>
  <c r="F416" s="1"/>
  <c r="G383"/>
  <c r="F961"/>
  <c r="G960"/>
  <c r="F998"/>
  <c r="G997"/>
  <c r="E782"/>
  <c r="F664"/>
  <c r="G882"/>
  <c r="F883"/>
  <c r="E724"/>
  <c r="F723"/>
  <c r="G723" s="1"/>
  <c r="G157"/>
  <c r="G158" s="1"/>
  <c r="G159" s="1"/>
  <c r="G160" s="1"/>
  <c r="G161" s="1"/>
  <c r="F158"/>
  <c r="F159" s="1"/>
  <c r="F160" s="1"/>
  <c r="F161" s="1"/>
  <c r="G421"/>
  <c r="G422" s="1"/>
  <c r="G423" s="1"/>
  <c r="G424" s="1"/>
  <c r="G425" s="1"/>
  <c r="F422"/>
  <c r="F423" s="1"/>
  <c r="F424" s="1"/>
  <c r="F425" s="1"/>
  <c r="G910"/>
  <c r="F911"/>
  <c r="F291"/>
  <c r="F292" s="1"/>
  <c r="F293" s="1"/>
  <c r="F294" s="1"/>
  <c r="G623"/>
  <c r="G624" s="1"/>
  <c r="G625" s="1"/>
  <c r="G626" s="1"/>
  <c r="G627" s="1"/>
  <c r="F338"/>
  <c r="F339" s="1"/>
  <c r="F340" s="1"/>
  <c r="F341" s="1"/>
  <c r="G108"/>
  <c r="G109" s="1"/>
  <c r="G110" s="1"/>
  <c r="G111" s="1"/>
  <c r="G112" s="1"/>
  <c r="G1126"/>
  <c r="G185"/>
  <c r="G186" s="1"/>
  <c r="G187" s="1"/>
  <c r="G188" s="1"/>
  <c r="G189" s="1"/>
  <c r="G166"/>
  <c r="G167" s="1"/>
  <c r="G168" s="1"/>
  <c r="G169" s="1"/>
  <c r="G170" s="1"/>
  <c r="F17"/>
  <c r="F18" s="1"/>
  <c r="F19" s="1"/>
  <c r="F20" s="1"/>
  <c r="G466"/>
  <c r="E1203"/>
  <c r="G1174"/>
  <c r="G1175" s="1"/>
  <c r="G1176" s="1"/>
  <c r="G1177" s="1"/>
  <c r="G1178" s="1"/>
  <c r="G1179" s="1"/>
  <c r="E1110" l="1"/>
  <c r="F1109"/>
  <c r="G1109" s="1"/>
  <c r="E1060"/>
  <c r="F1059"/>
  <c r="G1059" s="1"/>
  <c r="E1078"/>
  <c r="F1077"/>
  <c r="G1077" s="1"/>
  <c r="E1139"/>
  <c r="F1138"/>
  <c r="G1138" s="1"/>
  <c r="E1070"/>
  <c r="F1069"/>
  <c r="G1069" s="1"/>
  <c r="E1049"/>
  <c r="F1048"/>
  <c r="G1048" s="1"/>
  <c r="E1009"/>
  <c r="F1008"/>
  <c r="G1008" s="1"/>
  <c r="F506"/>
  <c r="G506" s="1"/>
  <c r="G969"/>
  <c r="F970"/>
  <c r="G848"/>
  <c r="G1297"/>
  <c r="G1299" s="1"/>
  <c r="F809"/>
  <c r="G809" s="1"/>
  <c r="F1147"/>
  <c r="G1147" s="1"/>
  <c r="E811"/>
  <c r="F902"/>
  <c r="F903" s="1"/>
  <c r="F672"/>
  <c r="F673" s="1"/>
  <c r="G673" s="1"/>
  <c r="F1098"/>
  <c r="F1099" s="1"/>
  <c r="F1089"/>
  <c r="G1089" s="1"/>
  <c r="G504"/>
  <c r="F477"/>
  <c r="G477" s="1"/>
  <c r="F451"/>
  <c r="F452" s="1"/>
  <c r="F1120"/>
  <c r="G1120" s="1"/>
  <c r="G1087"/>
  <c r="G854"/>
  <c r="F1349"/>
  <c r="F1350" s="1"/>
  <c r="F1351" s="1"/>
  <c r="G1351" s="1"/>
  <c r="F940"/>
  <c r="F941" s="1"/>
  <c r="G941" s="1"/>
  <c r="F1203"/>
  <c r="G938"/>
  <c r="G1319"/>
  <c r="G1320" s="1"/>
  <c r="G1321" s="1"/>
  <c r="G1145"/>
  <c r="E800"/>
  <c r="F799"/>
  <c r="G799" s="1"/>
  <c r="F989"/>
  <c r="F990" s="1"/>
  <c r="G990" s="1"/>
  <c r="F951"/>
  <c r="F952" s="1"/>
  <c r="F689"/>
  <c r="G689" s="1"/>
  <c r="F877"/>
  <c r="G877" s="1"/>
  <c r="F1252"/>
  <c r="G1252" s="1"/>
  <c r="G1251"/>
  <c r="F1241"/>
  <c r="F1242" s="1"/>
  <c r="F1378"/>
  <c r="G1377"/>
  <c r="G1156"/>
  <c r="F1157"/>
  <c r="F516"/>
  <c r="G516" s="1"/>
  <c r="G486"/>
  <c r="E1195"/>
  <c r="G460"/>
  <c r="F461"/>
  <c r="F979"/>
  <c r="F980" s="1"/>
  <c r="G980" s="1"/>
  <c r="G855"/>
  <c r="F553"/>
  <c r="G553" s="1"/>
  <c r="G552"/>
  <c r="F771"/>
  <c r="G770"/>
  <c r="F762"/>
  <c r="G761"/>
  <c r="G680"/>
  <c r="F681"/>
  <c r="F922"/>
  <c r="G921"/>
  <c r="F1130"/>
  <c r="G1130" s="1"/>
  <c r="G1129"/>
  <c r="F707"/>
  <c r="G707" s="1"/>
  <c r="F1368"/>
  <c r="F1369" s="1"/>
  <c r="G1367"/>
  <c r="F827"/>
  <c r="G826"/>
  <c r="F470"/>
  <c r="G470" s="1"/>
  <c r="G469"/>
  <c r="F894"/>
  <c r="G893"/>
  <c r="G864"/>
  <c r="F865"/>
  <c r="G1250"/>
  <c r="F724"/>
  <c r="G724" s="1"/>
  <c r="E725"/>
  <c r="G998"/>
  <c r="F999"/>
  <c r="G961"/>
  <c r="F962"/>
  <c r="F1027"/>
  <c r="G1026"/>
  <c r="F1185"/>
  <c r="E1186"/>
  <c r="F837"/>
  <c r="G836"/>
  <c r="G789"/>
  <c r="F790"/>
  <c r="G385"/>
  <c r="F386"/>
  <c r="G1339"/>
  <c r="F1340"/>
  <c r="E783"/>
  <c r="F783" s="1"/>
  <c r="G783" s="1"/>
  <c r="F782"/>
  <c r="G782" s="1"/>
  <c r="F820"/>
  <c r="G820" s="1"/>
  <c r="G819"/>
  <c r="E717"/>
  <c r="F717" s="1"/>
  <c r="G717" s="1"/>
  <c r="F716"/>
  <c r="G716" s="1"/>
  <c r="F912"/>
  <c r="G911"/>
  <c r="G883"/>
  <c r="F884"/>
  <c r="F665"/>
  <c r="G664"/>
  <c r="F488"/>
  <c r="G488" s="1"/>
  <c r="G487"/>
  <c r="G856"/>
  <c r="F857"/>
  <c r="G857" s="1"/>
  <c r="F931"/>
  <c r="G930"/>
  <c r="E1071" l="1"/>
  <c r="F1071" s="1"/>
  <c r="G1071" s="1"/>
  <c r="F1070"/>
  <c r="G1070" s="1"/>
  <c r="E1079"/>
  <c r="F1079" s="1"/>
  <c r="G1079" s="1"/>
  <c r="F1078"/>
  <c r="G1078" s="1"/>
  <c r="E1111"/>
  <c r="F1111" s="1"/>
  <c r="G1111" s="1"/>
  <c r="F1110"/>
  <c r="G1110" s="1"/>
  <c r="E1050"/>
  <c r="F1050" s="1"/>
  <c r="G1050" s="1"/>
  <c r="F1049"/>
  <c r="G1049" s="1"/>
  <c r="E1140"/>
  <c r="F1140" s="1"/>
  <c r="G1140" s="1"/>
  <c r="F1139"/>
  <c r="G1139" s="1"/>
  <c r="E1061"/>
  <c r="F1061" s="1"/>
  <c r="G1061" s="1"/>
  <c r="F1060"/>
  <c r="G1060" s="1"/>
  <c r="E1010"/>
  <c r="F1010" s="1"/>
  <c r="G1010" s="1"/>
  <c r="F1009"/>
  <c r="G1009" s="1"/>
  <c r="F674"/>
  <c r="G674" s="1"/>
  <c r="G940"/>
  <c r="F811"/>
  <c r="G811" s="1"/>
  <c r="E812"/>
  <c r="F812" s="1"/>
  <c r="G812" s="1"/>
  <c r="F507"/>
  <c r="G507" s="1"/>
  <c r="G1349"/>
  <c r="F478"/>
  <c r="F479" s="1"/>
  <c r="G479" s="1"/>
  <c r="F1090"/>
  <c r="G1090" s="1"/>
  <c r="F1121"/>
  <c r="G1121" s="1"/>
  <c r="G672"/>
  <c r="G989"/>
  <c r="F971"/>
  <c r="G971" s="1"/>
  <c r="G970"/>
  <c r="F1148"/>
  <c r="G1148" s="1"/>
  <c r="G902"/>
  <c r="G1098"/>
  <c r="G451"/>
  <c r="G979"/>
  <c r="F690"/>
  <c r="F691" s="1"/>
  <c r="G691" s="1"/>
  <c r="G951"/>
  <c r="E801"/>
  <c r="F801" s="1"/>
  <c r="G801" s="1"/>
  <c r="F800"/>
  <c r="G800" s="1"/>
  <c r="F517"/>
  <c r="F518" s="1"/>
  <c r="G518" s="1"/>
  <c r="G1242"/>
  <c r="G1243" s="1"/>
  <c r="F1243"/>
  <c r="G1241"/>
  <c r="G1378"/>
  <c r="F1379"/>
  <c r="G1379" s="1"/>
  <c r="F1370"/>
  <c r="G1370" s="1"/>
  <c r="G1369"/>
  <c r="F708"/>
  <c r="F709" s="1"/>
  <c r="G709" s="1"/>
  <c r="F1195"/>
  <c r="E1196"/>
  <c r="F1158"/>
  <c r="G1158" s="1"/>
  <c r="G1157"/>
  <c r="F772"/>
  <c r="G771"/>
  <c r="F462"/>
  <c r="G462" s="1"/>
  <c r="G461"/>
  <c r="F682"/>
  <c r="G681"/>
  <c r="G922"/>
  <c r="F923"/>
  <c r="G762"/>
  <c r="F763"/>
  <c r="G763" s="1"/>
  <c r="F554"/>
  <c r="G554" s="1"/>
  <c r="G1368"/>
  <c r="G827"/>
  <c r="F828"/>
  <c r="F895"/>
  <c r="G895" s="1"/>
  <c r="G894"/>
  <c r="G865"/>
  <c r="F866"/>
  <c r="G1027"/>
  <c r="F1028"/>
  <c r="G452"/>
  <c r="F453"/>
  <c r="G453" s="1"/>
  <c r="G884"/>
  <c r="F885"/>
  <c r="G1340"/>
  <c r="F1341"/>
  <c r="G1341" s="1"/>
  <c r="F791"/>
  <c r="G790"/>
  <c r="E1187"/>
  <c r="F1187" s="1"/>
  <c r="F1186"/>
  <c r="G1350"/>
  <c r="F953"/>
  <c r="G953" s="1"/>
  <c r="G952"/>
  <c r="F1000"/>
  <c r="G1000" s="1"/>
  <c r="G999"/>
  <c r="G665"/>
  <c r="F666"/>
  <c r="G666" s="1"/>
  <c r="F904"/>
  <c r="G904" s="1"/>
  <c r="G903"/>
  <c r="G931"/>
  <c r="F932"/>
  <c r="G932" s="1"/>
  <c r="G912"/>
  <c r="F913"/>
  <c r="F838"/>
  <c r="G838" s="1"/>
  <c r="G837"/>
  <c r="F1100"/>
  <c r="G1100" s="1"/>
  <c r="G1099"/>
  <c r="F387"/>
  <c r="G387" s="1"/>
  <c r="G386"/>
  <c r="F963"/>
  <c r="G963" s="1"/>
  <c r="G962"/>
  <c r="E726"/>
  <c r="F726" s="1"/>
  <c r="G726" s="1"/>
  <c r="F725"/>
  <c r="G725" s="1"/>
  <c r="G690" l="1"/>
  <c r="G478"/>
  <c r="F1122"/>
  <c r="G1122" s="1"/>
  <c r="G517"/>
  <c r="E1197"/>
  <c r="F1197" s="1"/>
  <c r="F1196"/>
  <c r="G708"/>
  <c r="F683"/>
  <c r="G683" s="1"/>
  <c r="G682"/>
  <c r="F555"/>
  <c r="G555" s="1"/>
  <c r="G772"/>
  <c r="F773"/>
  <c r="G773" s="1"/>
  <c r="F924"/>
  <c r="G924" s="1"/>
  <c r="G923"/>
  <c r="G866"/>
  <c r="F867"/>
  <c r="G867" s="1"/>
  <c r="F829"/>
  <c r="G829" s="1"/>
  <c r="G828"/>
  <c r="G1028"/>
  <c r="F1029"/>
  <c r="G1029" s="1"/>
  <c r="G791"/>
  <c r="F792"/>
  <c r="G792" s="1"/>
  <c r="G913"/>
  <c r="F914"/>
  <c r="G914" s="1"/>
  <c r="F886"/>
  <c r="G886" s="1"/>
  <c r="G885"/>
</calcChain>
</file>

<file path=xl/comments1.xml><?xml version="1.0" encoding="utf-8"?>
<comments xmlns="http://schemas.openxmlformats.org/spreadsheetml/2006/main">
  <authors>
    <author>Administrator</author>
    <author>User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GOTHENBURG Sweden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OOCL LL2
同 cosco AEU3</t>
        </r>
      </text>
    </comment>
    <comment ref="D5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6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BALTIC PORTS 
VIA HAM
同OOCL LL5</t>
        </r>
      </text>
    </comment>
    <comment ref="D8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1</t>
        </r>
      </text>
    </comment>
    <comment ref="D8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AEM5
同OOCL EM2</t>
        </r>
      </text>
    </comment>
    <comment ref="D9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0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2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3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4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PS8
</t>
        </r>
      </text>
    </comment>
    <comment ref="D15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PS8</t>
        </r>
      </text>
    </comment>
    <comment ref="D16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16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17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Long Beach (California), United States</t>
        </r>
      </text>
    </comment>
    <comment ref="D19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同OOCL PCN1</t>
        </r>
      </text>
    </comment>
    <comment ref="D20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0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1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SEATTLE/PN1</t>
        </r>
      </text>
    </comment>
    <comment ref="B2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2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3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4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24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ps8
</t>
        </r>
      </text>
    </comment>
    <comment ref="D25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ps8
</t>
        </r>
      </text>
    </comment>
    <comment ref="D26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7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8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9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29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30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 S A 3</t>
        </r>
      </text>
    </comment>
    <comment ref="D31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B320" authorId="1">
      <text>
        <r>
          <rPr>
            <sz val="9"/>
            <rFont val="宋体"/>
            <family val="3"/>
            <charset val="134"/>
          </rPr>
          <t xml:space="preserve">在MSK网站，搜COLON FREE ZONE,PANAMA，选择“承运人托运（SD）”
</t>
        </r>
      </text>
    </comment>
    <comment ref="D33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33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CT2</t>
        </r>
      </text>
    </comment>
    <comment ref="B345" authorId="1">
      <text>
        <r>
          <rPr>
            <sz val="9"/>
            <rFont val="宋体"/>
            <family val="3"/>
            <charset val="134"/>
          </rPr>
          <t>User:
CKV2</t>
        </r>
      </text>
    </comment>
    <comment ref="D35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36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37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AGX</t>
        </r>
      </text>
    </comment>
    <comment ref="D37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38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39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40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41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</t>
        </r>
      </text>
    </comment>
    <comment ref="D41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42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43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4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5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45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46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COSCO ASIA 039W PHASE OUT,CSCL MERCURY 045W PHASE IN TO REPLACE.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COSCO ASIA 039W PHASE OUT,CSCL MERCURY 045W PHASE IN TO REPLACE.</t>
        </r>
      </text>
    </comment>
  </commentList>
</comments>
</file>

<file path=xl/sharedStrings.xml><?xml version="1.0" encoding="utf-8"?>
<sst xmlns="http://schemas.openxmlformats.org/spreadsheetml/2006/main" count="9676" uniqueCount="3038">
  <si>
    <t>EASLINE SHANGHAI</t>
  </si>
  <si>
    <t xml:space="preserve">DAMMAN </t>
  </si>
  <si>
    <t>CHENNAI</t>
  </si>
  <si>
    <t>HYUNDAI PRESTIGE</t>
  </si>
  <si>
    <t>SAN ANTONIO</t>
  </si>
  <si>
    <t>MOL MATRIX</t>
  </si>
  <si>
    <t>MOL MANEUVER</t>
  </si>
  <si>
    <t>014E</t>
  </si>
  <si>
    <t>MOL MODERN</t>
  </si>
  <si>
    <t>030E</t>
  </si>
  <si>
    <t>062E</t>
  </si>
  <si>
    <t>CARRIER</t>
  </si>
  <si>
    <t>CNTAO</t>
  </si>
  <si>
    <t>039S</t>
  </si>
  <si>
    <t>COSCO PRIDE</t>
  </si>
  <si>
    <t>PANCON</t>
  </si>
  <si>
    <t>OCEAN EXPRESS</t>
  </si>
  <si>
    <t>SINOKOR</t>
  </si>
  <si>
    <t>REVERENCE</t>
  </si>
  <si>
    <t>STX</t>
  </si>
  <si>
    <t>024E</t>
  </si>
  <si>
    <t>023E</t>
  </si>
  <si>
    <t>026S</t>
  </si>
  <si>
    <t>CAPE FORBY</t>
  </si>
  <si>
    <t>CNCAN</t>
  </si>
  <si>
    <t>UNAYZAH</t>
  </si>
  <si>
    <t>CSCL NEPTUNE</t>
  </si>
  <si>
    <t>AL QIBLA</t>
  </si>
  <si>
    <t>ISTANBUL</t>
  </si>
  <si>
    <t>CNHKG</t>
  </si>
  <si>
    <t>WAREHOUSE CUT OFF</t>
  </si>
  <si>
    <t>DONG FANG FU</t>
  </si>
  <si>
    <t xml:space="preserve">HONGKONG ROUTE </t>
  </si>
  <si>
    <t xml:space="preserve">JAPAN &amp; SOUTH KOREA  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</si>
  <si>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</si>
  <si>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</si>
  <si>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</si>
  <si>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</si>
  <si>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</si>
  <si>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</si>
  <si>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</si>
  <si>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</si>
  <si>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</si>
  <si>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</si>
  <si>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SATURN</t>
  </si>
  <si>
    <t>001W</t>
  </si>
  <si>
    <t>002W</t>
  </si>
  <si>
    <t>023W</t>
  </si>
  <si>
    <t>XIN MEI ZHOU</t>
  </si>
  <si>
    <t>XIN SHANGHAI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</si>
  <si>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</si>
  <si>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</si>
  <si>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</si>
  <si>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</si>
  <si>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</si>
  <si>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</si>
  <si>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</si>
  <si>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</si>
  <si>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</si>
  <si>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</si>
  <si>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 xml:space="preserve">LEIXOES/PORTO </t>
  </si>
  <si>
    <t xml:space="preserve">VARNA  </t>
  </si>
  <si>
    <t>CONSTANTSA</t>
  </si>
  <si>
    <t>YM SUCCESS</t>
  </si>
  <si>
    <t>XIN QIN HUANG DAO</t>
  </si>
  <si>
    <t>KOPER</t>
  </si>
  <si>
    <t>RIJEKA</t>
  </si>
  <si>
    <t>GDYNIA</t>
  </si>
  <si>
    <t>ROTTERDAM</t>
  </si>
  <si>
    <t>HAMBURG</t>
  </si>
  <si>
    <t>AARHUS/COPENHAGEN</t>
  </si>
  <si>
    <t>ARS/COP</t>
  </si>
  <si>
    <t>GOTHENBURG</t>
  </si>
  <si>
    <t>HELSINKI</t>
  </si>
  <si>
    <t>OSLO</t>
  </si>
  <si>
    <t xml:space="preserve">BARCELONA  </t>
  </si>
  <si>
    <t>HANGZHOU BAY BRIDGE</t>
  </si>
  <si>
    <t>002E</t>
  </si>
  <si>
    <t xml:space="preserve">VALENCIA  </t>
  </si>
  <si>
    <t>PIRAEUS</t>
  </si>
  <si>
    <t>046W</t>
  </si>
  <si>
    <t xml:space="preserve">GENOA </t>
  </si>
  <si>
    <t xml:space="preserve">ISTANBUL(k) </t>
  </si>
  <si>
    <t>PORT SAID</t>
  </si>
  <si>
    <t>TUNIS/RADES</t>
  </si>
  <si>
    <t xml:space="preserve">BEIRUT  </t>
  </si>
  <si>
    <t xml:space="preserve">LIMASSOL  </t>
  </si>
  <si>
    <t xml:space="preserve">ALEXANDRIA  </t>
  </si>
  <si>
    <t xml:space="preserve">ASHDOD </t>
  </si>
  <si>
    <t>DURBAN</t>
  </si>
  <si>
    <t>009W</t>
  </si>
  <si>
    <t xml:space="preserve">TEMA   </t>
  </si>
  <si>
    <t>CAPE TOWN</t>
  </si>
  <si>
    <t>VIA SGP</t>
  </si>
  <si>
    <t>018W</t>
  </si>
  <si>
    <t>SGP</t>
  </si>
  <si>
    <t>010W</t>
  </si>
  <si>
    <t>024W</t>
  </si>
  <si>
    <t>CASABLANCA</t>
  </si>
  <si>
    <t>021E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</si>
  <si>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</si>
  <si>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</si>
  <si>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</si>
  <si>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</si>
  <si>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</si>
  <si>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</si>
  <si>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</si>
  <si>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</si>
  <si>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</si>
  <si>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</si>
  <si>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</si>
  <si>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</si>
  <si>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WAN HAI 507</t>
  </si>
  <si>
    <t xml:space="preserve">HO CHI MINH </t>
  </si>
  <si>
    <t>SITC</t>
  </si>
  <si>
    <t xml:space="preserve">HAIPHONG  </t>
  </si>
  <si>
    <t>HANSE ENERGY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</si>
  <si>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</si>
  <si>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</si>
  <si>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</si>
  <si>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</si>
  <si>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</si>
  <si>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</si>
  <si>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004W</t>
  </si>
  <si>
    <t xml:space="preserve">PORT LOUIS  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</si>
  <si>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</si>
  <si>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</si>
  <si>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</si>
  <si>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</si>
  <si>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</si>
  <si>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</si>
  <si>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</si>
  <si>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</si>
  <si>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EASTERN EXPRESS</t>
  </si>
  <si>
    <t xml:space="preserve">INCHON </t>
  </si>
  <si>
    <t xml:space="preserve">KAOHSIUNG </t>
  </si>
  <si>
    <t>KAOHSIUNG</t>
  </si>
  <si>
    <t>KEELUNG</t>
  </si>
  <si>
    <t xml:space="preserve">KEELUNG </t>
  </si>
  <si>
    <t>TAICHUNG</t>
  </si>
  <si>
    <t xml:space="preserve">INDIAN ROUTE   </t>
  </si>
  <si>
    <t xml:space="preserve">CALCUTTA  </t>
  </si>
  <si>
    <t>COSCO OCEANIA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</si>
  <si>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</si>
  <si>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</si>
  <si>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</si>
  <si>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</si>
  <si>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</si>
  <si>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</si>
  <si>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</si>
  <si>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</si>
  <si>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BANDAR ABBAS</t>
  </si>
  <si>
    <t>JEDDAH</t>
  </si>
  <si>
    <t>EVER UNIQUE</t>
  </si>
  <si>
    <t xml:space="preserve">AQABA </t>
  </si>
  <si>
    <t xml:space="preserve">RIYADH </t>
  </si>
  <si>
    <t>DOHA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</si>
  <si>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</si>
  <si>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</si>
  <si>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</si>
  <si>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</si>
  <si>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</si>
  <si>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</si>
  <si>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</si>
  <si>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</si>
  <si>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</si>
  <si>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</si>
  <si>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</si>
  <si>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</si>
  <si>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</si>
  <si>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</si>
  <si>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</si>
  <si>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</si>
  <si>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SAN JOSE ,COSTARICA</t>
  </si>
  <si>
    <t>LAZARO CARDENAS(via)</t>
  </si>
  <si>
    <t>GUATEMALA CITY ,GUATEMALA</t>
  </si>
  <si>
    <t>NORTH AMERICAN ROUTE</t>
  </si>
  <si>
    <t xml:space="preserve">ATLANTA,GA </t>
  </si>
  <si>
    <t>LONG BEACH(via)</t>
  </si>
  <si>
    <t xml:space="preserve">LOS ANGELES,CA </t>
  </si>
  <si>
    <t>LOS ANGELES</t>
  </si>
  <si>
    <t>OOCL</t>
  </si>
  <si>
    <t>0038W</t>
  </si>
  <si>
    <t>GREENWICH BRIDGE</t>
  </si>
  <si>
    <t>OAKLAND,CA</t>
  </si>
  <si>
    <t>NEW YORK,NJ</t>
  </si>
  <si>
    <t>026E</t>
  </si>
  <si>
    <t>MIAMI,FL</t>
  </si>
  <si>
    <t xml:space="preserve">CHICAGO,IL </t>
  </si>
  <si>
    <t xml:space="preserve">Houston, TX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</si>
  <si>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</si>
  <si>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</si>
  <si>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</si>
  <si>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</si>
  <si>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</si>
  <si>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</si>
  <si>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EMC</t>
  </si>
  <si>
    <t>EVER LIVEN</t>
  </si>
  <si>
    <t>YML</t>
  </si>
  <si>
    <t>COSCO DEVELOPMENT</t>
  </si>
  <si>
    <t>COSCO BELGIUM</t>
  </si>
  <si>
    <t>0001W</t>
  </si>
  <si>
    <t>MOL CELEBRATION</t>
  </si>
  <si>
    <t>ANT</t>
  </si>
  <si>
    <t>ROT</t>
  </si>
  <si>
    <t>FELIXSTOWE</t>
  </si>
  <si>
    <t>CMA CGM TITAN</t>
  </si>
  <si>
    <t>CMA CGM MUSCA</t>
  </si>
  <si>
    <t>DBL</t>
  </si>
  <si>
    <t>VARNA</t>
  </si>
  <si>
    <t>MSC EMANUELA</t>
  </si>
  <si>
    <t>EVER SAFETY</t>
  </si>
  <si>
    <t>VIA HAMBURG</t>
  </si>
  <si>
    <t>EVER SUPERB</t>
  </si>
  <si>
    <t>EVER SALUTE</t>
  </si>
  <si>
    <t>EVER URBAN</t>
  </si>
  <si>
    <t>APL</t>
  </si>
  <si>
    <t>HAMBURG EXPRESS</t>
  </si>
  <si>
    <t>MEDITERRANEAN ROUTE</t>
  </si>
  <si>
    <t>BARCELONA</t>
  </si>
  <si>
    <t>COSCO AFRICA</t>
  </si>
  <si>
    <t>MSK</t>
  </si>
  <si>
    <t>CMA</t>
  </si>
  <si>
    <t>PIR</t>
  </si>
  <si>
    <t>BEIRUT</t>
  </si>
  <si>
    <t>102W</t>
  </si>
  <si>
    <t>140W</t>
  </si>
  <si>
    <t>CMA CGM MUSSET</t>
  </si>
  <si>
    <t>LIMASSOL</t>
  </si>
  <si>
    <t>027W</t>
  </si>
  <si>
    <t>AFRICA ROUTE</t>
  </si>
  <si>
    <t>AUSTRALIA &amp; NEW ZEALAND ROUTE</t>
  </si>
  <si>
    <t>BRI</t>
  </si>
  <si>
    <t>033S</t>
  </si>
  <si>
    <t>027S</t>
  </si>
  <si>
    <t>MEL</t>
  </si>
  <si>
    <t>CANCEL</t>
  </si>
  <si>
    <t>042S</t>
  </si>
  <si>
    <t>016S</t>
  </si>
  <si>
    <t>029W</t>
  </si>
  <si>
    <t>SYD</t>
  </si>
  <si>
    <t>PKG(N)</t>
  </si>
  <si>
    <t>KMTC</t>
  </si>
  <si>
    <t>PENANG</t>
  </si>
  <si>
    <t>HCM</t>
  </si>
  <si>
    <t>SITC LAEM CHABANG</t>
  </si>
  <si>
    <t>CAPE FELTON</t>
  </si>
  <si>
    <t>HAIPHONG</t>
  </si>
  <si>
    <t>SUR</t>
  </si>
  <si>
    <t>097S</t>
  </si>
  <si>
    <t>SIHANOUVKILLE</t>
  </si>
  <si>
    <t>MANILA(S)</t>
  </si>
  <si>
    <t>LAEM CHABANG</t>
  </si>
  <si>
    <t>015W</t>
  </si>
  <si>
    <t>RCL</t>
  </si>
  <si>
    <t>049W</t>
  </si>
  <si>
    <t>092W</t>
  </si>
  <si>
    <t>045W</t>
  </si>
  <si>
    <t>INDIAN ROUTE</t>
  </si>
  <si>
    <t>CLT</t>
  </si>
  <si>
    <t>NEW DELHI/(P )</t>
  </si>
  <si>
    <t>NHAVA SHEVA</t>
  </si>
  <si>
    <t>039W</t>
  </si>
  <si>
    <t>012W</t>
  </si>
  <si>
    <t>016W</t>
  </si>
  <si>
    <t>020W</t>
  </si>
  <si>
    <t>COLOMBO</t>
  </si>
  <si>
    <t>KARACHI</t>
  </si>
  <si>
    <t>DUB</t>
  </si>
  <si>
    <t xml:space="preserve">DUB </t>
  </si>
  <si>
    <t>YM WEALTH</t>
  </si>
  <si>
    <t>VIA DUB</t>
  </si>
  <si>
    <t>AQA</t>
  </si>
  <si>
    <t>DAMMAN</t>
  </si>
  <si>
    <t>RIYADH</t>
  </si>
  <si>
    <t>CCNI ARAUCO</t>
  </si>
  <si>
    <t>XIN CHI WAN</t>
  </si>
  <si>
    <t>123E</t>
  </si>
  <si>
    <t>CALLAO</t>
  </si>
  <si>
    <t>BUENAVENTURA</t>
  </si>
  <si>
    <t>BUE</t>
  </si>
  <si>
    <t>MANZANILLO</t>
  </si>
  <si>
    <t>048E</t>
  </si>
  <si>
    <t>052E</t>
  </si>
  <si>
    <t>SINGAPORE</t>
  </si>
  <si>
    <t>SEASPAN DALIAN</t>
  </si>
  <si>
    <t>JPO VOLANS</t>
  </si>
  <si>
    <t>025W</t>
  </si>
  <si>
    <t>017W</t>
  </si>
  <si>
    <t>053E</t>
  </si>
  <si>
    <t>124E</t>
  </si>
  <si>
    <t>COLON FREE ZONE</t>
  </si>
  <si>
    <t>ITAL MILIONE</t>
  </si>
  <si>
    <t>LA</t>
  </si>
  <si>
    <t>050E</t>
  </si>
  <si>
    <t>044E</t>
  </si>
  <si>
    <t>055E</t>
  </si>
  <si>
    <t>060W</t>
  </si>
  <si>
    <t>051W</t>
  </si>
  <si>
    <t>NYC</t>
  </si>
  <si>
    <t>CHICAGO</t>
  </si>
  <si>
    <t>038W</t>
  </si>
  <si>
    <t>MIAMI</t>
  </si>
  <si>
    <t>829E</t>
  </si>
  <si>
    <t>831E</t>
  </si>
  <si>
    <t>827E</t>
  </si>
  <si>
    <t>JAPAN &amp; SOUTH KOREA</t>
  </si>
  <si>
    <t>OSAKA/KOBE</t>
  </si>
  <si>
    <t>MOJI/HAKATA</t>
  </si>
  <si>
    <t>TOKYO/YOKOHAMA</t>
  </si>
  <si>
    <t>NAGOYA</t>
  </si>
  <si>
    <t>BUSAN</t>
  </si>
  <si>
    <t>INCHON</t>
  </si>
  <si>
    <t>CNSZX</t>
  </si>
  <si>
    <t>BANGKOK</t>
  </si>
  <si>
    <t>APL MINNESOTA</t>
  </si>
  <si>
    <t>022W</t>
  </si>
  <si>
    <t>CMA CGM ALASKA</t>
  </si>
  <si>
    <t>CMA CGM NEVADA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</si>
  <si>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</si>
  <si>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</si>
  <si>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</si>
  <si>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</si>
  <si>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</si>
  <si>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</si>
  <si>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</si>
  <si>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</si>
  <si>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KLINE/HPL/FE2</t>
  </si>
  <si>
    <t>KAMA BHUM</t>
  </si>
  <si>
    <t>MILD TEMPO</t>
  </si>
  <si>
    <t xml:space="preserve">EUROPEAN ROUTE   </t>
    <phoneticPr fontId="33" type="noConversion"/>
  </si>
  <si>
    <t xml:space="preserve">          Salling schedule-Ningbo    </t>
    <phoneticPr fontId="33" type="noConversion"/>
  </si>
  <si>
    <t>SITC YANTAI</t>
  </si>
  <si>
    <t>SITC WEIHAI</t>
  </si>
  <si>
    <t>SEASPAN NEW DELHI</t>
  </si>
  <si>
    <t xml:space="preserve">HAMBURG </t>
    <phoneticPr fontId="33" type="noConversion"/>
  </si>
  <si>
    <t>APL YANGSHAN</t>
  </si>
  <si>
    <t>COSCO ASIA</t>
  </si>
  <si>
    <t>CLEMENS SCHULTE</t>
  </si>
  <si>
    <t>ITHA BHUM</t>
  </si>
  <si>
    <t>SEASPAN NINGBO</t>
  </si>
  <si>
    <t>BROOKLYN BRIDGE</t>
  </si>
  <si>
    <t>WAN HAI 515</t>
  </si>
  <si>
    <t>1808S</t>
  </si>
  <si>
    <t>APL SOUTHAMPTON</t>
  </si>
  <si>
    <t>YANTIAN EXPRESS</t>
  </si>
  <si>
    <t>GUNVORMAERSK</t>
  </si>
  <si>
    <t>EVER UNION</t>
  </si>
  <si>
    <t>APL QINGDAO</t>
  </si>
  <si>
    <t>COSCO AMERICA</t>
  </si>
  <si>
    <t>SEATTLE BRIDGE</t>
  </si>
  <si>
    <t>EVER LIVELY</t>
  </si>
  <si>
    <t>GUNDEMAERSK</t>
  </si>
  <si>
    <t>JITRA BHUM</t>
  </si>
  <si>
    <t>KOTA LEMBAH</t>
  </si>
  <si>
    <t>SEOUL EXPRESS</t>
  </si>
  <si>
    <t>YM GREEN</t>
  </si>
  <si>
    <t>KMTC DUBAI</t>
  </si>
  <si>
    <t>1812S</t>
  </si>
  <si>
    <t>SITC JIANGSU</t>
  </si>
  <si>
    <t>1811N</t>
  </si>
  <si>
    <t>KMTC TAIPEIS</t>
  </si>
  <si>
    <t>MAERSK TAIKUNG</t>
  </si>
  <si>
    <t>EVER SUMMIT</t>
  </si>
  <si>
    <t>EVER LOADING</t>
  </si>
  <si>
    <t>KRISTINA</t>
  </si>
  <si>
    <t>MAERSKANTARES</t>
  </si>
  <si>
    <t>EVER ULYSSES</t>
  </si>
  <si>
    <t>017S</t>
  </si>
  <si>
    <t>KMTC MUMBAI</t>
  </si>
  <si>
    <t>WAN HAI 513</t>
  </si>
  <si>
    <t>CSCL ZEEBRUGGE</t>
  </si>
  <si>
    <t>NO VESSEL</t>
  </si>
  <si>
    <t>1820S</t>
  </si>
  <si>
    <t>139W</t>
  </si>
  <si>
    <t>WAN HAI 611</t>
  </si>
  <si>
    <t>826E</t>
  </si>
  <si>
    <t>ISEACO FORTUNE</t>
  </si>
  <si>
    <t>SITC KANTO</t>
  </si>
  <si>
    <t>REFLECTION</t>
  </si>
  <si>
    <t>1815N</t>
  </si>
  <si>
    <t>1813N</t>
  </si>
  <si>
    <t>SITC YOKOHAMA</t>
  </si>
  <si>
    <t>KALAMATA TRADER  </t>
  </si>
  <si>
    <t xml:space="preserve">MAUNAWILI </t>
  </si>
  <si>
    <t>COSCO PACIFIC</t>
  </si>
  <si>
    <t>054N</t>
  </si>
  <si>
    <t>APL BARCELONA</t>
  </si>
  <si>
    <t>ITAL UNIVERSO</t>
  </si>
  <si>
    <t>Ever Uberty</t>
  </si>
  <si>
    <t>076E</t>
  </si>
  <si>
    <t>142E</t>
  </si>
  <si>
    <t>COSCO KAOHSIUNG</t>
  </si>
  <si>
    <t>COSCO TAICANG</t>
  </si>
  <si>
    <t>COSCO HARMONY</t>
  </si>
  <si>
    <t>041E</t>
  </si>
  <si>
    <t>IRENES WAVE</t>
  </si>
  <si>
    <t>KOTA CARUM</t>
  </si>
  <si>
    <t>KOTA CANTIK</t>
  </si>
  <si>
    <t>NORTHERN JUVENILE</t>
  </si>
  <si>
    <t>XIN BEIJING</t>
  </si>
  <si>
    <t>063W</t>
  </si>
  <si>
    <t xml:space="preserve"> </t>
  </si>
  <si>
    <t>COSCO ROTTERDAM</t>
  </si>
  <si>
    <t xml:space="preserve">TRITON </t>
  </si>
  <si>
    <t>0990W</t>
  </si>
  <si>
    <t>WAN HAI 510</t>
  </si>
  <si>
    <t>048W</t>
  </si>
  <si>
    <t>1805W</t>
  </si>
  <si>
    <t>015S</t>
  </si>
  <si>
    <t>COSCO SURABAYA</t>
  </si>
  <si>
    <t>ITAL LAGUNA</t>
  </si>
  <si>
    <t>KOTA LEKAS</t>
  </si>
  <si>
    <t>1331W</t>
  </si>
  <si>
    <t>COSCO SHIPPING DANUBE</t>
  </si>
  <si>
    <t>006W</t>
  </si>
  <si>
    <t>CMA CGM CENTAURUS</t>
  </si>
  <si>
    <t>0ME0ZW1</t>
  </si>
  <si>
    <t>COSCO SHIPPING GEMINI</t>
  </si>
  <si>
    <t>APL VANDA</t>
  </si>
  <si>
    <t>0FM0XW1</t>
  </si>
  <si>
    <t>CSCL PACIFIC OCEAN</t>
  </si>
  <si>
    <t>823W</t>
  </si>
  <si>
    <t>824W</t>
  </si>
  <si>
    <t>825W</t>
  </si>
  <si>
    <t>826W</t>
  </si>
  <si>
    <t>LISBON</t>
  </si>
  <si>
    <t>SOVEREIGNMAERSK</t>
  </si>
  <si>
    <t>GUDRUNMAERSK</t>
  </si>
  <si>
    <t>1824S</t>
  </si>
  <si>
    <t>CNNGB</t>
    <phoneticPr fontId="33" type="noConversion"/>
  </si>
  <si>
    <t>827W</t>
  </si>
  <si>
    <t>CMA CGM EIFFEL</t>
  </si>
  <si>
    <t>ITAL LIBERA</t>
  </si>
  <si>
    <t>014S</t>
  </si>
  <si>
    <t>YM COSMOS</t>
  </si>
  <si>
    <t>KOTA CEMPAKA</t>
  </si>
  <si>
    <t>COSCO NINGBO</t>
  </si>
  <si>
    <t>083E</t>
  </si>
  <si>
    <t>MOL PREMIUM</t>
  </si>
  <si>
    <t>MOL PRESTIGE</t>
  </si>
  <si>
    <t>KOTA SABAS</t>
  </si>
  <si>
    <t>KOTA SEJATI</t>
  </si>
  <si>
    <t>GALICIA D</t>
  </si>
  <si>
    <t>1827E</t>
  </si>
  <si>
    <t>1829E</t>
  </si>
  <si>
    <t>LUNA MAERSK</t>
  </si>
  <si>
    <t>1813  </t>
  </si>
  <si>
    <t>EPONYMA</t>
  </si>
  <si>
    <t>1817N</t>
  </si>
  <si>
    <t>049E</t>
  </si>
  <si>
    <t>SAN DIEGO BRIDGE</t>
  </si>
  <si>
    <t>035E</t>
  </si>
  <si>
    <t>YM UPWARD</t>
  </si>
  <si>
    <t>NORTHERN JUSTICE</t>
  </si>
  <si>
    <t>HOUSTON BRIDGE</t>
  </si>
  <si>
    <t>HANOVER EXPRESS</t>
  </si>
  <si>
    <t>HARBOUR BRIDGE</t>
  </si>
  <si>
    <t>072E</t>
  </si>
  <si>
    <t xml:space="preserve">MANULANI   </t>
  </si>
  <si>
    <t xml:space="preserve">MAUNALEI   </t>
  </si>
  <si>
    <t xml:space="preserve">RJ PFEIFFER   </t>
  </si>
  <si>
    <t xml:space="preserve">MANUKAI  </t>
  </si>
  <si>
    <t>GUSTAVMAERSK</t>
  </si>
  <si>
    <t>828N</t>
  </si>
  <si>
    <t>829N</t>
  </si>
  <si>
    <t>830N</t>
  </si>
  <si>
    <t>831N</t>
  </si>
  <si>
    <t>HMM BLESSING</t>
  </si>
  <si>
    <t>COPIAPO</t>
  </si>
  <si>
    <t>MOL BELIEF</t>
  </si>
  <si>
    <t>828E</t>
  </si>
  <si>
    <t>COCHRANE</t>
  </si>
  <si>
    <t>MOL BELLWETHER</t>
  </si>
  <si>
    <t>MSC NATASHA</t>
  </si>
  <si>
    <t>MOL BENEFACTOR</t>
  </si>
  <si>
    <t>MSC FAUSTINA</t>
  </si>
  <si>
    <t>MSC FLAVIA</t>
  </si>
  <si>
    <t>FA827A</t>
  </si>
  <si>
    <t>FA829A</t>
  </si>
  <si>
    <t>FA830A</t>
  </si>
  <si>
    <t>YM PLUM</t>
  </si>
  <si>
    <t>TINA I</t>
  </si>
  <si>
    <t>146W</t>
  </si>
  <si>
    <t>103W</t>
  </si>
  <si>
    <t>137W</t>
  </si>
  <si>
    <t>HAMBURG EXPRESS /HMXT</t>
  </si>
  <si>
    <t>YM WORLD/WORT</t>
  </si>
  <si>
    <t>YM WINNER/WINT</t>
  </si>
  <si>
    <t>YM WELCOME/YWET</t>
  </si>
  <si>
    <t>TALASSA</t>
  </si>
  <si>
    <t>KOTA LAWA</t>
  </si>
  <si>
    <t>174W</t>
  </si>
  <si>
    <t>133W</t>
  </si>
  <si>
    <t>047W</t>
  </si>
  <si>
    <t>054W</t>
  </si>
  <si>
    <t>YM SEATTLE</t>
  </si>
  <si>
    <t>084S</t>
  </si>
  <si>
    <t>060S</t>
  </si>
  <si>
    <t>103S</t>
  </si>
  <si>
    <t>BARZAN /BRWT</t>
  </si>
  <si>
    <t>MOL TRIUMPH/MQLT</t>
  </si>
  <si>
    <t>TIHAMA/THHT</t>
  </si>
  <si>
    <t>AL MURAYKH/AMXT</t>
  </si>
  <si>
    <t>MANCHESTER BRIDGE /HEDT</t>
  </si>
  <si>
    <t>NYK SWAN/NSWT</t>
  </si>
  <si>
    <t>MANHATTAN BRIDGE /MHJT</t>
  </si>
  <si>
    <t>NYK BLUE JAY/NBJT</t>
  </si>
  <si>
    <t>BREMEN EXPRESS/BRXT</t>
  </si>
  <si>
    <t>BERLIN EXPRESS/BLXT</t>
  </si>
  <si>
    <t>KUALA LUMPUR EXPRESS /KUXT</t>
  </si>
  <si>
    <t>YM UTOPIA/UTOT</t>
  </si>
  <si>
    <t>SOROEMAERSK</t>
  </si>
  <si>
    <t>SVENDBORGMAERSK</t>
  </si>
  <si>
    <t>MAERSKSEOUL</t>
  </si>
  <si>
    <t>SALLYMAERSK</t>
  </si>
  <si>
    <t>830E</t>
  </si>
  <si>
    <t>828W</t>
  </si>
  <si>
    <t>829W</t>
  </si>
  <si>
    <t>830W</t>
  </si>
  <si>
    <t>831W</t>
  </si>
  <si>
    <t>WIDECHARLIE</t>
  </si>
  <si>
    <t>MOLGUARDIAN</t>
  </si>
  <si>
    <t>MAERSKEUPHRATES</t>
  </si>
  <si>
    <t>MAERSKLOME</t>
  </si>
  <si>
    <t>MSC ERICA</t>
  </si>
  <si>
    <t>MSC OLIVER</t>
  </si>
  <si>
    <t>MSC BETTINA</t>
  </si>
  <si>
    <t>MSC SONIA</t>
  </si>
  <si>
    <t>XIN LOS ANGELES</t>
  </si>
  <si>
    <t>CSCL ASIA</t>
  </si>
  <si>
    <t>COSCO GUANGZHOU</t>
  </si>
  <si>
    <t>125N</t>
  </si>
  <si>
    <t>129N</t>
  </si>
  <si>
    <t>105N</t>
  </si>
  <si>
    <t>APL DUBLIN</t>
  </si>
  <si>
    <t>0TN0JE1</t>
  </si>
  <si>
    <t>0TN0LE1</t>
  </si>
  <si>
    <t>0TN0NE1</t>
  </si>
  <si>
    <t>0TN0PE1</t>
  </si>
  <si>
    <t>0TN0RE1</t>
  </si>
  <si>
    <t>EVER SHINE</t>
  </si>
  <si>
    <t>095E</t>
  </si>
  <si>
    <t>126E</t>
  </si>
  <si>
    <t>CSCL YELLOW SEA</t>
  </si>
  <si>
    <t>CONTI BASEL</t>
  </si>
  <si>
    <t>BALTIC BRIDGE</t>
  </si>
  <si>
    <t>APL SCOTLAND</t>
  </si>
  <si>
    <t>CMA CGM NERVAL</t>
  </si>
  <si>
    <t>CMA CGM LA SCALA</t>
  </si>
  <si>
    <t>0PG1BE1</t>
  </si>
  <si>
    <t>0PG1DE1</t>
  </si>
  <si>
    <t>0PG1FE1</t>
  </si>
  <si>
    <t>0PG1HE1</t>
  </si>
  <si>
    <t>0PG1JE1</t>
  </si>
  <si>
    <t>ERVING</t>
  </si>
  <si>
    <t>EDISON</t>
  </si>
  <si>
    <t>COSCO FAITH</t>
  </si>
  <si>
    <t>036E</t>
  </si>
  <si>
    <t>0MB0JE1</t>
  </si>
  <si>
    <t>0MB0NE1</t>
  </si>
  <si>
    <t>CMA CGM MELISANDE</t>
  </si>
  <si>
    <t>EVER LAUREL</t>
  </si>
  <si>
    <t>CMA CGM DALILA</t>
  </si>
  <si>
    <t>EVER LUNAR</t>
  </si>
  <si>
    <t>EVER LEADER</t>
  </si>
  <si>
    <t>0VC0VE1</t>
  </si>
  <si>
    <t>0857E</t>
  </si>
  <si>
    <t>0VC0ZE1</t>
  </si>
  <si>
    <t>0859E</t>
  </si>
  <si>
    <t>0860E</t>
  </si>
  <si>
    <t>EVER LENIENT</t>
  </si>
  <si>
    <t>EVER LIVING</t>
  </si>
  <si>
    <t>KOTA CAHAYA</t>
  </si>
  <si>
    <t>0042E</t>
  </si>
  <si>
    <t>043E</t>
  </si>
  <si>
    <t>012E</t>
  </si>
  <si>
    <t>0050E</t>
  </si>
  <si>
    <t>ULANGA  </t>
  </si>
  <si>
    <t>MCC MANDALAY</t>
  </si>
  <si>
    <t>CAPE MONTEREY</t>
  </si>
  <si>
    <t>KIMOLOS TRADER</t>
  </si>
  <si>
    <t>1815  </t>
  </si>
  <si>
    <t>1817  </t>
  </si>
  <si>
    <t>COSCO SHIPPING TAURUS</t>
  </si>
  <si>
    <t>COSCO SHIPPING LEO</t>
  </si>
  <si>
    <t>COSCO SHIPPING CAPRICORN</t>
  </si>
  <si>
    <t>CMA CGM BENJAMIN FRANKLIN</t>
  </si>
  <si>
    <t>CMA CGM KERGUELEN</t>
  </si>
  <si>
    <t>CMA CGM ZHENG HE</t>
  </si>
  <si>
    <t>CMA CGM ANTOINE DE SAINT EXUPERY</t>
  </si>
  <si>
    <t>CMA CGM MARCO POLO</t>
  </si>
  <si>
    <t>0FL13W1</t>
  </si>
  <si>
    <t>0FL15W1</t>
  </si>
  <si>
    <t>0FL17W1</t>
  </si>
  <si>
    <t>0FL19W1</t>
  </si>
  <si>
    <t>0FL1BW1</t>
  </si>
  <si>
    <t>CMA CGM CORTE REAL</t>
  </si>
  <si>
    <t>CMA CGM AMERIGO VESPUCCI</t>
  </si>
  <si>
    <t>0FM0ZW1</t>
  </si>
  <si>
    <t>0FM11W1</t>
  </si>
  <si>
    <t>0FM13W1</t>
  </si>
  <si>
    <t>0FM15W1</t>
  </si>
  <si>
    <t>MSC GAIA</t>
  </si>
  <si>
    <t>MSC KALINA</t>
  </si>
  <si>
    <t>TOKYO TRIUMPH</t>
  </si>
  <si>
    <t xml:space="preserve">THALASSA ELPIDA </t>
  </si>
  <si>
    <t xml:space="preserve">THALASSA TYHI </t>
  </si>
  <si>
    <t>THALASSA DOXA</t>
  </si>
  <si>
    <t>0991W</t>
  </si>
  <si>
    <t>0992W</t>
  </si>
  <si>
    <t>0993W</t>
  </si>
  <si>
    <t>0994W</t>
  </si>
  <si>
    <t>OOCL GERMANY</t>
  </si>
  <si>
    <t>CSCL ARCTIC OCEAN</t>
  </si>
  <si>
    <t>OOCL SCANDINAVIA</t>
  </si>
  <si>
    <t>OOCL JAPAN</t>
  </si>
  <si>
    <t>TAIPEI TRIUMPH</t>
  </si>
  <si>
    <t>THALASSA HELLAS</t>
  </si>
  <si>
    <t>COSCO NETHERLANDS</t>
  </si>
  <si>
    <t>CMA CGM VOLGA</t>
  </si>
  <si>
    <t>COSCO SHIPPING RHINE</t>
  </si>
  <si>
    <t>MAIRA XL</t>
  </si>
  <si>
    <t>CMA CGM URUGUAY</t>
  </si>
  <si>
    <t>0BX17W1</t>
  </si>
  <si>
    <t>0BX1BW1</t>
  </si>
  <si>
    <t>COSCO HONG KONG</t>
  </si>
  <si>
    <t>APL CALIFORNIA</t>
  </si>
  <si>
    <t>0BE13W1</t>
  </si>
  <si>
    <t>134W</t>
  </si>
  <si>
    <t>283BE</t>
  </si>
  <si>
    <t>0BE19W1</t>
  </si>
  <si>
    <t>287BE</t>
  </si>
  <si>
    <t>CMA CGM GEMINI</t>
  </si>
  <si>
    <t>OOCL FRANCE</t>
  </si>
  <si>
    <t>0ME11W1</t>
  </si>
  <si>
    <t>0ME13W1</t>
  </si>
  <si>
    <t>0ME15W1</t>
  </si>
  <si>
    <t>EVER SIGMA</t>
  </si>
  <si>
    <t>EVER STRONG</t>
  </si>
  <si>
    <t>ITAL USODIMARE</t>
  </si>
  <si>
    <t>1332W</t>
  </si>
  <si>
    <t>1333W</t>
  </si>
  <si>
    <t>1334W</t>
  </si>
  <si>
    <t>1335W</t>
  </si>
  <si>
    <t>COSCO OSAKA</t>
  </si>
  <si>
    <t>059W</t>
  </si>
  <si>
    <t>079W</t>
  </si>
  <si>
    <t>KOTA SEMPENA</t>
  </si>
  <si>
    <t>KOTA SINGA</t>
  </si>
  <si>
    <t>KOTA SALAM</t>
  </si>
  <si>
    <t>OOCL SAVANNAH</t>
  </si>
  <si>
    <t>SC MARA</t>
  </si>
  <si>
    <t>359S</t>
  </si>
  <si>
    <t>225S</t>
  </si>
  <si>
    <t>062S</t>
  </si>
  <si>
    <t>223S</t>
  </si>
  <si>
    <t>SEASPAN HAMBURG</t>
  </si>
  <si>
    <t>COSCO NAGOYA</t>
  </si>
  <si>
    <t>COSCO FOS</t>
  </si>
  <si>
    <t>043W</t>
  </si>
  <si>
    <t>151W</t>
  </si>
  <si>
    <t>COSCO ASHDOD</t>
  </si>
  <si>
    <t>COSCO AQABA</t>
  </si>
  <si>
    <t>COSCO IZMIR</t>
  </si>
  <si>
    <t>COSCO ADEN</t>
  </si>
  <si>
    <t>030S</t>
  </si>
  <si>
    <t>ALS SUMIRE</t>
  </si>
  <si>
    <t>041S</t>
  </si>
  <si>
    <t>0002S</t>
  </si>
  <si>
    <t>0003S</t>
  </si>
  <si>
    <t>067S</t>
  </si>
  <si>
    <t>CAPE KORTIA</t>
  </si>
  <si>
    <t>OOCL EGYPT</t>
  </si>
  <si>
    <t>008W</t>
  </si>
  <si>
    <t>TEXAS TRIUMPH</t>
  </si>
  <si>
    <t>APL SALALAH</t>
  </si>
  <si>
    <t xml:space="preserve"> 0900W</t>
  </si>
  <si>
    <t>0RE0VW1</t>
  </si>
  <si>
    <t>RHL CONSTANTIA</t>
  </si>
  <si>
    <t>1803W</t>
  </si>
  <si>
    <t>18005W</t>
  </si>
  <si>
    <t>WAN HAI 517</t>
  </si>
  <si>
    <t>JPO TAURUS</t>
  </si>
  <si>
    <t>154W</t>
  </si>
  <si>
    <t>113W</t>
  </si>
  <si>
    <t xml:space="preserve">THALASSA NIKI </t>
  </si>
  <si>
    <t>0995W</t>
  </si>
  <si>
    <t>107W</t>
  </si>
  <si>
    <t>COSCO HAMBURG</t>
  </si>
  <si>
    <t>EVER UNIFIC</t>
  </si>
  <si>
    <t>YM EXCELLENCE</t>
  </si>
  <si>
    <t>KOTA LUKIS</t>
  </si>
  <si>
    <t>208E</t>
  </si>
  <si>
    <t>134E</t>
  </si>
  <si>
    <t>005E</t>
  </si>
  <si>
    <t>VALENCE</t>
  </si>
  <si>
    <t>XIN DA YANG ZHOU</t>
  </si>
  <si>
    <t>EVER LASTING</t>
  </si>
  <si>
    <t>YM Uniform</t>
  </si>
  <si>
    <t>202E</t>
  </si>
  <si>
    <t>CEZANNE</t>
  </si>
  <si>
    <t>CONTI COURAGE</t>
  </si>
  <si>
    <t>SEROJA LIMA</t>
  </si>
  <si>
    <t>MAERSK SANTANA</t>
  </si>
  <si>
    <t>1828S</t>
  </si>
  <si>
    <t>1829S</t>
  </si>
  <si>
    <t>1830S</t>
  </si>
  <si>
    <t>1831S</t>
  </si>
  <si>
    <t>1830E</t>
  </si>
  <si>
    <t>1831E</t>
  </si>
  <si>
    <t>1832E</t>
  </si>
  <si>
    <t>50E</t>
  </si>
  <si>
    <t>51E</t>
  </si>
  <si>
    <t>52E</t>
  </si>
  <si>
    <t>53E</t>
  </si>
  <si>
    <t>1814E</t>
  </si>
  <si>
    <t>1815E</t>
  </si>
  <si>
    <t>1816E</t>
  </si>
  <si>
    <t>1817E</t>
  </si>
  <si>
    <t>1833E</t>
  </si>
  <si>
    <t>0003W</t>
    <phoneticPr fontId="33" type="noConversion"/>
  </si>
  <si>
    <t>CMA CGM COLUMBIA</t>
  </si>
  <si>
    <t>XIN OU ZHOU</t>
  </si>
  <si>
    <t>CMA CGM LISA MARIE</t>
  </si>
  <si>
    <t>CSAV TRANCURA</t>
  </si>
  <si>
    <t>0PP19E1MA</t>
  </si>
  <si>
    <t>0PP1BE1MA</t>
  </si>
  <si>
    <t>0PP1DE1MA</t>
  </si>
  <si>
    <t>014</t>
  </si>
  <si>
    <t>8055S</t>
    <phoneticPr fontId="33" type="noConversion"/>
  </si>
  <si>
    <t>CONTI STOCKHOLM</t>
  </si>
  <si>
    <t>E.R AMSTERDAM</t>
  </si>
  <si>
    <t>IAN H</t>
  </si>
  <si>
    <t>CSL MANHATTAN</t>
  </si>
  <si>
    <t>002W</t>
    <phoneticPr fontId="33" type="noConversion"/>
  </si>
  <si>
    <t>0RK0LS</t>
  </si>
  <si>
    <t>0RK0RS</t>
  </si>
  <si>
    <t>280S</t>
    <phoneticPr fontId="33" type="noConversion"/>
  </si>
  <si>
    <t>WAN HAI 511</t>
  </si>
  <si>
    <t>WAN HAI 612</t>
  </si>
  <si>
    <t>1818S</t>
  </si>
  <si>
    <t>1816S</t>
  </si>
  <si>
    <t xml:space="preserve">SITC /CJV4 </t>
    <phoneticPr fontId="33" type="noConversion"/>
  </si>
  <si>
    <t>1825S</t>
  </si>
  <si>
    <t>1826S</t>
  </si>
  <si>
    <t>1727S</t>
  </si>
  <si>
    <t>SITC MACAO</t>
  </si>
  <si>
    <t>STARSHIP LEO</t>
  </si>
  <si>
    <t>SITC JAKARTA</t>
  </si>
  <si>
    <t>SITC HANSHIN</t>
  </si>
  <si>
    <t>051E</t>
  </si>
  <si>
    <t>1828E</t>
  </si>
  <si>
    <t>1819N</t>
  </si>
  <si>
    <t>SITC GUANGDONG</t>
  </si>
  <si>
    <t>1814S</t>
  </si>
  <si>
    <t>1809S</t>
  </si>
  <si>
    <t>SUPA BHUM</t>
  </si>
  <si>
    <t>XIN TAI PING</t>
  </si>
  <si>
    <t>1814W</t>
  </si>
  <si>
    <t>1815W</t>
  </si>
  <si>
    <t>1816W</t>
  </si>
  <si>
    <t>1826E</t>
    <phoneticPr fontId="33" type="noConversion"/>
  </si>
  <si>
    <t>SOVEREIGN MAERSK</t>
  </si>
  <si>
    <t>SOROE MAERSK</t>
  </si>
  <si>
    <t>SVENDBORG MAERSK</t>
  </si>
  <si>
    <t>MAERSK SEOUL</t>
  </si>
  <si>
    <t>SALLY MAERSK</t>
  </si>
  <si>
    <t>827E</t>
    <phoneticPr fontId="33" type="noConversion"/>
  </si>
  <si>
    <t>HAM-SUD /ASPA3</t>
    <phoneticPr fontId="33" type="noConversion"/>
  </si>
  <si>
    <t>LAURA MAERSK</t>
  </si>
  <si>
    <t>MAERSK VIRGINIA</t>
  </si>
  <si>
    <t>MAERSK GAIRLOCH</t>
  </si>
  <si>
    <t>HS BAFFIN</t>
  </si>
  <si>
    <t>826E</t>
    <phoneticPr fontId="33" type="noConversion"/>
  </si>
  <si>
    <t>HAM-SUD/ASPA1</t>
    <phoneticPr fontId="33" type="noConversion"/>
  </si>
  <si>
    <t>SANTOS EXPRESS</t>
  </si>
  <si>
    <t>HMM PROMISE</t>
  </si>
  <si>
    <t>CAP SAN JUAN</t>
  </si>
  <si>
    <t>SAN VICENTE</t>
  </si>
  <si>
    <t>SKYROS</t>
  </si>
  <si>
    <t>827W</t>
    <phoneticPr fontId="33" type="noConversion"/>
  </si>
  <si>
    <t>HAM-SUD /ASIA2</t>
    <phoneticPr fontId="33" type="noConversion"/>
  </si>
  <si>
    <t>001W</t>
    <phoneticPr fontId="33" type="noConversion"/>
  </si>
  <si>
    <t>829W</t>
    <phoneticPr fontId="33" type="noConversion"/>
  </si>
  <si>
    <t>OPERATOR</t>
    <phoneticPr fontId="33" type="noConversion"/>
  </si>
  <si>
    <t>CNNGB</t>
    <phoneticPr fontId="33" type="noConversion"/>
  </si>
  <si>
    <t>SANTOS</t>
    <phoneticPr fontId="33" type="noConversion"/>
  </si>
  <si>
    <t>WAREHOUSE CUT OFF</t>
    <phoneticPr fontId="33" type="noConversion"/>
  </si>
  <si>
    <t>COSCO   AEU3</t>
    <phoneticPr fontId="33" type="noConversion"/>
  </si>
  <si>
    <t>COSCO/AEU2</t>
    <phoneticPr fontId="33" type="noConversion"/>
  </si>
  <si>
    <t>CNNGB</t>
    <phoneticPr fontId="33" type="noConversion"/>
  </si>
  <si>
    <t>COSCO/AEU6</t>
    <phoneticPr fontId="33" type="noConversion"/>
  </si>
  <si>
    <t>VESSEL</t>
    <phoneticPr fontId="33" type="noConversion"/>
  </si>
  <si>
    <t>MAERSK HORSBURGH</t>
    <phoneticPr fontId="33" type="noConversion"/>
  </si>
  <si>
    <t>HMM/HSD/AE6</t>
    <phoneticPr fontId="33" type="noConversion"/>
  </si>
  <si>
    <t>MAERSK HONG KONG</t>
    <phoneticPr fontId="33" type="noConversion"/>
  </si>
  <si>
    <t>MAERSK HANOI</t>
    <phoneticPr fontId="33" type="noConversion"/>
  </si>
  <si>
    <t xml:space="preserve">FELIXSTOWE </t>
    <phoneticPr fontId="33" type="noConversion"/>
  </si>
  <si>
    <t>COSCO/CMA /AEU5</t>
    <phoneticPr fontId="33" type="noConversion"/>
  </si>
  <si>
    <t>COSCO /AEU1</t>
    <phoneticPr fontId="33" type="noConversion"/>
  </si>
  <si>
    <t>DUBLIN</t>
    <phoneticPr fontId="33" type="noConversion"/>
  </si>
  <si>
    <t>VESSEL</t>
    <phoneticPr fontId="9" type="noConversion"/>
  </si>
  <si>
    <t>005W</t>
    <phoneticPr fontId="33" type="noConversion"/>
  </si>
  <si>
    <t>006W</t>
    <phoneticPr fontId="33" type="noConversion"/>
  </si>
  <si>
    <t xml:space="preserve"> </t>
    <phoneticPr fontId="33" type="noConversion"/>
  </si>
  <si>
    <t>PRIAEUS</t>
    <phoneticPr fontId="33" type="noConversion"/>
  </si>
  <si>
    <t>COSCO/AEM1</t>
    <phoneticPr fontId="33" type="noConversion"/>
  </si>
  <si>
    <r>
      <t>CONSTANTSA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ROCND</t>
    </r>
    <r>
      <rPr>
        <sz val="12"/>
        <color theme="1"/>
        <rFont val="宋体"/>
        <family val="3"/>
        <charset val="134"/>
      </rPr>
      <t>）</t>
    </r>
    <phoneticPr fontId="33" type="noConversion"/>
  </si>
  <si>
    <t>COSCO /AEM3</t>
    <phoneticPr fontId="33" type="noConversion"/>
  </si>
  <si>
    <t>KOPER</t>
    <phoneticPr fontId="33" type="noConversion"/>
  </si>
  <si>
    <t>COSCO/EMC/AEM6</t>
    <phoneticPr fontId="33" type="noConversion"/>
  </si>
  <si>
    <t>RIJEKA</t>
    <phoneticPr fontId="33" type="noConversion"/>
  </si>
  <si>
    <t>006W</t>
    <phoneticPr fontId="33" type="noConversion"/>
  </si>
  <si>
    <t>TALLINN</t>
    <phoneticPr fontId="33" type="noConversion"/>
  </si>
  <si>
    <t xml:space="preserve">NORDIC ROUTE     </t>
    <phoneticPr fontId="33" type="noConversion"/>
  </si>
  <si>
    <t>GOTHENBURG</t>
    <phoneticPr fontId="33" type="noConversion"/>
  </si>
  <si>
    <t>HELSINKI</t>
    <phoneticPr fontId="33" type="noConversion"/>
  </si>
  <si>
    <t xml:space="preserve">MEDITERRANEAN ROUTE </t>
    <phoneticPr fontId="33" type="noConversion"/>
  </si>
  <si>
    <t xml:space="preserve">BARCELONA  </t>
    <phoneticPr fontId="33" type="noConversion"/>
  </si>
  <si>
    <t>061W</t>
    <phoneticPr fontId="33" type="noConversion"/>
  </si>
  <si>
    <t>ONE MD1</t>
    <phoneticPr fontId="33" type="noConversion"/>
  </si>
  <si>
    <t>092W</t>
    <phoneticPr fontId="33" type="noConversion"/>
  </si>
  <si>
    <t>069W</t>
    <phoneticPr fontId="33" type="noConversion"/>
  </si>
  <si>
    <t>063W</t>
    <phoneticPr fontId="33" type="noConversion"/>
  </si>
  <si>
    <t>COSCO/AEM2</t>
    <phoneticPr fontId="33" type="noConversion"/>
  </si>
  <si>
    <t>017W</t>
    <phoneticPr fontId="33" type="noConversion"/>
  </si>
  <si>
    <t>HPL /MD2</t>
    <phoneticPr fontId="33" type="noConversion"/>
  </si>
  <si>
    <t>015W</t>
    <phoneticPr fontId="33" type="noConversion"/>
  </si>
  <si>
    <t>013W</t>
    <phoneticPr fontId="33" type="noConversion"/>
  </si>
  <si>
    <t xml:space="preserve">GENOA </t>
    <phoneticPr fontId="33" type="noConversion"/>
  </si>
  <si>
    <t>ONE MD1</t>
    <phoneticPr fontId="33" type="noConversion"/>
  </si>
  <si>
    <t>092W</t>
    <phoneticPr fontId="33" type="noConversion"/>
  </si>
  <si>
    <t>069W</t>
    <phoneticPr fontId="33" type="noConversion"/>
  </si>
  <si>
    <t>063W</t>
    <phoneticPr fontId="33" type="noConversion"/>
  </si>
  <si>
    <t>VALENCIA</t>
    <phoneticPr fontId="33" type="noConversion"/>
  </si>
  <si>
    <t>826W</t>
    <phoneticPr fontId="33" type="noConversion"/>
  </si>
  <si>
    <t>MSC /MSK /AE20</t>
    <phoneticPr fontId="33" type="noConversion"/>
  </si>
  <si>
    <t>MSC LIVORNO</t>
    <phoneticPr fontId="33" type="noConversion"/>
  </si>
  <si>
    <t>MSC AMSTERDAM</t>
    <phoneticPr fontId="33" type="noConversion"/>
  </si>
  <si>
    <t>MAERSK HAMBURG</t>
    <phoneticPr fontId="33" type="noConversion"/>
  </si>
  <si>
    <t>PORT SAID (E)</t>
    <phoneticPr fontId="33" type="noConversion"/>
  </si>
  <si>
    <t>COSCO/AEM6</t>
    <phoneticPr fontId="33" type="noConversion"/>
  </si>
  <si>
    <t>ALEXANDRIA  new</t>
    <phoneticPr fontId="33" type="noConversion"/>
  </si>
  <si>
    <t>CNNGB</t>
    <phoneticPr fontId="33" type="noConversion"/>
  </si>
  <si>
    <t>COSCO/AEM5</t>
    <phoneticPr fontId="33" type="noConversion"/>
  </si>
  <si>
    <t xml:space="preserve">AFRICA ROUTE   </t>
    <phoneticPr fontId="33" type="noConversion"/>
  </si>
  <si>
    <t>DURBAN</t>
    <phoneticPr fontId="33" type="noConversion"/>
  </si>
  <si>
    <t>MOL COSCO KLINE/ ZAX1</t>
    <phoneticPr fontId="33" type="noConversion"/>
  </si>
  <si>
    <t>TANGER</t>
    <phoneticPr fontId="33" type="noConversion"/>
  </si>
  <si>
    <t>HPL /FE2</t>
    <phoneticPr fontId="33" type="noConversion"/>
  </si>
  <si>
    <t>COSCO/WAX2</t>
    <phoneticPr fontId="33" type="noConversion"/>
  </si>
  <si>
    <t>APAPA,LAGOS/TINCAN</t>
    <phoneticPr fontId="33" type="noConversion"/>
  </si>
  <si>
    <t>TANGER</t>
    <phoneticPr fontId="33" type="noConversion"/>
  </si>
  <si>
    <t>MOMBASA</t>
    <phoneticPr fontId="33" type="noConversion"/>
  </si>
  <si>
    <t>TANJUNGS</t>
    <phoneticPr fontId="33" type="noConversion"/>
  </si>
  <si>
    <t>COSCO AEM1</t>
    <phoneticPr fontId="33" type="noConversion"/>
  </si>
  <si>
    <t>VANLENCIA</t>
    <phoneticPr fontId="33" type="noConversion"/>
  </si>
  <si>
    <t>MANCHESTE R MAERSK</t>
    <phoneticPr fontId="33" type="noConversion"/>
  </si>
  <si>
    <t>MSC/MSK /AE5</t>
    <phoneticPr fontId="33" type="noConversion"/>
  </si>
  <si>
    <t>MANILA MAERSK</t>
    <phoneticPr fontId="33" type="noConversion"/>
  </si>
  <si>
    <t>MARCHEN MAERSK</t>
    <phoneticPr fontId="33" type="noConversion"/>
  </si>
  <si>
    <t xml:space="preserve"> </t>
    <phoneticPr fontId="33" type="noConversion"/>
  </si>
  <si>
    <t>PORT LOUIS</t>
    <phoneticPr fontId="33" type="noConversion"/>
  </si>
  <si>
    <t>CMA  SHAKA II MSK  SAF1</t>
    <phoneticPr fontId="33" type="noConversion"/>
  </si>
  <si>
    <t xml:space="preserve">AUSTRALIA &amp; NEW ZEALAND ROUTE   </t>
    <phoneticPr fontId="33" type="noConversion"/>
  </si>
  <si>
    <t xml:space="preserve">ADELAIDE   </t>
    <phoneticPr fontId="33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</si>
  <si>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</si>
  <si>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CSCL LONG BEACH</t>
    <phoneticPr fontId="33" type="noConversion"/>
  </si>
  <si>
    <t>027W</t>
    <phoneticPr fontId="33" type="noConversion"/>
  </si>
  <si>
    <t>PIL RSS</t>
    <phoneticPr fontId="33" type="noConversion"/>
  </si>
  <si>
    <t>TBN</t>
    <phoneticPr fontId="33" type="noConversion"/>
  </si>
  <si>
    <t>KOTA PELANGI</t>
    <phoneticPr fontId="33" type="noConversion"/>
  </si>
  <si>
    <t>0005W</t>
    <phoneticPr fontId="33" type="noConversion"/>
  </si>
  <si>
    <t>KOTA PEMIMPIN</t>
    <phoneticPr fontId="33" type="noConversion"/>
  </si>
  <si>
    <t>105W</t>
    <phoneticPr fontId="33" type="noConversion"/>
  </si>
  <si>
    <t>KOTA PERDANA</t>
    <phoneticPr fontId="33" type="noConversion"/>
  </si>
  <si>
    <t>0003W</t>
    <phoneticPr fontId="33" type="noConversion"/>
  </si>
  <si>
    <t>OPERATOR</t>
    <phoneticPr fontId="33" type="noConversion"/>
  </si>
  <si>
    <t>CNNGB</t>
    <phoneticPr fontId="33" type="noConversion"/>
  </si>
  <si>
    <t>CMA/PIL (NCS)</t>
    <phoneticPr fontId="33" type="noConversion"/>
  </si>
  <si>
    <t xml:space="preserve">BRISBANE  </t>
    <phoneticPr fontId="33" type="noConversion"/>
  </si>
  <si>
    <t>822W</t>
    <phoneticPr fontId="33" type="noConversion"/>
  </si>
  <si>
    <t>MAERSK AU1 MSC(Wallaby)</t>
    <phoneticPr fontId="33" type="noConversion"/>
  </si>
  <si>
    <t xml:space="preserve">FREMANTLE(PERTH) </t>
    <phoneticPr fontId="33" type="noConversion"/>
  </si>
  <si>
    <t>PIL RSS</t>
    <phoneticPr fontId="33" type="noConversion"/>
  </si>
  <si>
    <t>TBN</t>
    <phoneticPr fontId="33" type="noConversion"/>
  </si>
  <si>
    <t>KOTA PELANGI</t>
    <phoneticPr fontId="33" type="noConversion"/>
  </si>
  <si>
    <t>0005W</t>
    <phoneticPr fontId="33" type="noConversion"/>
  </si>
  <si>
    <t>KOTA PEMIMPIN</t>
    <phoneticPr fontId="33" type="noConversion"/>
  </si>
  <si>
    <t>105W</t>
    <phoneticPr fontId="33" type="noConversion"/>
  </si>
  <si>
    <t>KOTA PERDANA</t>
    <phoneticPr fontId="33" type="noConversion"/>
  </si>
  <si>
    <t>KLINE EMC  YM AUJ/NEAX</t>
    <phoneticPr fontId="33" type="noConversion"/>
  </si>
  <si>
    <t xml:space="preserve">PENANG          </t>
    <phoneticPr fontId="33" type="noConversion"/>
  </si>
  <si>
    <t>PENANG</t>
    <phoneticPr fontId="33" type="noConversion"/>
  </si>
  <si>
    <t>VIA SGP</t>
    <phoneticPr fontId="33" type="noConversion"/>
  </si>
  <si>
    <t>PIL EAS</t>
    <phoneticPr fontId="33" type="noConversion"/>
  </si>
  <si>
    <t xml:space="preserve">PORT KELANG        </t>
    <phoneticPr fontId="33" type="noConversion"/>
  </si>
  <si>
    <t xml:space="preserve"> </t>
    <phoneticPr fontId="33" type="noConversion"/>
  </si>
  <si>
    <t>CNNGB</t>
    <phoneticPr fontId="33" type="noConversion"/>
  </si>
  <si>
    <t>PORT KELANG</t>
    <phoneticPr fontId="33" type="noConversion"/>
  </si>
  <si>
    <t>ONE  PMX</t>
    <phoneticPr fontId="33" type="noConversion"/>
  </si>
  <si>
    <t>039W</t>
    <phoneticPr fontId="33" type="noConversion"/>
  </si>
  <si>
    <t xml:space="preserve">WHL CMS </t>
    <phoneticPr fontId="33" type="noConversion"/>
  </si>
  <si>
    <t>026W</t>
    <phoneticPr fontId="33" type="noConversion"/>
  </si>
  <si>
    <t>037W</t>
    <phoneticPr fontId="33" type="noConversion"/>
  </si>
  <si>
    <t>030W</t>
    <phoneticPr fontId="33" type="noConversion"/>
  </si>
  <si>
    <t xml:space="preserve">HO CHI MINH    </t>
    <phoneticPr fontId="33" type="noConversion"/>
  </si>
  <si>
    <t xml:space="preserve"> SITC /VTX3</t>
    <phoneticPr fontId="33" type="noConversion"/>
  </si>
  <si>
    <t xml:space="preserve">HO CHI MINH </t>
    <phoneticPr fontId="33" type="noConversion"/>
  </si>
  <si>
    <t>KLINE /SITC JABCO-2/VTX2</t>
    <phoneticPr fontId="33" type="noConversion"/>
  </si>
  <si>
    <t xml:space="preserve">HAIPHONG </t>
    <phoneticPr fontId="33" type="noConversion"/>
  </si>
  <si>
    <t xml:space="preserve">SITC /CJV5 </t>
    <phoneticPr fontId="33" type="noConversion"/>
  </si>
  <si>
    <t xml:space="preserve">JAKARTA            </t>
    <phoneticPr fontId="33" type="noConversion"/>
  </si>
  <si>
    <t>KMTC/COSCO/CSE</t>
    <phoneticPr fontId="33" type="noConversion"/>
  </si>
  <si>
    <t xml:space="preserve">SURABAYA      </t>
    <phoneticPr fontId="33" type="noConversion"/>
  </si>
  <si>
    <t>ASL  CHN1</t>
    <phoneticPr fontId="33" type="noConversion"/>
  </si>
  <si>
    <t xml:space="preserve">LAEM CHABANG  </t>
    <phoneticPr fontId="33" type="noConversion"/>
  </si>
  <si>
    <t>LAEM CHABANG</t>
    <phoneticPr fontId="33" type="noConversion"/>
  </si>
  <si>
    <t>RCL /RBC1</t>
    <phoneticPr fontId="33" type="noConversion"/>
  </si>
  <si>
    <t>216S</t>
    <phoneticPr fontId="33" type="noConversion"/>
  </si>
  <si>
    <t>281S</t>
    <phoneticPr fontId="33" type="noConversion"/>
  </si>
  <si>
    <t xml:space="preserve">BANGKOK   </t>
    <phoneticPr fontId="33" type="noConversion"/>
  </si>
  <si>
    <t>BANGKOK</t>
    <phoneticPr fontId="33" type="noConversion"/>
  </si>
  <si>
    <t>COSCO/RBC2</t>
    <phoneticPr fontId="33" type="noConversion"/>
  </si>
  <si>
    <t>216S</t>
    <phoneticPr fontId="33" type="noConversion"/>
  </si>
  <si>
    <t>281S</t>
    <phoneticPr fontId="33" type="noConversion"/>
  </si>
  <si>
    <t xml:space="preserve">SINGAPORE        </t>
    <phoneticPr fontId="33" type="noConversion"/>
  </si>
  <si>
    <t>029W</t>
    <phoneticPr fontId="33" type="noConversion"/>
  </si>
  <si>
    <t>YML MD3</t>
    <phoneticPr fontId="33" type="noConversion"/>
  </si>
  <si>
    <t>018W</t>
    <phoneticPr fontId="33" type="noConversion"/>
  </si>
  <si>
    <t>018W</t>
    <phoneticPr fontId="33" type="noConversion"/>
  </si>
  <si>
    <t>011W</t>
    <phoneticPr fontId="33" type="noConversion"/>
  </si>
  <si>
    <t>MANILA</t>
    <phoneticPr fontId="33" type="noConversion"/>
  </si>
  <si>
    <t xml:space="preserve">MANILA </t>
    <phoneticPr fontId="33" type="noConversion"/>
  </si>
  <si>
    <t>COSCO /CSCL   CNP2</t>
    <phoneticPr fontId="33" type="noConversion"/>
  </si>
  <si>
    <t xml:space="preserve">SIHANOUKVILLE </t>
    <phoneticPr fontId="33" type="noConversion"/>
  </si>
  <si>
    <t>SIHANOUKVILLE</t>
    <phoneticPr fontId="33" type="noConversion"/>
  </si>
  <si>
    <t xml:space="preserve">SNL SITC/NA1 CJV4 </t>
    <phoneticPr fontId="33" type="noConversion"/>
  </si>
  <si>
    <t>SITC/SKU</t>
    <phoneticPr fontId="33" type="noConversion"/>
  </si>
  <si>
    <t xml:space="preserve">HAKATA </t>
    <phoneticPr fontId="33" type="noConversion"/>
  </si>
  <si>
    <t xml:space="preserve">TOKYO </t>
    <phoneticPr fontId="33" type="noConversion"/>
  </si>
  <si>
    <t>CSCL COSCO SKT8          /SNL NKT1 SITC</t>
    <phoneticPr fontId="33" type="noConversion"/>
  </si>
  <si>
    <t>049E</t>
    <phoneticPr fontId="33" type="noConversion"/>
  </si>
  <si>
    <t xml:space="preserve">YOKOHAMA     </t>
    <phoneticPr fontId="33" type="noConversion"/>
  </si>
  <si>
    <t>CNNGB</t>
    <phoneticPr fontId="33" type="noConversion"/>
  </si>
  <si>
    <t>NOSCO (sitc)   VTX2          /SNL NJ1</t>
    <phoneticPr fontId="33" type="noConversion"/>
  </si>
  <si>
    <t xml:space="preserve">NAGOYA </t>
    <phoneticPr fontId="33" type="noConversion"/>
  </si>
  <si>
    <t>1813E</t>
    <phoneticPr fontId="33" type="noConversion"/>
  </si>
  <si>
    <t>EAS</t>
    <phoneticPr fontId="33" type="noConversion"/>
  </si>
  <si>
    <t>1828E</t>
    <phoneticPr fontId="33" type="noConversion"/>
  </si>
  <si>
    <t>EAS</t>
    <phoneticPr fontId="33" type="noConversion"/>
  </si>
  <si>
    <t>XIN MING ZHOU 20</t>
    <phoneticPr fontId="33" type="noConversion"/>
  </si>
  <si>
    <t>1829E</t>
    <phoneticPr fontId="33" type="noConversion"/>
  </si>
  <si>
    <t>NOSCO</t>
    <phoneticPr fontId="33" type="noConversion"/>
  </si>
  <si>
    <t>PANCON SUCCESS</t>
    <phoneticPr fontId="33" type="noConversion"/>
  </si>
  <si>
    <t>DONGYOUNG/TAIYOUNG</t>
    <phoneticPr fontId="33" type="noConversion"/>
  </si>
  <si>
    <t>PANCON SUCCESS</t>
    <phoneticPr fontId="33" type="noConversion"/>
  </si>
  <si>
    <t>1827S</t>
    <phoneticPr fontId="33" type="noConversion"/>
  </si>
  <si>
    <t>SNL</t>
    <phoneticPr fontId="33" type="noConversion"/>
  </si>
  <si>
    <t>NEW MINGZHOU 18</t>
    <phoneticPr fontId="33" type="noConversion"/>
  </si>
  <si>
    <t>8053S</t>
    <phoneticPr fontId="33" type="noConversion"/>
  </si>
  <si>
    <t>NOSCO 1/2</t>
    <phoneticPr fontId="33" type="noConversion"/>
  </si>
  <si>
    <t>8057S</t>
    <phoneticPr fontId="33" type="noConversion"/>
  </si>
  <si>
    <t>8059S</t>
    <phoneticPr fontId="33" type="noConversion"/>
  </si>
  <si>
    <t>8061S</t>
    <phoneticPr fontId="33" type="noConversion"/>
  </si>
  <si>
    <t>NEW MINGZHOU 12</t>
    <phoneticPr fontId="33" type="noConversion"/>
  </si>
  <si>
    <t xml:space="preserve">NOSCO 4/5 </t>
    <phoneticPr fontId="33" type="noConversion"/>
  </si>
  <si>
    <t>SNL</t>
    <phoneticPr fontId="33" type="noConversion"/>
  </si>
  <si>
    <t xml:space="preserve">TAICHUNG </t>
    <phoneticPr fontId="33" type="noConversion"/>
  </si>
  <si>
    <t>HONGKONG</t>
    <phoneticPr fontId="33" type="noConversion"/>
  </si>
  <si>
    <t xml:space="preserve">HONGKONG </t>
    <phoneticPr fontId="33" type="noConversion"/>
  </si>
  <si>
    <t>COSCO /PMX</t>
    <phoneticPr fontId="33" type="noConversion"/>
  </si>
  <si>
    <t>COSCO  MEX2</t>
    <phoneticPr fontId="33" type="noConversion"/>
  </si>
  <si>
    <t xml:space="preserve">CALCUTTA  </t>
    <phoneticPr fontId="33" type="noConversion"/>
  </si>
  <si>
    <t>SINGAPORE</t>
    <phoneticPr fontId="33" type="noConversion"/>
  </si>
  <si>
    <t xml:space="preserve">VIA </t>
    <phoneticPr fontId="33" type="noConversion"/>
  </si>
  <si>
    <t>COSCO /RES1</t>
    <phoneticPr fontId="33" type="noConversion"/>
  </si>
  <si>
    <t xml:space="preserve">MADRAS/CHENNAI  </t>
    <phoneticPr fontId="33" type="noConversion"/>
  </si>
  <si>
    <t>COSCO  AIS</t>
    <phoneticPr fontId="33" type="noConversion"/>
  </si>
  <si>
    <t xml:space="preserve">NEW DELHI </t>
    <phoneticPr fontId="33" type="noConversion"/>
  </si>
  <si>
    <t>COSCO/CI2</t>
    <phoneticPr fontId="33" type="noConversion"/>
  </si>
  <si>
    <t xml:space="preserve">NHAVA SHEVA      </t>
    <phoneticPr fontId="33" type="noConversion"/>
  </si>
  <si>
    <t>VESSEL</t>
    <phoneticPr fontId="33" type="noConversion"/>
  </si>
  <si>
    <t>101W</t>
    <phoneticPr fontId="33" type="noConversion"/>
  </si>
  <si>
    <t>HMM/ZIM/KMTC  AIS2</t>
    <phoneticPr fontId="33" type="noConversion"/>
  </si>
  <si>
    <t>125W</t>
    <phoneticPr fontId="33" type="noConversion"/>
  </si>
  <si>
    <t>102W</t>
    <phoneticPr fontId="33" type="noConversion"/>
  </si>
  <si>
    <t>COSCO/AEU5</t>
    <phoneticPr fontId="33" type="noConversion"/>
  </si>
  <si>
    <t xml:space="preserve">COLOMBO        </t>
    <phoneticPr fontId="33" type="noConversion"/>
  </si>
  <si>
    <t>EMMA MAERSK</t>
    <phoneticPr fontId="33" type="noConversion"/>
  </si>
  <si>
    <t>MSK /AE1</t>
    <phoneticPr fontId="33" type="noConversion"/>
  </si>
  <si>
    <t>MOGENS MAERSK</t>
    <phoneticPr fontId="33" type="noConversion"/>
  </si>
  <si>
    <t>MSC LONDON</t>
    <phoneticPr fontId="33" type="noConversion"/>
  </si>
  <si>
    <t>EDITH MAERSK</t>
    <phoneticPr fontId="33" type="noConversion"/>
  </si>
  <si>
    <t>ELEONORA MAERSK</t>
    <phoneticPr fontId="33" type="noConversion"/>
  </si>
  <si>
    <t>CHITTAGONG</t>
    <phoneticPr fontId="33" type="noConversion"/>
  </si>
  <si>
    <t xml:space="preserve">MCC SH1 </t>
    <phoneticPr fontId="33" type="noConversion"/>
  </si>
  <si>
    <t xml:space="preserve">DUBAI(JEBEL ALI) </t>
    <phoneticPr fontId="33" type="noConversion"/>
  </si>
  <si>
    <t>WHL /CMS</t>
    <phoneticPr fontId="33" type="noConversion"/>
  </si>
  <si>
    <t>VESSEL</t>
    <phoneticPr fontId="33" type="noConversion"/>
  </si>
  <si>
    <t>COSCO/ PMX</t>
    <phoneticPr fontId="33" type="noConversion"/>
  </si>
  <si>
    <t xml:space="preserve">KARACHI </t>
    <phoneticPr fontId="33" type="noConversion"/>
  </si>
  <si>
    <t>KUWAIT</t>
    <phoneticPr fontId="33" type="noConversion"/>
  </si>
  <si>
    <t>COSCO /RES1</t>
    <phoneticPr fontId="33" type="noConversion"/>
  </si>
  <si>
    <t>COSCO  MEX</t>
    <phoneticPr fontId="33" type="noConversion"/>
  </si>
  <si>
    <t xml:space="preserve">DAMMAN </t>
    <phoneticPr fontId="33" type="noConversion"/>
  </si>
  <si>
    <t>VIA</t>
    <phoneticPr fontId="33" type="noConversion"/>
  </si>
  <si>
    <t>ONE /AG2</t>
    <phoneticPr fontId="33" type="noConversion"/>
  </si>
  <si>
    <t xml:space="preserve"> ABBAS</t>
    <phoneticPr fontId="33" type="noConversion"/>
  </si>
  <si>
    <t>BANDAR ABBAS</t>
    <phoneticPr fontId="33" type="noConversion"/>
  </si>
  <si>
    <t>030W</t>
    <phoneticPr fontId="33" type="noConversion"/>
  </si>
  <si>
    <t>CENTRAL AND SOUTH AMERICAN ROUTE</t>
    <phoneticPr fontId="33" type="noConversion"/>
  </si>
  <si>
    <t>OPERATOR</t>
    <phoneticPr fontId="33" type="noConversion"/>
  </si>
  <si>
    <t>BUENOS AIRES</t>
    <phoneticPr fontId="33" type="noConversion"/>
  </si>
  <si>
    <t>WAREHOUSE CUT OFF</t>
    <phoneticPr fontId="33" type="noConversion"/>
  </si>
  <si>
    <t xml:space="preserve">BUENOS AIRES     </t>
    <phoneticPr fontId="33" type="noConversion"/>
  </si>
  <si>
    <t>MONTEVIDEO</t>
    <phoneticPr fontId="33" type="noConversion"/>
  </si>
  <si>
    <t xml:space="preserve">MONTEVIDEO   </t>
    <phoneticPr fontId="33" type="noConversion"/>
  </si>
  <si>
    <t xml:space="preserve">SANTOS    </t>
    <phoneticPr fontId="33" type="noConversion"/>
  </si>
  <si>
    <t xml:space="preserve">ITAJAI      </t>
    <phoneticPr fontId="33" type="noConversion"/>
  </si>
  <si>
    <t xml:space="preserve">PARANAGUA        </t>
    <phoneticPr fontId="33" type="noConversion"/>
  </si>
  <si>
    <t>001E</t>
    <phoneticPr fontId="33" type="noConversion"/>
  </si>
  <si>
    <t>ONE/ALX1</t>
    <phoneticPr fontId="33" type="noConversion"/>
  </si>
  <si>
    <t>828E</t>
    <phoneticPr fontId="33" type="noConversion"/>
  </si>
  <si>
    <t>829E</t>
    <phoneticPr fontId="33" type="noConversion"/>
  </si>
  <si>
    <t xml:space="preserve">CALLAO </t>
    <phoneticPr fontId="33" type="noConversion"/>
  </si>
  <si>
    <t>ONE/ALX2</t>
    <phoneticPr fontId="33" type="noConversion"/>
  </si>
  <si>
    <t>GUAYAQUIL</t>
    <phoneticPr fontId="33" type="noConversion"/>
  </si>
  <si>
    <t xml:space="preserve"> ETA</t>
    <phoneticPr fontId="33" type="noConversion"/>
  </si>
  <si>
    <t>COSCO  WSA2</t>
    <phoneticPr fontId="33" type="noConversion"/>
  </si>
  <si>
    <t xml:space="preserve">GUAYAQUIL  </t>
    <phoneticPr fontId="33" type="noConversion"/>
  </si>
  <si>
    <t xml:space="preserve">VALPARAISO </t>
    <phoneticPr fontId="33" type="noConversion"/>
  </si>
  <si>
    <t xml:space="preserve">BUENA VENTURA </t>
    <phoneticPr fontId="33" type="noConversion"/>
  </si>
  <si>
    <t xml:space="preserve">ONE/ALX1 </t>
    <phoneticPr fontId="33" type="noConversion"/>
  </si>
  <si>
    <t xml:space="preserve">IQUIQUE  </t>
    <phoneticPr fontId="33" type="noConversion"/>
  </si>
  <si>
    <t>829E</t>
    <phoneticPr fontId="33" type="noConversion"/>
  </si>
  <si>
    <t>COSCO WAS2</t>
    <phoneticPr fontId="33" type="noConversion"/>
  </si>
  <si>
    <t xml:space="preserve">MANZANILIO (MEX) </t>
    <phoneticPr fontId="33" type="noConversion"/>
  </si>
  <si>
    <t xml:space="preserve">COSCO </t>
    <phoneticPr fontId="33" type="noConversion"/>
  </si>
  <si>
    <t>WSA</t>
    <phoneticPr fontId="33" type="noConversion"/>
  </si>
  <si>
    <t>CARTAGENA (via)</t>
    <phoneticPr fontId="33" type="noConversion"/>
  </si>
  <si>
    <t>/HPL/JJCS</t>
    <phoneticPr fontId="33" type="noConversion"/>
  </si>
  <si>
    <t xml:space="preserve">LA GUAIRA </t>
    <phoneticPr fontId="33" type="noConversion"/>
  </si>
  <si>
    <t>VESSEL</t>
    <phoneticPr fontId="33" type="noConversion"/>
  </si>
  <si>
    <t>CNNGB</t>
    <phoneticPr fontId="33" type="noConversion"/>
  </si>
  <si>
    <t>MANZANILLO(via)</t>
    <phoneticPr fontId="33" type="noConversion"/>
  </si>
  <si>
    <t>CMA /HPL/JJCS</t>
    <phoneticPr fontId="33" type="noConversion"/>
  </si>
  <si>
    <t xml:space="preserve">COLON </t>
    <phoneticPr fontId="33" type="noConversion"/>
  </si>
  <si>
    <t>OPERATOR</t>
    <phoneticPr fontId="33" type="noConversion"/>
  </si>
  <si>
    <t xml:space="preserve">CAUCEDO </t>
    <phoneticPr fontId="33" type="noConversion"/>
  </si>
  <si>
    <t>CMA /HPLJJCS</t>
    <phoneticPr fontId="33" type="noConversion"/>
  </si>
  <si>
    <t>CAUCEDO ,DOMINICAN REP.</t>
    <phoneticPr fontId="33" type="noConversion"/>
  </si>
  <si>
    <t>MSK /AC3</t>
    <phoneticPr fontId="33" type="noConversion"/>
  </si>
  <si>
    <t>HPL  JJCS</t>
    <phoneticPr fontId="33" type="noConversion"/>
  </si>
  <si>
    <t>PUERTO QUETZAL,GUATEMALA</t>
    <phoneticPr fontId="33" type="noConversion"/>
  </si>
  <si>
    <t>MANZANILLO(via)</t>
    <phoneticPr fontId="33" type="noConversion"/>
  </si>
  <si>
    <t>PUERTO QUETZAL(via)</t>
    <phoneticPr fontId="33" type="noConversion"/>
  </si>
  <si>
    <t>143E</t>
    <phoneticPr fontId="33" type="noConversion"/>
  </si>
  <si>
    <t>MATSON</t>
    <phoneticPr fontId="33" type="noConversion"/>
  </si>
  <si>
    <t>163E</t>
    <phoneticPr fontId="33" type="noConversion"/>
  </si>
  <si>
    <t>125E</t>
    <phoneticPr fontId="33" type="noConversion"/>
  </si>
  <si>
    <t>433E</t>
    <phoneticPr fontId="33" type="noConversion"/>
  </si>
  <si>
    <t>189E</t>
    <phoneticPr fontId="33" type="noConversion"/>
  </si>
  <si>
    <t xml:space="preserve">COSCO/OOCL AAC  </t>
    <phoneticPr fontId="33" type="noConversion"/>
  </si>
  <si>
    <t xml:space="preserve">LOS ANGELES,CA </t>
    <phoneticPr fontId="33" type="noConversion"/>
  </si>
  <si>
    <t>827N</t>
    <phoneticPr fontId="33" type="noConversion"/>
  </si>
  <si>
    <t>MSK MSC  TP8</t>
    <phoneticPr fontId="33" type="noConversion"/>
  </si>
  <si>
    <t>CSCL /WHL/PIL AAC3</t>
    <phoneticPr fontId="33" type="noConversion"/>
  </si>
  <si>
    <t>034E</t>
    <phoneticPr fontId="33" type="noConversion"/>
  </si>
  <si>
    <t>KLINE /YML/NYK PS5</t>
    <phoneticPr fontId="33" type="noConversion"/>
  </si>
  <si>
    <t>030E</t>
    <phoneticPr fontId="33" type="noConversion"/>
  </si>
  <si>
    <t>035E</t>
    <phoneticPr fontId="33" type="noConversion"/>
  </si>
  <si>
    <t>052E</t>
    <phoneticPr fontId="33" type="noConversion"/>
  </si>
  <si>
    <t>106E</t>
    <phoneticPr fontId="33" type="noConversion"/>
  </si>
  <si>
    <t>VOYAGE</t>
    <phoneticPr fontId="33" type="noConversion"/>
  </si>
  <si>
    <t>CNNGB</t>
    <phoneticPr fontId="9" type="noConversion"/>
  </si>
  <si>
    <t>MATSON</t>
    <phoneticPr fontId="9" type="noConversion"/>
  </si>
  <si>
    <t>163E</t>
    <phoneticPr fontId="33" type="noConversion"/>
  </si>
  <si>
    <t>125E</t>
    <phoneticPr fontId="33" type="noConversion"/>
  </si>
  <si>
    <t>433E</t>
    <phoneticPr fontId="33" type="noConversion"/>
  </si>
  <si>
    <t>189E</t>
    <phoneticPr fontId="33" type="noConversion"/>
  </si>
  <si>
    <t>CNNGB</t>
    <phoneticPr fontId="9" type="noConversion"/>
  </si>
  <si>
    <t>COSCO AAC2</t>
    <phoneticPr fontId="9" type="noConversion"/>
  </si>
  <si>
    <t xml:space="preserve">COSCO/OOCL AAC  </t>
    <phoneticPr fontId="9" type="noConversion"/>
  </si>
  <si>
    <t>OAKLAND,CA</t>
    <phoneticPr fontId="9" type="noConversion"/>
  </si>
  <si>
    <t>SEATLE,WA</t>
    <phoneticPr fontId="9" type="noConversion"/>
  </si>
  <si>
    <t>COSCO MPNW</t>
    <phoneticPr fontId="9" type="noConversion"/>
  </si>
  <si>
    <t>COSCO EMC AWE-2</t>
    <phoneticPr fontId="9" type="noConversion"/>
  </si>
  <si>
    <t>NEW YORK,NJ</t>
    <phoneticPr fontId="9" type="noConversion"/>
  </si>
  <si>
    <t>ETD</t>
    <phoneticPr fontId="9" type="noConversion"/>
  </si>
  <si>
    <t>ETA</t>
    <phoneticPr fontId="9" type="noConversion"/>
  </si>
  <si>
    <t>COSCO  EMC AWE1/NUE</t>
    <phoneticPr fontId="9" type="noConversion"/>
  </si>
  <si>
    <t xml:space="preserve">BOSTON,MA </t>
    <phoneticPr fontId="9" type="noConversion"/>
  </si>
  <si>
    <t xml:space="preserve">BOSTON,MA </t>
    <phoneticPr fontId="9" type="noConversion"/>
  </si>
  <si>
    <t>054E</t>
    <phoneticPr fontId="33" type="noConversion"/>
  </si>
  <si>
    <t>KLINE  EC2</t>
    <phoneticPr fontId="9" type="noConversion"/>
  </si>
  <si>
    <t>002E</t>
    <phoneticPr fontId="33" type="noConversion"/>
  </si>
  <si>
    <t>032E</t>
    <phoneticPr fontId="33" type="noConversion"/>
  </si>
  <si>
    <t>077E</t>
    <phoneticPr fontId="33" type="noConversion"/>
  </si>
  <si>
    <t>072E</t>
    <phoneticPr fontId="33" type="noConversion"/>
  </si>
  <si>
    <t>KLINE /YML/NYK PS5</t>
    <phoneticPr fontId="9" type="noConversion"/>
  </si>
  <si>
    <t>035E</t>
    <phoneticPr fontId="33" type="noConversion"/>
  </si>
  <si>
    <t>052E</t>
    <phoneticPr fontId="33" type="noConversion"/>
  </si>
  <si>
    <t>106E</t>
    <phoneticPr fontId="33" type="noConversion"/>
  </si>
  <si>
    <t>CANADA ROUTE</t>
    <phoneticPr fontId="33" type="noConversion"/>
  </si>
  <si>
    <t>COSCO EPNW</t>
    <phoneticPr fontId="9" type="noConversion"/>
  </si>
  <si>
    <t xml:space="preserve">VANCOUVER </t>
    <phoneticPr fontId="9" type="noConversion"/>
  </si>
  <si>
    <t>MONTREAL</t>
    <phoneticPr fontId="9" type="noConversion"/>
  </si>
  <si>
    <t>COSCO CPNW</t>
    <phoneticPr fontId="9" type="noConversion"/>
  </si>
  <si>
    <t xml:space="preserve">TORONTO  </t>
    <phoneticPr fontId="9" type="noConversion"/>
  </si>
  <si>
    <t xml:space="preserve">                                  </t>
    <phoneticPr fontId="33" type="noConversion"/>
  </si>
  <si>
    <t>JULY</t>
    <phoneticPr fontId="33" type="noConversion"/>
  </si>
  <si>
    <t>VIA PRR</t>
  </si>
  <si>
    <t>024E</t>
    <phoneticPr fontId="9" type="noConversion"/>
  </si>
  <si>
    <t>CSCL SOUTH CHINA SEA</t>
  </si>
  <si>
    <t>017E</t>
    <phoneticPr fontId="9" type="noConversion"/>
  </si>
  <si>
    <t>CSCL SUMMER</t>
  </si>
  <si>
    <t>023E</t>
    <phoneticPr fontId="9" type="noConversion"/>
  </si>
  <si>
    <t>CSCL EAST CHINA SEA</t>
  </si>
  <si>
    <t>017E</t>
    <phoneticPr fontId="9" type="noConversion"/>
  </si>
  <si>
    <t>CSCL AUTUMN</t>
  </si>
  <si>
    <t>COSCO(CEN)</t>
    <phoneticPr fontId="9" type="noConversion"/>
  </si>
  <si>
    <t>012E</t>
    <phoneticPr fontId="9" type="noConversion"/>
  </si>
  <si>
    <t>CSCL WINTER</t>
  </si>
  <si>
    <t xml:space="preserve">CUT OFF </t>
  </si>
  <si>
    <t>PRR</t>
  </si>
  <si>
    <t>TORONTO</t>
  </si>
  <si>
    <t>024E</t>
    <phoneticPr fontId="9" type="noConversion"/>
  </si>
  <si>
    <t>012E</t>
    <phoneticPr fontId="9" type="noConversion"/>
  </si>
  <si>
    <t>0171-076E</t>
    <phoneticPr fontId="9" type="noConversion"/>
  </si>
  <si>
    <t xml:space="preserve">EVER SUMMIT </t>
    <phoneticPr fontId="9" type="noConversion"/>
  </si>
  <si>
    <t>0170-126E</t>
    <phoneticPr fontId="9" type="noConversion"/>
  </si>
  <si>
    <t xml:space="preserve">ITAL UNIVERSO </t>
    <phoneticPr fontId="9" type="noConversion"/>
  </si>
  <si>
    <t>0169-072E</t>
    <phoneticPr fontId="9" type="noConversion"/>
  </si>
  <si>
    <t xml:space="preserve">EVER SALUTE </t>
    <phoneticPr fontId="9" type="noConversion"/>
  </si>
  <si>
    <t>EMC(TPN)</t>
  </si>
  <si>
    <t>0168-095E</t>
    <phoneticPr fontId="9" type="noConversion"/>
  </si>
  <si>
    <t xml:space="preserve">EVER SHINE </t>
    <phoneticPr fontId="9" type="noConversion"/>
  </si>
  <si>
    <t>VANCOUVER</t>
  </si>
  <si>
    <t>0TN0PE1MA</t>
    <phoneticPr fontId="9" type="noConversion"/>
  </si>
  <si>
    <t>APL SOUTHAMPTON</t>
    <phoneticPr fontId="9" type="noConversion"/>
  </si>
  <si>
    <t>0TN0NE1MA</t>
    <phoneticPr fontId="9" type="noConversion"/>
  </si>
  <si>
    <t>APL BARCELONA</t>
    <phoneticPr fontId="9" type="noConversion"/>
  </si>
  <si>
    <t>0TN0LE1MA</t>
    <phoneticPr fontId="9" type="noConversion"/>
  </si>
  <si>
    <t>APL QINGDAO</t>
    <phoneticPr fontId="9" type="noConversion"/>
  </si>
  <si>
    <t>0TN0JE1MA</t>
    <phoneticPr fontId="9" type="noConversion"/>
  </si>
  <si>
    <t xml:space="preserve">APL DUBLIN </t>
    <phoneticPr fontId="9" type="noConversion"/>
  </si>
  <si>
    <t>EMC(NP1)</t>
  </si>
  <si>
    <t>0TN0HE1MA</t>
    <phoneticPr fontId="9" type="noConversion"/>
  </si>
  <si>
    <t xml:space="preserve">APL PARIS </t>
    <phoneticPr fontId="9" type="noConversion"/>
  </si>
  <si>
    <t>CANADA ROUTE</t>
  </si>
  <si>
    <t>0PG1HE</t>
  </si>
  <si>
    <t>0PG1FE</t>
  </si>
  <si>
    <t>0PG1DE</t>
  </si>
  <si>
    <t>OOCL(GCC1)</t>
    <phoneticPr fontId="9" type="noConversion"/>
  </si>
  <si>
    <t>0PG1BE</t>
  </si>
  <si>
    <t>0MB0NE1MA</t>
    <phoneticPr fontId="9" type="noConversion"/>
  </si>
  <si>
    <t xml:space="preserve">EDISON </t>
    <phoneticPr fontId="9" type="noConversion"/>
  </si>
  <si>
    <t>002E</t>
    <phoneticPr fontId="9" type="noConversion"/>
  </si>
  <si>
    <t xml:space="preserve">SANTA LORETTA </t>
    <phoneticPr fontId="9" type="noConversion"/>
  </si>
  <si>
    <t>0MB0JE1MA</t>
    <phoneticPr fontId="9" type="noConversion"/>
  </si>
  <si>
    <t xml:space="preserve">ERVING </t>
    <phoneticPr fontId="9" type="noConversion"/>
  </si>
  <si>
    <t>EMC(NUE2)</t>
    <phoneticPr fontId="9" type="noConversion"/>
  </si>
  <si>
    <t>041E</t>
    <phoneticPr fontId="9" type="noConversion"/>
  </si>
  <si>
    <t xml:space="preserve">COSCO HARMONY </t>
    <phoneticPr fontId="9" type="noConversion"/>
  </si>
  <si>
    <t>077E</t>
  </si>
  <si>
    <t>032E</t>
  </si>
  <si>
    <t>ONE(EC2)</t>
    <phoneticPr fontId="9" type="noConversion"/>
  </si>
  <si>
    <t>054E</t>
  </si>
  <si>
    <t>042E</t>
    <phoneticPr fontId="9" type="noConversion"/>
  </si>
  <si>
    <t>009E</t>
    <phoneticPr fontId="9" type="noConversion"/>
  </si>
  <si>
    <t>OOCL MALAYSIA</t>
  </si>
  <si>
    <t>014E</t>
    <phoneticPr fontId="9" type="noConversion"/>
  </si>
  <si>
    <t>OOCL POLAND</t>
  </si>
  <si>
    <t>COSCO(AWE4)</t>
    <phoneticPr fontId="9" type="noConversion"/>
  </si>
  <si>
    <t>044E</t>
    <phoneticPr fontId="9" type="noConversion"/>
  </si>
  <si>
    <t>COSCO GLORY</t>
  </si>
  <si>
    <t>0859-024E</t>
    <phoneticPr fontId="9" type="noConversion"/>
  </si>
  <si>
    <t xml:space="preserve">EVER LUNAR </t>
    <phoneticPr fontId="9" type="noConversion"/>
  </si>
  <si>
    <t>0VC0ZE1MA</t>
    <phoneticPr fontId="9" type="noConversion"/>
  </si>
  <si>
    <t xml:space="preserve">CMA CGM DALILA </t>
    <phoneticPr fontId="9" type="noConversion"/>
  </si>
  <si>
    <t>0857-033E</t>
    <phoneticPr fontId="9" type="noConversion"/>
  </si>
  <si>
    <t xml:space="preserve">EVER LAUREL </t>
    <phoneticPr fontId="9" type="noConversion"/>
  </si>
  <si>
    <t>0VC0VE1MA</t>
    <phoneticPr fontId="9" type="noConversion"/>
  </si>
  <si>
    <t xml:space="preserve">CMA CGM MELISANDE </t>
    <phoneticPr fontId="9" type="noConversion"/>
  </si>
  <si>
    <t>EMC(NUE)</t>
  </si>
  <si>
    <t>0855-029E</t>
    <phoneticPr fontId="9" type="noConversion"/>
  </si>
  <si>
    <t xml:space="preserve">EVER LEGACY </t>
    <phoneticPr fontId="9" type="noConversion"/>
  </si>
  <si>
    <t>VIA LB</t>
    <phoneticPr fontId="9" type="noConversion"/>
  </si>
  <si>
    <t>061E</t>
  </si>
  <si>
    <t>CMA(HRX)</t>
    <phoneticPr fontId="9" type="noConversion"/>
  </si>
  <si>
    <t>LONG BEACH</t>
    <phoneticPr fontId="9" type="noConversion"/>
  </si>
  <si>
    <t>VIA LA</t>
  </si>
  <si>
    <t>106E</t>
  </si>
  <si>
    <t>ONE(PS5)</t>
    <phoneticPr fontId="9" type="noConversion"/>
  </si>
  <si>
    <t>VIA LA</t>
    <phoneticPr fontId="9" type="noConversion"/>
  </si>
  <si>
    <t>246E</t>
    <phoneticPr fontId="9" type="noConversion"/>
  </si>
  <si>
    <t>HYUNDAI VANCOUVER</t>
    <phoneticPr fontId="9" type="noConversion"/>
  </si>
  <si>
    <t xml:space="preserve">081E </t>
    <phoneticPr fontId="9" type="noConversion"/>
  </si>
  <si>
    <t xml:space="preserve">HYUNDAI LONG BEACH  </t>
    <phoneticPr fontId="9" type="noConversion"/>
  </si>
  <si>
    <t>095E</t>
    <phoneticPr fontId="9" type="noConversion"/>
  </si>
  <si>
    <t>HYUNDAI COLOMBO</t>
    <phoneticPr fontId="9" type="noConversion"/>
  </si>
  <si>
    <t>HMM(PS1)</t>
    <phoneticPr fontId="9" type="noConversion"/>
  </si>
  <si>
    <t>080E</t>
    <phoneticPr fontId="9" type="noConversion"/>
  </si>
  <si>
    <t>HYUNDAI TACOMA</t>
    <phoneticPr fontId="9" type="noConversion"/>
  </si>
  <si>
    <t>LA</t>
    <phoneticPr fontId="9" type="noConversion"/>
  </si>
  <si>
    <t>ATLANTA</t>
  </si>
  <si>
    <t>LB</t>
    <phoneticPr fontId="9" type="noConversion"/>
  </si>
  <si>
    <t>077E</t>
    <phoneticPr fontId="9" type="noConversion"/>
  </si>
  <si>
    <t xml:space="preserve">HYUNDAI GOODWILL   </t>
    <phoneticPr fontId="9" type="noConversion"/>
  </si>
  <si>
    <t xml:space="preserve">HYUNDAI GRACE  </t>
    <phoneticPr fontId="9" type="noConversion"/>
  </si>
  <si>
    <t xml:space="preserve">571E </t>
    <phoneticPr fontId="9" type="noConversion"/>
  </si>
  <si>
    <t xml:space="preserve">HYUNDAI CONFIDENCE  </t>
    <phoneticPr fontId="9" type="noConversion"/>
  </si>
  <si>
    <t>HMM(PN2)</t>
    <phoneticPr fontId="9" type="noConversion"/>
  </si>
  <si>
    <t xml:space="preserve">072E  </t>
    <phoneticPr fontId="9" type="noConversion"/>
  </si>
  <si>
    <t xml:space="preserve">HYUNDAI VOYAGER </t>
    <phoneticPr fontId="9" type="noConversion"/>
  </si>
  <si>
    <t>TACOMA</t>
  </si>
  <si>
    <t>OAKLAND</t>
  </si>
  <si>
    <t>054E</t>
    <phoneticPr fontId="9" type="noConversion"/>
  </si>
  <si>
    <t>061E</t>
    <phoneticPr fontId="9" type="noConversion"/>
  </si>
  <si>
    <t>COSCO(AAC)</t>
    <phoneticPr fontId="9" type="noConversion"/>
  </si>
  <si>
    <t>051E</t>
    <phoneticPr fontId="9" type="noConversion"/>
  </si>
  <si>
    <t>CANCEL</t>
    <phoneticPr fontId="9" type="noConversion"/>
  </si>
  <si>
    <t>055E</t>
    <phoneticPr fontId="9" type="noConversion"/>
  </si>
  <si>
    <t>LB</t>
  </si>
  <si>
    <t>0814E</t>
  </si>
  <si>
    <t>0813E</t>
  </si>
  <si>
    <t>0812E</t>
  </si>
  <si>
    <t>0811E</t>
  </si>
  <si>
    <t>COSCO(AAC2)</t>
    <phoneticPr fontId="9" type="noConversion"/>
  </si>
  <si>
    <t>0810E</t>
  </si>
  <si>
    <t>WHL (CP2)/COSCO(AAC3)</t>
    <phoneticPr fontId="9" type="noConversion"/>
  </si>
  <si>
    <t>433E</t>
    <phoneticPr fontId="9" type="noConversion"/>
  </si>
  <si>
    <t xml:space="preserve">RJ PFEIFFER  </t>
    <phoneticPr fontId="9" type="noConversion"/>
  </si>
  <si>
    <t>125E</t>
    <phoneticPr fontId="9" type="noConversion"/>
  </si>
  <si>
    <t xml:space="preserve">MAUNALEI  </t>
    <phoneticPr fontId="9" type="noConversion"/>
  </si>
  <si>
    <t>163E</t>
    <phoneticPr fontId="9" type="noConversion"/>
  </si>
  <si>
    <t xml:space="preserve">MAUNAWILI </t>
    <phoneticPr fontId="9" type="noConversion"/>
  </si>
  <si>
    <t>MATSON(CLX)</t>
  </si>
  <si>
    <t>143E</t>
    <phoneticPr fontId="9" type="noConversion"/>
  </si>
  <si>
    <t xml:space="preserve">MANULANI </t>
    <phoneticPr fontId="9" type="noConversion"/>
  </si>
  <si>
    <t>056E</t>
    <phoneticPr fontId="9" type="noConversion"/>
  </si>
  <si>
    <t xml:space="preserve">OOCL CANADA </t>
    <phoneticPr fontId="9" type="noConversion"/>
  </si>
  <si>
    <t>086E</t>
    <phoneticPr fontId="9" type="noConversion"/>
  </si>
  <si>
    <t xml:space="preserve">OOCL TOKYO </t>
    <phoneticPr fontId="9" type="noConversion"/>
  </si>
  <si>
    <t>025E</t>
    <phoneticPr fontId="9" type="noConversion"/>
  </si>
  <si>
    <t xml:space="preserve">OOCL UTAH </t>
    <phoneticPr fontId="9" type="noConversion"/>
  </si>
  <si>
    <t>058E</t>
    <phoneticPr fontId="9" type="noConversion"/>
  </si>
  <si>
    <t xml:space="preserve">OOCL LUXEMBOURG </t>
    <phoneticPr fontId="9" type="noConversion"/>
  </si>
  <si>
    <t>EMC(PCC1)</t>
  </si>
  <si>
    <t xml:space="preserve">OOCL LONDON </t>
    <phoneticPr fontId="9" type="noConversion"/>
  </si>
  <si>
    <t>1805E</t>
    <phoneticPr fontId="9" type="noConversion"/>
  </si>
  <si>
    <t xml:space="preserve">SM BUSAN </t>
    <phoneticPr fontId="9" type="noConversion"/>
  </si>
  <si>
    <t xml:space="preserve">SM SHANGHAI </t>
    <phoneticPr fontId="9" type="noConversion"/>
  </si>
  <si>
    <t xml:space="preserve">SM LONG BEACH </t>
    <phoneticPr fontId="9" type="noConversion"/>
  </si>
  <si>
    <t xml:space="preserve">SM YANTIAN </t>
    <phoneticPr fontId="9" type="noConversion"/>
  </si>
  <si>
    <t>SML(CPX)</t>
    <phoneticPr fontId="9" type="noConversion"/>
  </si>
  <si>
    <t xml:space="preserve">SM NINGBO </t>
    <phoneticPr fontId="9" type="noConversion"/>
  </si>
  <si>
    <t>VIA MAN</t>
    <phoneticPr fontId="9" type="noConversion"/>
  </si>
  <si>
    <t>042E</t>
  </si>
  <si>
    <t>MOL MAGNIFICENCE</t>
  </si>
  <si>
    <t>047E</t>
  </si>
  <si>
    <t>YML(EC1)</t>
    <phoneticPr fontId="9" type="noConversion"/>
  </si>
  <si>
    <t>MOL MARVEL</t>
  </si>
  <si>
    <t>COLON</t>
  </si>
  <si>
    <t>MAN</t>
    <phoneticPr fontId="9" type="noConversion"/>
  </si>
  <si>
    <t>013E</t>
  </si>
  <si>
    <t>CMA(PEX2)</t>
    <phoneticPr fontId="9" type="noConversion"/>
  </si>
  <si>
    <t>CAUCEDO</t>
    <phoneticPr fontId="9" type="noConversion"/>
  </si>
  <si>
    <t>CAUCEDO</t>
  </si>
  <si>
    <t xml:space="preserve">LAZARO  </t>
    <phoneticPr fontId="9" type="noConversion"/>
  </si>
  <si>
    <t>830E</t>
    <phoneticPr fontId="9" type="noConversion"/>
  </si>
  <si>
    <t>MAERSKSEOUL</t>
    <phoneticPr fontId="9" type="noConversion"/>
  </si>
  <si>
    <t>829E</t>
    <phoneticPr fontId="9" type="noConversion"/>
  </si>
  <si>
    <t>SVENDBORGMAERSK</t>
    <phoneticPr fontId="9" type="noConversion"/>
  </si>
  <si>
    <t xml:space="preserve">LAZARO  </t>
    <phoneticPr fontId="9" type="noConversion"/>
  </si>
  <si>
    <t>828E</t>
    <phoneticPr fontId="9" type="noConversion"/>
  </si>
  <si>
    <t>828E</t>
    <phoneticPr fontId="9" type="noConversion"/>
  </si>
  <si>
    <t>SOROEMAERSK</t>
    <phoneticPr fontId="9" type="noConversion"/>
  </si>
  <si>
    <t>MSK(AC2)</t>
    <phoneticPr fontId="9" type="noConversion"/>
  </si>
  <si>
    <t>827E</t>
    <phoneticPr fontId="9" type="noConversion"/>
  </si>
  <si>
    <t>SOVEREIGNMAERSK</t>
    <phoneticPr fontId="9" type="noConversion"/>
  </si>
  <si>
    <t>GUATEMALA CITY</t>
    <phoneticPr fontId="9" type="noConversion"/>
  </si>
  <si>
    <t>VIA  MANZANILLO</t>
    <phoneticPr fontId="9" type="noConversion"/>
  </si>
  <si>
    <t xml:space="preserve">013E  </t>
    <phoneticPr fontId="9" type="noConversion"/>
  </si>
  <si>
    <t xml:space="preserve">COYHAIQUE </t>
    <phoneticPr fontId="9" type="noConversion"/>
  </si>
  <si>
    <t xml:space="preserve">017E </t>
    <phoneticPr fontId="9" type="noConversion"/>
  </si>
  <si>
    <t xml:space="preserve">COCHRANE  </t>
    <phoneticPr fontId="9" type="noConversion"/>
  </si>
  <si>
    <t>013E</t>
    <phoneticPr fontId="9" type="noConversion"/>
  </si>
  <si>
    <t xml:space="preserve">MOL BELIEF   </t>
    <phoneticPr fontId="9" type="noConversion"/>
  </si>
  <si>
    <t xml:space="preserve">012E   </t>
    <phoneticPr fontId="9" type="noConversion"/>
  </si>
  <si>
    <t>COPIAPO</t>
    <phoneticPr fontId="9" type="noConversion"/>
  </si>
  <si>
    <t>HPL(AN1)</t>
    <phoneticPr fontId="9" type="noConversion"/>
  </si>
  <si>
    <t xml:space="preserve">001E </t>
    <phoneticPr fontId="9" type="noConversion"/>
  </si>
  <si>
    <t xml:space="preserve">HMM BLESSING  </t>
    <phoneticPr fontId="9" type="noConversion"/>
  </si>
  <si>
    <t>PUERTO CALDERA</t>
    <phoneticPr fontId="9" type="noConversion"/>
  </si>
  <si>
    <t>MANZANILLO</t>
    <phoneticPr fontId="9" type="noConversion"/>
  </si>
  <si>
    <t>MANZANILLO</t>
    <phoneticPr fontId="9" type="noConversion"/>
  </si>
  <si>
    <t>0008W</t>
  </si>
  <si>
    <t>SEAMAX ROWAYTON</t>
  </si>
  <si>
    <t>0AA15W</t>
  </si>
  <si>
    <t>CMA CGM RODOLPHE</t>
  </si>
  <si>
    <t>108W</t>
  </si>
  <si>
    <t>SWITZERLAND</t>
  </si>
  <si>
    <t>0AA11W</t>
  </si>
  <si>
    <t>CMA CGM JACQUES JUNIOR</t>
  </si>
  <si>
    <t>COSCO(ESA)</t>
  </si>
  <si>
    <t>015W</t>
    <phoneticPr fontId="9" type="noConversion"/>
  </si>
  <si>
    <t>ANTHEA    Y</t>
    <phoneticPr fontId="9" type="noConversion"/>
  </si>
  <si>
    <t xml:space="preserve">830W </t>
  </si>
  <si>
    <t>COSCO(ESA2)</t>
    <phoneticPr fontId="9" type="noConversion"/>
  </si>
  <si>
    <t>Santos Express</t>
  </si>
  <si>
    <t xml:space="preserve">YM UNIFORM </t>
  </si>
  <si>
    <t>0375-035E</t>
  </si>
  <si>
    <t>COSCO(WSA)</t>
    <phoneticPr fontId="9" type="noConversion"/>
  </si>
  <si>
    <t>COSCO(WSA)</t>
    <phoneticPr fontId="9" type="noConversion"/>
  </si>
  <si>
    <t>0363-021E</t>
  </si>
  <si>
    <t>003E</t>
  </si>
  <si>
    <t>0271-134E</t>
  </si>
  <si>
    <t>COSCO(WSA2)</t>
    <phoneticPr fontId="9" type="noConversion"/>
  </si>
  <si>
    <t>HMM(NW1)</t>
    <phoneticPr fontId="9" type="noConversion"/>
  </si>
  <si>
    <t>GUAYAQUIL</t>
  </si>
  <si>
    <t>SAN ANTION</t>
  </si>
  <si>
    <t>830E</t>
    <phoneticPr fontId="9" type="noConversion"/>
  </si>
  <si>
    <t xml:space="preserve">HS BAFFIN </t>
    <phoneticPr fontId="9" type="noConversion"/>
  </si>
  <si>
    <t xml:space="preserve">MAERSK GAIRLOCH </t>
    <phoneticPr fontId="9" type="noConversion"/>
  </si>
  <si>
    <t xml:space="preserve">MAERSK VIRGINIA </t>
    <phoneticPr fontId="9" type="noConversion"/>
  </si>
  <si>
    <t xml:space="preserve">LAURA MAERSK </t>
    <phoneticPr fontId="9" type="noConversion"/>
  </si>
  <si>
    <t>HAM-SUD(ASPA1)</t>
    <phoneticPr fontId="9" type="noConversion"/>
  </si>
  <si>
    <t>826E</t>
    <phoneticPr fontId="9" type="noConversion"/>
  </si>
  <si>
    <t>826E</t>
    <phoneticPr fontId="9" type="noConversion"/>
  </si>
  <si>
    <t xml:space="preserve">LUNA MAERSK </t>
    <phoneticPr fontId="9" type="noConversion"/>
  </si>
  <si>
    <t>01830W</t>
  </si>
  <si>
    <t>EMIRATES WAFA</t>
  </si>
  <si>
    <t>CANCEL</t>
    <phoneticPr fontId="9" type="noConversion"/>
  </si>
  <si>
    <t>01828W</t>
  </si>
  <si>
    <t>EMIRATES DANA</t>
  </si>
  <si>
    <t>RCL(RIM)</t>
    <phoneticPr fontId="53" type="noConversion"/>
  </si>
  <si>
    <t>MIRAMARIN</t>
  </si>
  <si>
    <t>ABBAS</t>
  </si>
  <si>
    <t>1573-144W</t>
  </si>
  <si>
    <t>1571-148W</t>
  </si>
  <si>
    <t>EVER URSULA</t>
  </si>
  <si>
    <t>OOCL(ME4)</t>
  </si>
  <si>
    <t>1570-134W</t>
  </si>
  <si>
    <t>EVER UTILE</t>
  </si>
  <si>
    <t>149W</t>
  </si>
  <si>
    <t>YM ORCHID</t>
  </si>
  <si>
    <t>E.R. DENMARK</t>
  </si>
  <si>
    <t>LOS ANGELES TRADER</t>
  </si>
  <si>
    <t>YML(AR1)</t>
    <phoneticPr fontId="9" type="noConversion"/>
  </si>
  <si>
    <t>136W</t>
  </si>
  <si>
    <t>VIA DAM</t>
  </si>
  <si>
    <t>0GF0VW</t>
  </si>
  <si>
    <t>CMA CGM BUTTERFLY</t>
  </si>
  <si>
    <t>0GF0TW</t>
  </si>
  <si>
    <t>CMA CGM AMAZON</t>
  </si>
  <si>
    <t>APL(WAX)</t>
    <phoneticPr fontId="53" type="noConversion"/>
  </si>
  <si>
    <t>0GF0RW</t>
  </si>
  <si>
    <t>CMA CGM CALLISTO</t>
  </si>
  <si>
    <t>OOCL(ME2)</t>
    <phoneticPr fontId="53" type="noConversion"/>
  </si>
  <si>
    <t>YML(CGX)</t>
    <phoneticPr fontId="9" type="noConversion"/>
  </si>
  <si>
    <t>HAMAD</t>
    <phoneticPr fontId="9" type="noConversion"/>
  </si>
  <si>
    <t>HAMAD</t>
  </si>
  <si>
    <t>W037</t>
    <phoneticPr fontId="9" type="noConversion"/>
  </si>
  <si>
    <t>KOTA CEMPAKA</t>
    <phoneticPr fontId="9" type="noConversion"/>
  </si>
  <si>
    <t>KOTA CEMPAKA</t>
    <phoneticPr fontId="9" type="noConversion"/>
  </si>
  <si>
    <t>W026</t>
    <phoneticPr fontId="9" type="noConversion"/>
  </si>
  <si>
    <t>WAN HAI 511</t>
    <phoneticPr fontId="9" type="noConversion"/>
  </si>
  <si>
    <t>WAN HAI 511</t>
    <phoneticPr fontId="9" type="noConversion"/>
  </si>
  <si>
    <t>ONE(CMS)</t>
    <phoneticPr fontId="9" type="noConversion"/>
  </si>
  <si>
    <t>W039</t>
    <phoneticPr fontId="9" type="noConversion"/>
  </si>
  <si>
    <t>105W</t>
  </si>
  <si>
    <t>KOTA PEMIMPIN</t>
  </si>
  <si>
    <t>0005W</t>
  </si>
  <si>
    <t>KOTA PELANGI</t>
  </si>
  <si>
    <t>PIL(RSS)</t>
    <phoneticPr fontId="9" type="noConversion"/>
  </si>
  <si>
    <t>CSCL LONG BEACH</t>
  </si>
  <si>
    <t>FREMANTLE</t>
  </si>
  <si>
    <t>FREMANTLE/ADELAID</t>
  </si>
  <si>
    <t>053S</t>
    <phoneticPr fontId="9" type="noConversion"/>
  </si>
  <si>
    <t>JPO TUCANA</t>
    <phoneticPr fontId="9" type="noConversion"/>
  </si>
  <si>
    <t>512S</t>
    <phoneticPr fontId="9" type="noConversion"/>
  </si>
  <si>
    <t>CAP CLEVELAND</t>
  </si>
  <si>
    <t>052S</t>
    <phoneticPr fontId="9" type="noConversion"/>
  </si>
  <si>
    <t>AGLAIA</t>
    <phoneticPr fontId="9" type="noConversion"/>
  </si>
  <si>
    <t>038S</t>
    <phoneticPr fontId="9" type="noConversion"/>
  </si>
  <si>
    <t>MOL DESTINY</t>
    <phoneticPr fontId="9" type="noConversion"/>
  </si>
  <si>
    <t>ONE/COSCO(NZJ)</t>
    <phoneticPr fontId="9" type="noConversion"/>
  </si>
  <si>
    <t>440S</t>
    <phoneticPr fontId="9" type="noConversion"/>
  </si>
  <si>
    <t>CAP CORAL</t>
    <phoneticPr fontId="9" type="noConversion"/>
  </si>
  <si>
    <t>SNL(CAT)</t>
  </si>
  <si>
    <t>052S</t>
  </si>
  <si>
    <t>OOCL CHICAGO</t>
  </si>
  <si>
    <t>046S</t>
  </si>
  <si>
    <t>XIN DA LIAN</t>
  </si>
  <si>
    <t>056S</t>
  </si>
  <si>
    <t>E.R. FELIXSTOWE</t>
  </si>
  <si>
    <t>OOCL(A3C)</t>
    <phoneticPr fontId="9" type="noConversion"/>
  </si>
  <si>
    <t>191S</t>
  </si>
  <si>
    <t>1810</t>
    <phoneticPr fontId="9" type="noConversion"/>
  </si>
  <si>
    <t>KYPARISSIA</t>
    <phoneticPr fontId="9" type="noConversion"/>
  </si>
  <si>
    <t>MAERSK GANGES</t>
    <phoneticPr fontId="9" type="noConversion"/>
  </si>
  <si>
    <t>LEONIDIO</t>
    <phoneticPr fontId="9" type="noConversion"/>
  </si>
  <si>
    <t>WIDE ALPHA</t>
    <phoneticPr fontId="9" type="noConversion"/>
  </si>
  <si>
    <t>SAF(CHX)</t>
    <phoneticPr fontId="53" type="noConversion"/>
  </si>
  <si>
    <t>KMARINATLANTICA</t>
    <phoneticPr fontId="9" type="noConversion"/>
  </si>
  <si>
    <t>MADRAS</t>
    <phoneticPr fontId="53" type="noConversion"/>
  </si>
  <si>
    <t>VESSEL</t>
    <phoneticPr fontId="9" type="noConversion"/>
  </si>
  <si>
    <t>053W</t>
    <phoneticPr fontId="9" type="noConversion"/>
  </si>
  <si>
    <t>HYUNDAI PRIVILEGE</t>
    <phoneticPr fontId="9" type="noConversion"/>
  </si>
  <si>
    <t>035W</t>
    <phoneticPr fontId="9" type="noConversion"/>
  </si>
  <si>
    <t>HYUNDAI PARAMOUNT</t>
    <phoneticPr fontId="9" type="noConversion"/>
  </si>
  <si>
    <t>054W</t>
    <phoneticPr fontId="9" type="noConversion"/>
  </si>
  <si>
    <t>HYUNDAI PRESTIGE</t>
    <phoneticPr fontId="9" type="noConversion"/>
  </si>
  <si>
    <t>HMM(ACS)</t>
    <phoneticPr fontId="53" type="noConversion"/>
  </si>
  <si>
    <t>057W</t>
    <phoneticPr fontId="9" type="noConversion"/>
  </si>
  <si>
    <t>HYUNDAI PREMIUM</t>
    <phoneticPr fontId="9" type="noConversion"/>
  </si>
  <si>
    <t>MADRAS/CHENNAI</t>
    <phoneticPr fontId="59" type="noConversion"/>
  </si>
  <si>
    <t>VIA SGP</t>
    <phoneticPr fontId="9" type="noConversion"/>
  </si>
  <si>
    <t>056W</t>
    <phoneticPr fontId="9" type="noConversion"/>
  </si>
  <si>
    <t>NYK THEMIS</t>
    <phoneticPr fontId="9" type="noConversion"/>
  </si>
  <si>
    <t>093W</t>
    <phoneticPr fontId="9" type="noConversion"/>
  </si>
  <si>
    <t>NYK AQUARIUS</t>
    <phoneticPr fontId="9" type="noConversion"/>
  </si>
  <si>
    <t>301W</t>
    <phoneticPr fontId="9" type="noConversion"/>
  </si>
  <si>
    <t>RDO CONCERT</t>
    <phoneticPr fontId="9" type="noConversion"/>
  </si>
  <si>
    <t>SAN FRANCISCO BRIDGE</t>
    <phoneticPr fontId="9" type="noConversion"/>
  </si>
  <si>
    <t>BELINE/YML/ONE(PS3)</t>
    <phoneticPr fontId="53" type="noConversion"/>
  </si>
  <si>
    <t>114W</t>
    <phoneticPr fontId="9" type="noConversion"/>
  </si>
  <si>
    <t>NYK ATHENA</t>
    <phoneticPr fontId="9" type="noConversion"/>
  </si>
  <si>
    <t>SGP</t>
    <phoneticPr fontId="53" type="noConversion"/>
  </si>
  <si>
    <t>1815</t>
    <phoneticPr fontId="9" type="noConversion"/>
  </si>
  <si>
    <t>MCC NINGBO</t>
    <phoneticPr fontId="9" type="noConversion"/>
  </si>
  <si>
    <t>MCC CHITTAGONG</t>
    <phoneticPr fontId="9" type="noConversion"/>
  </si>
  <si>
    <t>1817</t>
    <phoneticPr fontId="9" type="noConversion"/>
  </si>
  <si>
    <t>MCC MEDAN</t>
    <phoneticPr fontId="9" type="noConversion"/>
  </si>
  <si>
    <t>MCC(IA7)</t>
    <phoneticPr fontId="53" type="noConversion"/>
  </si>
  <si>
    <t>MCC NANJING</t>
    <phoneticPr fontId="9" type="noConversion"/>
  </si>
  <si>
    <t>CHITTAGONG</t>
    <phoneticPr fontId="53" type="noConversion"/>
  </si>
  <si>
    <t>CAPE MONTEREY</t>
    <phoneticPr fontId="9" type="noConversion"/>
  </si>
  <si>
    <t>MCC MANDALAY</t>
    <phoneticPr fontId="9" type="noConversion"/>
  </si>
  <si>
    <t>ULANGA</t>
    <phoneticPr fontId="9" type="noConversion"/>
  </si>
  <si>
    <t>KALAMATA TRADER</t>
    <phoneticPr fontId="9" type="noConversion"/>
  </si>
  <si>
    <t>MCC(SH1)</t>
    <phoneticPr fontId="53" type="noConversion"/>
  </si>
  <si>
    <t>KIMOLOS TRADER</t>
    <phoneticPr fontId="9" type="noConversion"/>
  </si>
  <si>
    <t>VIA TTP</t>
    <phoneticPr fontId="9" type="noConversion"/>
  </si>
  <si>
    <t>1811</t>
    <phoneticPr fontId="9" type="noConversion"/>
  </si>
  <si>
    <t>NORTHERN DIAMOND</t>
    <phoneticPr fontId="9" type="noConversion"/>
  </si>
  <si>
    <t>1813</t>
    <phoneticPr fontId="9" type="noConversion"/>
  </si>
  <si>
    <t>SCIO SKY</t>
    <phoneticPr fontId="9" type="noConversion"/>
  </si>
  <si>
    <t>CHILOE ISLAND</t>
    <phoneticPr fontId="9" type="noConversion"/>
  </si>
  <si>
    <t>MCC(IA1)</t>
    <phoneticPr fontId="53" type="noConversion"/>
  </si>
  <si>
    <t>E.R. MONTPELLIER</t>
    <phoneticPr fontId="9" type="noConversion"/>
  </si>
  <si>
    <t>TPP</t>
    <phoneticPr fontId="53" type="noConversion"/>
  </si>
  <si>
    <t>073W</t>
    <phoneticPr fontId="9" type="noConversion"/>
  </si>
  <si>
    <t>073W</t>
    <phoneticPr fontId="9" type="noConversion"/>
  </si>
  <si>
    <t>YM EMINENCE</t>
    <phoneticPr fontId="9" type="noConversion"/>
  </si>
  <si>
    <t>YM EMINENCE</t>
    <phoneticPr fontId="9" type="noConversion"/>
  </si>
  <si>
    <t>087W</t>
    <phoneticPr fontId="9" type="noConversion"/>
  </si>
  <si>
    <t>OOCL CALIFORNIA</t>
    <phoneticPr fontId="9" type="noConversion"/>
  </si>
  <si>
    <t>OOCL CALIFORNIA</t>
    <phoneticPr fontId="9" type="noConversion"/>
  </si>
  <si>
    <t>139W</t>
    <phoneticPr fontId="9" type="noConversion"/>
  </si>
  <si>
    <t>139W</t>
    <phoneticPr fontId="9" type="noConversion"/>
  </si>
  <si>
    <t>YM BAMBOO</t>
    <phoneticPr fontId="9" type="noConversion"/>
  </si>
  <si>
    <t>YM BAMBOO</t>
    <phoneticPr fontId="9" type="noConversion"/>
  </si>
  <si>
    <t>YML/OOCL(CPX)</t>
    <phoneticPr fontId="53" type="noConversion"/>
  </si>
  <si>
    <t>094W</t>
    <phoneticPr fontId="9" type="noConversion"/>
  </si>
  <si>
    <t>OOCL AMERICA</t>
    <phoneticPr fontId="9" type="noConversion"/>
  </si>
  <si>
    <t>NSA</t>
    <phoneticPr fontId="53" type="noConversion"/>
  </si>
  <si>
    <t>W049</t>
    <phoneticPr fontId="9" type="noConversion"/>
  </si>
  <si>
    <t>WAN HAI 513</t>
    <phoneticPr fontId="9" type="noConversion"/>
  </si>
  <si>
    <t>TBN</t>
    <phoneticPr fontId="9" type="noConversion"/>
  </si>
  <si>
    <t>W113</t>
    <phoneticPr fontId="9" type="noConversion"/>
  </si>
  <si>
    <t>WAN HAI 510</t>
    <phoneticPr fontId="9" type="noConversion"/>
  </si>
  <si>
    <t>154W</t>
    <phoneticPr fontId="9" type="noConversion"/>
  </si>
  <si>
    <t>JPO TAURUS</t>
    <phoneticPr fontId="9" type="noConversion"/>
  </si>
  <si>
    <t>COSCO/IAL(CI2)</t>
    <phoneticPr fontId="53" type="noConversion"/>
  </si>
  <si>
    <t>W038</t>
    <phoneticPr fontId="9" type="noConversion"/>
  </si>
  <si>
    <t>WAN HAI 517</t>
    <phoneticPr fontId="9" type="noConversion"/>
  </si>
  <si>
    <t>066W</t>
    <phoneticPr fontId="9" type="noConversion"/>
  </si>
  <si>
    <t>HYUNDAI FORCE</t>
    <phoneticPr fontId="9" type="noConversion"/>
  </si>
  <si>
    <t>111W</t>
    <phoneticPr fontId="9" type="noConversion"/>
  </si>
  <si>
    <t>HYUNDAI SPLENDOR</t>
    <phoneticPr fontId="9" type="noConversion"/>
  </si>
  <si>
    <t>074W</t>
    <phoneticPr fontId="9" type="noConversion"/>
  </si>
  <si>
    <t>HYUNDAI FAITH</t>
    <phoneticPr fontId="9" type="noConversion"/>
  </si>
  <si>
    <t>HMM/ZIM/TS(CIX)</t>
    <phoneticPr fontId="53" type="noConversion"/>
  </si>
  <si>
    <t>HYUNDAI LOYALTY</t>
    <phoneticPr fontId="9" type="noConversion"/>
  </si>
  <si>
    <t>OPERATOR</t>
    <phoneticPr fontId="53" type="noConversion"/>
  </si>
  <si>
    <t>01830W</t>
    <phoneticPr fontId="9" type="noConversion"/>
  </si>
  <si>
    <t>EMIRATES WAFA</t>
    <phoneticPr fontId="9" type="noConversion"/>
  </si>
  <si>
    <t>-</t>
    <phoneticPr fontId="9" type="noConversion"/>
  </si>
  <si>
    <t>01828W</t>
    <phoneticPr fontId="9" type="noConversion"/>
  </si>
  <si>
    <t>EMIRATES DANA</t>
    <phoneticPr fontId="9" type="noConversion"/>
  </si>
  <si>
    <t>RCL/EMI(RIM)</t>
    <phoneticPr fontId="53" type="noConversion"/>
  </si>
  <si>
    <t>MIRAMARIN</t>
    <phoneticPr fontId="9" type="noConversion"/>
  </si>
  <si>
    <t>NHAVA SHEVA</t>
    <phoneticPr fontId="9" type="noConversion"/>
  </si>
  <si>
    <t>NHAVA SHEVA</t>
    <phoneticPr fontId="9" type="noConversion"/>
  </si>
  <si>
    <t>0993-021W</t>
    <phoneticPr fontId="9" type="noConversion"/>
  </si>
  <si>
    <t>THALASSA TYHI</t>
    <phoneticPr fontId="9" type="noConversion"/>
  </si>
  <si>
    <t>0992-023W</t>
    <phoneticPr fontId="9" type="noConversion"/>
  </si>
  <si>
    <t>THALASSA ELPIDA</t>
    <phoneticPr fontId="9" type="noConversion"/>
  </si>
  <si>
    <t>0991-007W</t>
    <phoneticPr fontId="9" type="noConversion"/>
  </si>
  <si>
    <t>TOKYO TRIUMPH</t>
    <phoneticPr fontId="9" type="noConversion"/>
  </si>
  <si>
    <t>COSCO(AEU5)
EMC(CEM)
OOCL(LL6)
CMA(FAL6)</t>
    <phoneticPr fontId="53" type="noConversion"/>
  </si>
  <si>
    <t>0990-012W</t>
    <phoneticPr fontId="9" type="noConversion"/>
  </si>
  <si>
    <t>TRITON</t>
    <phoneticPr fontId="9" type="noConversion"/>
  </si>
  <si>
    <t>COLOMBO</t>
    <phoneticPr fontId="53" type="noConversion"/>
  </si>
  <si>
    <t>VESSEL</t>
    <phoneticPr fontId="59" type="noConversion"/>
  </si>
  <si>
    <t>136W</t>
    <phoneticPr fontId="9" type="noConversion"/>
  </si>
  <si>
    <t>OOCL NINGBO</t>
    <phoneticPr fontId="9" type="noConversion"/>
  </si>
  <si>
    <t>312W</t>
    <phoneticPr fontId="9" type="noConversion"/>
  </si>
  <si>
    <t>APL NEW YORK</t>
    <phoneticPr fontId="9" type="noConversion"/>
  </si>
  <si>
    <t>103W</t>
    <phoneticPr fontId="9" type="noConversion"/>
  </si>
  <si>
    <t>OOCL HAMBURG</t>
    <phoneticPr fontId="9" type="noConversion"/>
  </si>
  <si>
    <t>59W</t>
    <phoneticPr fontId="9" type="noConversion"/>
  </si>
  <si>
    <t>ZIM LOS ANGELES</t>
    <phoneticPr fontId="9" type="noConversion"/>
  </si>
  <si>
    <t>OOCL/APL(CIX3)</t>
    <phoneticPr fontId="9" type="noConversion"/>
  </si>
  <si>
    <t>099W</t>
    <phoneticPr fontId="9" type="noConversion"/>
  </si>
  <si>
    <t>OOCL ATLANTA</t>
    <phoneticPr fontId="9" type="noConversion"/>
  </si>
  <si>
    <t>VIA PIP</t>
    <phoneticPr fontId="9" type="noConversion"/>
  </si>
  <si>
    <t>ETA</t>
    <phoneticPr fontId="9" type="noConversion"/>
  </si>
  <si>
    <t>ETD</t>
    <phoneticPr fontId="9" type="noConversion"/>
  </si>
  <si>
    <t xml:space="preserve">CUT OFF </t>
    <phoneticPr fontId="9" type="noConversion"/>
  </si>
  <si>
    <t xml:space="preserve">CUT OFF </t>
    <phoneticPr fontId="9" type="noConversion"/>
  </si>
  <si>
    <t>PIP</t>
    <phoneticPr fontId="9" type="noConversion"/>
  </si>
  <si>
    <t>CNSHA</t>
    <phoneticPr fontId="9" type="noConversion"/>
  </si>
  <si>
    <t>VOYAGE</t>
    <phoneticPr fontId="9" type="noConversion"/>
  </si>
  <si>
    <t xml:space="preserve">  </t>
  </si>
  <si>
    <t>KHI</t>
    <phoneticPr fontId="53" type="noConversion"/>
  </si>
  <si>
    <t>1807</t>
    <phoneticPr fontId="9" type="noConversion"/>
  </si>
  <si>
    <t>CONTI COURAGE</t>
    <phoneticPr fontId="9" type="noConversion"/>
  </si>
  <si>
    <t>1805</t>
    <phoneticPr fontId="9" type="noConversion"/>
  </si>
  <si>
    <t>MAERSK TAIKUNG</t>
    <phoneticPr fontId="9" type="noConversion"/>
  </si>
  <si>
    <t>CMA(SHAKA2)</t>
    <phoneticPr fontId="53" type="noConversion"/>
  </si>
  <si>
    <t>CEZANNE</t>
    <phoneticPr fontId="9" type="noConversion"/>
  </si>
  <si>
    <t>ETA</t>
    <phoneticPr fontId="53" type="noConversion"/>
  </si>
  <si>
    <t>ETD</t>
    <phoneticPr fontId="53" type="noConversion"/>
  </si>
  <si>
    <t xml:space="preserve">CUT OFF </t>
    <phoneticPr fontId="53" type="noConversion"/>
  </si>
  <si>
    <t>PORT LOUIS</t>
    <phoneticPr fontId="53" type="noConversion"/>
  </si>
  <si>
    <t>CNSHA</t>
    <phoneticPr fontId="53" type="noConversion"/>
  </si>
  <si>
    <t>VOYAGE</t>
    <phoneticPr fontId="53" type="noConversion"/>
  </si>
  <si>
    <t>PORT LOUIS</t>
    <phoneticPr fontId="59" type="noConversion"/>
  </si>
  <si>
    <t>038W</t>
    <phoneticPr fontId="9" type="noConversion"/>
  </si>
  <si>
    <t>038W</t>
    <phoneticPr fontId="9" type="noConversion"/>
  </si>
  <si>
    <t>MOL DELIGHT</t>
    <phoneticPr fontId="9" type="noConversion"/>
  </si>
  <si>
    <t>041W</t>
    <phoneticPr fontId="9" type="noConversion"/>
  </si>
  <si>
    <t>HAMMONIA SAPPHIRE</t>
    <phoneticPr fontId="9" type="noConversion"/>
  </si>
  <si>
    <t>1621W</t>
    <phoneticPr fontId="9" type="noConversion"/>
  </si>
  <si>
    <t>HAMMONIA TOSCANA</t>
    <phoneticPr fontId="9" type="noConversion"/>
  </si>
  <si>
    <t>667W</t>
    <phoneticPr fontId="9" type="noConversion"/>
  </si>
  <si>
    <t>TOMMI RITSCHER</t>
    <phoneticPr fontId="9" type="noConversion"/>
  </si>
  <si>
    <t>COSCO(WAX1)</t>
    <phoneticPr fontId="9" type="noConversion"/>
  </si>
  <si>
    <t>002W</t>
    <phoneticPr fontId="9" type="noConversion"/>
  </si>
  <si>
    <t>NAVIOS DOMINO</t>
    <phoneticPr fontId="9" type="noConversion"/>
  </si>
  <si>
    <t>TEMA</t>
    <phoneticPr fontId="9" type="noConversion"/>
  </si>
  <si>
    <t>VOYAGE</t>
    <phoneticPr fontId="9" type="noConversion"/>
  </si>
  <si>
    <t>TEMA</t>
  </si>
  <si>
    <t>LAGOS</t>
    <phoneticPr fontId="53" type="noConversion"/>
  </si>
  <si>
    <t>APAPA,LAGOS</t>
  </si>
  <si>
    <t>028W</t>
    <phoneticPr fontId="9" type="noConversion"/>
  </si>
  <si>
    <t>KOTA LEKAS</t>
    <phoneticPr fontId="9" type="noConversion"/>
  </si>
  <si>
    <t>079W</t>
    <phoneticPr fontId="9" type="noConversion"/>
  </si>
  <si>
    <t>ITAL LAGUNA</t>
    <phoneticPr fontId="9" type="noConversion"/>
  </si>
  <si>
    <t>BLANK VOYAGE</t>
    <phoneticPr fontId="9" type="noConversion"/>
  </si>
  <si>
    <t>ONE(SAC)</t>
    <phoneticPr fontId="53" type="noConversion"/>
  </si>
  <si>
    <t>059W</t>
    <phoneticPr fontId="9" type="noConversion"/>
  </si>
  <si>
    <t>COSCO OSAKA</t>
    <phoneticPr fontId="9" type="noConversion"/>
  </si>
  <si>
    <t>DURBAN</t>
    <phoneticPr fontId="9" type="noConversion"/>
  </si>
  <si>
    <t>122W</t>
    <phoneticPr fontId="9" type="noConversion"/>
  </si>
  <si>
    <t>COSCO YINGKOU</t>
    <phoneticPr fontId="9" type="noConversion"/>
  </si>
  <si>
    <t>0111W</t>
    <phoneticPr fontId="9" type="noConversion"/>
  </si>
  <si>
    <t>KOTA MAKMUR</t>
    <phoneticPr fontId="9" type="noConversion"/>
  </si>
  <si>
    <t>007W</t>
    <phoneticPr fontId="9" type="noConversion"/>
  </si>
  <si>
    <t>SONGA HAYDN</t>
    <phoneticPr fontId="9" type="noConversion"/>
  </si>
  <si>
    <t>COSCO(EAX1)</t>
    <phoneticPr fontId="53" type="noConversion"/>
  </si>
  <si>
    <t>1709W</t>
    <phoneticPr fontId="9" type="noConversion"/>
  </si>
  <si>
    <t>BOMAR FULGENT</t>
  </si>
  <si>
    <t>MOMBASA</t>
    <phoneticPr fontId="9" type="noConversion"/>
  </si>
  <si>
    <t>DAR ES SALAM</t>
    <phoneticPr fontId="9" type="noConversion"/>
  </si>
  <si>
    <t>DAR ES SALAM</t>
  </si>
  <si>
    <t>0071-065S</t>
    <phoneticPr fontId="9" type="noConversion"/>
  </si>
  <si>
    <t>LEO PERDANA</t>
    <phoneticPr fontId="9" type="noConversion"/>
  </si>
  <si>
    <t>0070-034S</t>
    <phoneticPr fontId="9" type="noConversion"/>
  </si>
  <si>
    <t>PONA</t>
    <phoneticPr fontId="9" type="noConversion"/>
  </si>
  <si>
    <t>0069-063S</t>
    <phoneticPr fontId="9" type="noConversion"/>
  </si>
  <si>
    <t>LAKONIA</t>
    <phoneticPr fontId="9" type="noConversion"/>
  </si>
  <si>
    <t>0068-008S</t>
    <phoneticPr fontId="9" type="noConversion"/>
  </si>
  <si>
    <t>BOMAR SPRING</t>
    <phoneticPr fontId="9" type="noConversion"/>
  </si>
  <si>
    <t>SITC(CIT)</t>
    <phoneticPr fontId="9" type="noConversion"/>
  </si>
  <si>
    <t xml:space="preserve">0067-064S </t>
    <phoneticPr fontId="9" type="noConversion"/>
  </si>
  <si>
    <t>SEMARANG</t>
    <phoneticPr fontId="53" type="noConversion"/>
  </si>
  <si>
    <t>SEMARANG</t>
  </si>
  <si>
    <t>TORRES STRAIT</t>
    <phoneticPr fontId="9" type="noConversion"/>
  </si>
  <si>
    <t>OLYMPIA</t>
    <phoneticPr fontId="9" type="noConversion"/>
  </si>
  <si>
    <t>MCC DHAKA</t>
    <phoneticPr fontId="9" type="noConversion"/>
  </si>
  <si>
    <t>1809</t>
    <phoneticPr fontId="9" type="noConversion"/>
  </si>
  <si>
    <t>AS SOPHIA</t>
    <phoneticPr fontId="9" type="noConversion"/>
  </si>
  <si>
    <t>MCC(IA5)</t>
    <phoneticPr fontId="9" type="noConversion"/>
  </si>
  <si>
    <t>BOX ENDURANCE</t>
    <phoneticPr fontId="9" type="noConversion"/>
  </si>
  <si>
    <t>YANGON(MIIT)</t>
    <phoneticPr fontId="53" type="noConversion"/>
  </si>
  <si>
    <t>YANGON(MIIT)</t>
    <phoneticPr fontId="9" type="noConversion"/>
  </si>
  <si>
    <t>1817S</t>
    <phoneticPr fontId="9" type="noConversion"/>
  </si>
  <si>
    <t>SITC SEMARANG</t>
    <phoneticPr fontId="9" type="noConversion"/>
  </si>
  <si>
    <t>1814S</t>
    <phoneticPr fontId="9" type="noConversion"/>
  </si>
  <si>
    <t>ISAO</t>
    <phoneticPr fontId="9" type="noConversion"/>
  </si>
  <si>
    <t>1816S</t>
    <phoneticPr fontId="9" type="noConversion"/>
  </si>
  <si>
    <t>SITC(CPS)</t>
    <phoneticPr fontId="53" type="noConversion"/>
  </si>
  <si>
    <t>1813S</t>
    <phoneticPr fontId="9" type="noConversion"/>
  </si>
  <si>
    <t>MANILA(S)</t>
    <phoneticPr fontId="9" type="noConversion"/>
  </si>
  <si>
    <t>1828S</t>
    <phoneticPr fontId="9" type="noConversion"/>
  </si>
  <si>
    <t>WISDOM GRACE</t>
    <phoneticPr fontId="9" type="noConversion"/>
  </si>
  <si>
    <t>1827S</t>
    <phoneticPr fontId="9" type="noConversion"/>
  </si>
  <si>
    <t>KUO LUNG</t>
    <phoneticPr fontId="9" type="noConversion"/>
  </si>
  <si>
    <t>1826S</t>
    <phoneticPr fontId="9" type="noConversion"/>
  </si>
  <si>
    <t>1825S</t>
    <phoneticPr fontId="9" type="noConversion"/>
  </si>
  <si>
    <t>SITC(CJV5)</t>
    <phoneticPr fontId="9" type="noConversion"/>
  </si>
  <si>
    <t>1824S</t>
    <phoneticPr fontId="9" type="noConversion"/>
  </si>
  <si>
    <t>DANANG</t>
    <phoneticPr fontId="53" type="noConversion"/>
  </si>
  <si>
    <t>HAIPHONG</t>
    <phoneticPr fontId="53" type="noConversion"/>
  </si>
  <si>
    <t>1820S</t>
    <phoneticPr fontId="9" type="noConversion"/>
  </si>
  <si>
    <t>SITC TIANJIN</t>
    <phoneticPr fontId="9" type="noConversion"/>
  </si>
  <si>
    <t>REFLECTION</t>
    <phoneticPr fontId="9" type="noConversion"/>
  </si>
  <si>
    <t>1834S</t>
    <phoneticPr fontId="9" type="noConversion"/>
  </si>
  <si>
    <t>SITC MOJI</t>
    <phoneticPr fontId="9" type="noConversion"/>
  </si>
  <si>
    <t>SITC(CJV2)</t>
    <phoneticPr fontId="53" type="noConversion"/>
  </si>
  <si>
    <t>1818S</t>
    <phoneticPr fontId="9" type="noConversion"/>
  </si>
  <si>
    <t>SITC INCHON</t>
    <phoneticPr fontId="9" type="noConversion"/>
  </si>
  <si>
    <t>VAN HARMONY</t>
    <phoneticPr fontId="9" type="noConversion"/>
  </si>
  <si>
    <t>PERTH BRIDGE</t>
    <phoneticPr fontId="9" type="noConversion"/>
  </si>
  <si>
    <t>SITC(CKV)</t>
    <phoneticPr fontId="53" type="noConversion"/>
  </si>
  <si>
    <t>INSIGHT</t>
    <phoneticPr fontId="9" type="noConversion"/>
  </si>
  <si>
    <t>1812S</t>
    <phoneticPr fontId="9" type="noConversion"/>
  </si>
  <si>
    <t>SITC KAWASAKI</t>
    <phoneticPr fontId="9" type="noConversion"/>
  </si>
  <si>
    <t>SITC HEBEI</t>
    <phoneticPr fontId="9" type="noConversion"/>
  </si>
  <si>
    <t>SITC HANSHIN</t>
    <phoneticPr fontId="9" type="noConversion"/>
  </si>
  <si>
    <t>SITC(CKV2)</t>
    <phoneticPr fontId="9" type="noConversion"/>
  </si>
  <si>
    <t>SITC JAKARTA</t>
    <phoneticPr fontId="9" type="noConversion"/>
  </si>
  <si>
    <t>HCM</t>
    <phoneticPr fontId="53" type="noConversion"/>
  </si>
  <si>
    <t>SITC BANGKOK</t>
    <phoneticPr fontId="9" type="noConversion"/>
  </si>
  <si>
    <t>SITC GUANGXI</t>
    <phoneticPr fontId="9" type="noConversion"/>
  </si>
  <si>
    <t>1822S</t>
    <phoneticPr fontId="9" type="noConversion"/>
  </si>
  <si>
    <t>SITC LIAONING</t>
    <phoneticPr fontId="9" type="noConversion"/>
  </si>
  <si>
    <t>SITC(VTX1)</t>
    <phoneticPr fontId="53" type="noConversion"/>
  </si>
  <si>
    <t>SITC KEELUNG</t>
    <phoneticPr fontId="9" type="noConversion"/>
  </si>
  <si>
    <t>STARSHIP LEO</t>
    <phoneticPr fontId="9" type="noConversion"/>
  </si>
  <si>
    <t>SITC MACAO</t>
    <phoneticPr fontId="9" type="noConversion"/>
  </si>
  <si>
    <t>SITC JIANGSU</t>
    <phoneticPr fontId="9" type="noConversion"/>
  </si>
  <si>
    <t>SITC(VTX2)</t>
    <phoneticPr fontId="53" type="noConversion"/>
  </si>
  <si>
    <t>SITC GUANGDONG</t>
    <phoneticPr fontId="9" type="noConversion"/>
  </si>
  <si>
    <t>HCM</t>
    <phoneticPr fontId="9" type="noConversion"/>
  </si>
  <si>
    <t>281S</t>
    <phoneticPr fontId="9" type="noConversion"/>
  </si>
  <si>
    <t>ITHA BHUM</t>
    <phoneticPr fontId="9" type="noConversion"/>
  </si>
  <si>
    <t>216S</t>
    <phoneticPr fontId="9" type="noConversion"/>
  </si>
  <si>
    <t>KAMA BHUM</t>
    <phoneticPr fontId="9" type="noConversion"/>
  </si>
  <si>
    <t>0RK0LS</t>
    <phoneticPr fontId="9" type="noConversion"/>
  </si>
  <si>
    <t>JITRA BHUM</t>
    <phoneticPr fontId="9" type="noConversion"/>
  </si>
  <si>
    <t>280S</t>
    <phoneticPr fontId="9" type="noConversion"/>
  </si>
  <si>
    <t>RCL(RBC)</t>
    <phoneticPr fontId="9" type="noConversion"/>
  </si>
  <si>
    <t>215S</t>
    <phoneticPr fontId="9" type="noConversion"/>
  </si>
  <si>
    <t>LAEM CHABANG</t>
    <phoneticPr fontId="9" type="noConversion"/>
  </si>
  <si>
    <t>BKK(PAT)</t>
    <phoneticPr fontId="53" type="noConversion"/>
  </si>
  <si>
    <t>BKK</t>
    <phoneticPr fontId="53" type="noConversion"/>
  </si>
  <si>
    <t>BKK(PAT)</t>
    <phoneticPr fontId="9" type="noConversion"/>
  </si>
  <si>
    <t>SIHANOUVKILLE</t>
    <phoneticPr fontId="9" type="noConversion"/>
  </si>
  <si>
    <t>1807S</t>
    <phoneticPr fontId="9" type="noConversion"/>
  </si>
  <si>
    <t>KMTC JEBEL ALI</t>
    <phoneticPr fontId="9" type="noConversion"/>
  </si>
  <si>
    <t>0BY0JS</t>
    <phoneticPr fontId="9" type="noConversion"/>
  </si>
  <si>
    <t>APL OAKLAND</t>
    <phoneticPr fontId="9" type="noConversion"/>
  </si>
  <si>
    <t>18002S</t>
    <phoneticPr fontId="9" type="noConversion"/>
  </si>
  <si>
    <t>YM OAKLAND</t>
    <phoneticPr fontId="9" type="noConversion"/>
  </si>
  <si>
    <t>KMTC/HMM(KCM2)</t>
    <phoneticPr fontId="53" type="noConversion"/>
  </si>
  <si>
    <t>0BY0FS</t>
    <phoneticPr fontId="9" type="noConversion"/>
  </si>
  <si>
    <t>APL ATLANTA</t>
    <phoneticPr fontId="9" type="noConversion"/>
  </si>
  <si>
    <t>PASIR GUDANG</t>
    <phoneticPr fontId="9" type="noConversion"/>
  </si>
  <si>
    <t>PASIR GUDANG</t>
  </si>
  <si>
    <t>POSEN</t>
    <phoneticPr fontId="9" type="noConversion"/>
  </si>
  <si>
    <t>NORTHERN VOLITION</t>
    <phoneticPr fontId="9" type="noConversion"/>
  </si>
  <si>
    <t>0010S</t>
    <phoneticPr fontId="9" type="noConversion"/>
  </si>
  <si>
    <t>AS COLUMBIA</t>
    <phoneticPr fontId="9" type="noConversion"/>
  </si>
  <si>
    <t>AS CONSTANTINA</t>
    <phoneticPr fontId="9" type="noConversion"/>
  </si>
  <si>
    <t>KMTC(CKI)</t>
    <phoneticPr fontId="9" type="noConversion"/>
  </si>
  <si>
    <t>1806S</t>
    <phoneticPr fontId="9" type="noConversion"/>
  </si>
  <si>
    <t>JKT</t>
    <phoneticPr fontId="9" type="noConversion"/>
  </si>
  <si>
    <t>1804S</t>
    <phoneticPr fontId="9" type="noConversion"/>
  </si>
  <si>
    <t>KMTC SURABAYA</t>
    <phoneticPr fontId="9" type="noConversion"/>
  </si>
  <si>
    <t>18007S</t>
    <phoneticPr fontId="9" type="noConversion"/>
  </si>
  <si>
    <t>CAPE MAHON</t>
    <phoneticPr fontId="9" type="noConversion"/>
  </si>
  <si>
    <t>0036S</t>
    <phoneticPr fontId="9" type="noConversion"/>
  </si>
  <si>
    <t>LEDA TRADER</t>
    <phoneticPr fontId="9" type="noConversion"/>
  </si>
  <si>
    <t>KMTC(ANX)</t>
    <phoneticPr fontId="53" type="noConversion"/>
  </si>
  <si>
    <t>1802S</t>
    <phoneticPr fontId="9" type="noConversion"/>
  </si>
  <si>
    <t>KMTC PENANG</t>
    <phoneticPr fontId="9" type="noConversion"/>
  </si>
  <si>
    <t>1808S</t>
    <phoneticPr fontId="9" type="noConversion"/>
  </si>
  <si>
    <t>KMTC QINGDAO</t>
    <phoneticPr fontId="9" type="noConversion"/>
  </si>
  <si>
    <t>KMTC HOCHIMINH</t>
    <phoneticPr fontId="9" type="noConversion"/>
  </si>
  <si>
    <t>KMTC TIANJIN</t>
    <phoneticPr fontId="9" type="noConversion"/>
  </si>
  <si>
    <t>KMTC(KMSK)</t>
    <phoneticPr fontId="53" type="noConversion"/>
  </si>
  <si>
    <t>EXPRESS BLACK SEA</t>
    <phoneticPr fontId="9" type="noConversion"/>
  </si>
  <si>
    <t>KMTC SHENZHEN</t>
    <phoneticPr fontId="9" type="noConversion"/>
  </si>
  <si>
    <t>DELOS WAVE</t>
    <phoneticPr fontId="9" type="noConversion"/>
  </si>
  <si>
    <t>18006S</t>
    <phoneticPr fontId="9" type="noConversion"/>
  </si>
  <si>
    <t>TS TAICHUNG</t>
    <phoneticPr fontId="9" type="noConversion"/>
  </si>
  <si>
    <t>KMTC(KCM)</t>
    <phoneticPr fontId="53" type="noConversion"/>
  </si>
  <si>
    <t>KMTC NINGBO</t>
    <phoneticPr fontId="9" type="noConversion"/>
  </si>
  <si>
    <t>PKG(W)</t>
  </si>
  <si>
    <t>SGP</t>
    <phoneticPr fontId="9" type="noConversion"/>
  </si>
  <si>
    <t>135E</t>
    <phoneticPr fontId="9" type="noConversion"/>
  </si>
  <si>
    <t>192E</t>
    <phoneticPr fontId="9" type="noConversion"/>
  </si>
  <si>
    <t>APL CHARLESTON</t>
    <phoneticPr fontId="9" type="noConversion"/>
  </si>
  <si>
    <t>102E</t>
    <phoneticPr fontId="9" type="noConversion"/>
  </si>
  <si>
    <t>58E</t>
    <phoneticPr fontId="9" type="noConversion"/>
  </si>
  <si>
    <t>RCL (RKI)</t>
    <phoneticPr fontId="9" type="noConversion"/>
  </si>
  <si>
    <t>098E</t>
    <phoneticPr fontId="9" type="noConversion"/>
  </si>
  <si>
    <t>1831S</t>
    <phoneticPr fontId="9" type="noConversion"/>
  </si>
  <si>
    <t>DONG FANG FU</t>
    <phoneticPr fontId="9" type="noConversion"/>
  </si>
  <si>
    <t>1830S</t>
    <phoneticPr fontId="9" type="noConversion"/>
  </si>
  <si>
    <t>1829S</t>
    <phoneticPr fontId="9" type="noConversion"/>
  </si>
  <si>
    <t>HASCO(STW2)</t>
    <phoneticPr fontId="9" type="noConversion"/>
  </si>
  <si>
    <t>KEELUNG</t>
    <phoneticPr fontId="9" type="noConversion"/>
  </si>
  <si>
    <t>SITC NINGBO</t>
    <phoneticPr fontId="9" type="noConversion"/>
  </si>
  <si>
    <t>HASCO(STW1)</t>
    <phoneticPr fontId="53" type="noConversion"/>
  </si>
  <si>
    <t>KEELUNG/KAOHSIUNG/TAICHUNG</t>
  </si>
  <si>
    <t>HONGKONG</t>
    <phoneticPr fontId="9" type="noConversion"/>
  </si>
  <si>
    <t>SITC YOKKAICHI</t>
    <phoneticPr fontId="9" type="noConversion"/>
  </si>
  <si>
    <t>SITC NAGOYA</t>
    <phoneticPr fontId="9" type="noConversion"/>
  </si>
  <si>
    <t>SITC OSAKA</t>
    <phoneticPr fontId="9" type="noConversion"/>
  </si>
  <si>
    <t>SITC(CJV6)</t>
    <phoneticPr fontId="53" type="noConversion"/>
  </si>
  <si>
    <t>HONGKONG</t>
    <phoneticPr fontId="9" type="noConversion"/>
  </si>
  <si>
    <t>VENUS C</t>
    <phoneticPr fontId="9" type="noConversion"/>
  </si>
  <si>
    <t>JJ NAGOYA</t>
    <phoneticPr fontId="9" type="noConversion"/>
  </si>
  <si>
    <t>JJ</t>
    <phoneticPr fontId="53" type="noConversion"/>
  </si>
  <si>
    <t>HONGKONG</t>
  </si>
  <si>
    <t>HONGKONG &amp; TAIWAN</t>
  </si>
  <si>
    <t>1830E</t>
    <phoneticPr fontId="9" type="noConversion"/>
  </si>
  <si>
    <t>PANCON SUCCESS</t>
    <phoneticPr fontId="9" type="noConversion"/>
  </si>
  <si>
    <t>1829E</t>
    <phoneticPr fontId="9" type="noConversion"/>
  </si>
  <si>
    <t>1828E</t>
    <phoneticPr fontId="9" type="noConversion"/>
  </si>
  <si>
    <t>1827E</t>
    <phoneticPr fontId="9" type="noConversion"/>
  </si>
  <si>
    <t>PCS</t>
    <phoneticPr fontId="9" type="noConversion"/>
  </si>
  <si>
    <t>1826E</t>
    <phoneticPr fontId="9" type="noConversion"/>
  </si>
  <si>
    <t>INCHON</t>
    <phoneticPr fontId="9" type="noConversion"/>
  </si>
  <si>
    <t>8287E</t>
  </si>
  <si>
    <t>CSCL OSAKA</t>
    <phoneticPr fontId="9" type="noConversion"/>
  </si>
  <si>
    <t>8286E</t>
  </si>
  <si>
    <t>8285E</t>
  </si>
  <si>
    <t>CSCL(CJM2)</t>
    <phoneticPr fontId="9" type="noConversion"/>
  </si>
  <si>
    <t>8284E</t>
    <phoneticPr fontId="9" type="noConversion"/>
  </si>
  <si>
    <t>INCHON</t>
    <phoneticPr fontId="9" type="noConversion"/>
  </si>
  <si>
    <t>XIN MING ZHOU</t>
    <phoneticPr fontId="9" type="noConversion"/>
  </si>
  <si>
    <t>EAS</t>
    <phoneticPr fontId="53" type="noConversion"/>
  </si>
  <si>
    <t>1733E</t>
  </si>
  <si>
    <t>PEGASUS TERA</t>
    <phoneticPr fontId="9" type="noConversion"/>
  </si>
  <si>
    <t>1732E</t>
  </si>
  <si>
    <t>1731E</t>
  </si>
  <si>
    <t>PCS</t>
    <phoneticPr fontId="53" type="noConversion"/>
  </si>
  <si>
    <t>1730E</t>
    <phoneticPr fontId="9" type="noConversion"/>
  </si>
  <si>
    <t>8150E</t>
    <phoneticPr fontId="9" type="noConversion"/>
  </si>
  <si>
    <t>CSCL YOKOHAMA</t>
    <phoneticPr fontId="9" type="noConversion"/>
  </si>
  <si>
    <t>8149E</t>
    <phoneticPr fontId="9" type="noConversion"/>
  </si>
  <si>
    <t>8148E</t>
    <phoneticPr fontId="9" type="noConversion"/>
  </si>
  <si>
    <t>8147E</t>
    <phoneticPr fontId="9" type="noConversion"/>
  </si>
  <si>
    <t>CSCL(CJM1)</t>
    <phoneticPr fontId="9" type="noConversion"/>
  </si>
  <si>
    <t>8146E</t>
    <phoneticPr fontId="9" type="noConversion"/>
  </si>
  <si>
    <t>1831E</t>
    <phoneticPr fontId="9" type="noConversion"/>
  </si>
  <si>
    <t>EASLINE SHANGHAI</t>
    <phoneticPr fontId="9" type="noConversion"/>
  </si>
  <si>
    <t>BUSAN</t>
    <phoneticPr fontId="9" type="noConversion"/>
  </si>
  <si>
    <t>BUSAN</t>
    <phoneticPr fontId="9" type="noConversion"/>
  </si>
  <si>
    <t>VICTORIA TRADER</t>
    <phoneticPr fontId="9" type="noConversion"/>
  </si>
  <si>
    <t>122E</t>
  </si>
  <si>
    <t>121E</t>
    <phoneticPr fontId="9" type="noConversion"/>
  </si>
  <si>
    <t>349E</t>
  </si>
  <si>
    <t>SINOTRANS HONG KONG</t>
    <phoneticPr fontId="9" type="noConversion"/>
  </si>
  <si>
    <t>348E</t>
  </si>
  <si>
    <t>347E</t>
  </si>
  <si>
    <t>346E</t>
    <phoneticPr fontId="9" type="noConversion"/>
  </si>
  <si>
    <t>1826E</t>
  </si>
  <si>
    <t>PANCON VICTORY</t>
    <phoneticPr fontId="9" type="noConversion"/>
  </si>
  <si>
    <t>1825E</t>
  </si>
  <si>
    <t>1824E</t>
  </si>
  <si>
    <t>1823E</t>
    <phoneticPr fontId="9" type="noConversion"/>
  </si>
  <si>
    <t>1179E</t>
  </si>
  <si>
    <t>POS YOKOHAMA</t>
    <phoneticPr fontId="9" type="noConversion"/>
  </si>
  <si>
    <t>1178E</t>
  </si>
  <si>
    <t>1177E</t>
  </si>
  <si>
    <t>PAN OCEAN(BS9)</t>
    <phoneticPr fontId="53" type="noConversion"/>
  </si>
  <si>
    <t>1176E</t>
    <phoneticPr fontId="9" type="noConversion"/>
  </si>
  <si>
    <t>212E</t>
    <phoneticPr fontId="9" type="noConversion"/>
  </si>
  <si>
    <t>MARCLOUD</t>
    <phoneticPr fontId="9" type="noConversion"/>
  </si>
  <si>
    <t>238E</t>
    <phoneticPr fontId="9" type="noConversion"/>
  </si>
  <si>
    <t>CSCL TOKYO</t>
    <phoneticPr fontId="9" type="noConversion"/>
  </si>
  <si>
    <t>286E</t>
    <phoneticPr fontId="9" type="noConversion"/>
  </si>
  <si>
    <t>HALCYON</t>
    <phoneticPr fontId="9" type="noConversion"/>
  </si>
  <si>
    <t>209E</t>
    <phoneticPr fontId="9" type="noConversion"/>
  </si>
  <si>
    <t>SNL(SNG7)</t>
    <phoneticPr fontId="9" type="noConversion"/>
  </si>
  <si>
    <t>235E</t>
    <phoneticPr fontId="9" type="noConversion"/>
  </si>
  <si>
    <t>NAGOYA</t>
    <phoneticPr fontId="9" type="noConversion"/>
  </si>
  <si>
    <t>SINOTRANS SHANGHAI</t>
    <phoneticPr fontId="9" type="noConversion"/>
  </si>
  <si>
    <t>SNL(SNG5)</t>
    <phoneticPr fontId="9" type="noConversion"/>
  </si>
  <si>
    <t>71E</t>
    <phoneticPr fontId="9" type="noConversion"/>
  </si>
  <si>
    <t>LANTAU BEACH</t>
    <phoneticPr fontId="9" type="noConversion"/>
  </si>
  <si>
    <t>70E</t>
    <phoneticPr fontId="9" type="noConversion"/>
  </si>
  <si>
    <t>69E</t>
    <phoneticPr fontId="9" type="noConversion"/>
  </si>
  <si>
    <t>68E</t>
    <phoneticPr fontId="9" type="noConversion"/>
  </si>
  <si>
    <t>SNL(SNG2)</t>
    <phoneticPr fontId="9" type="noConversion"/>
  </si>
  <si>
    <t>067E</t>
    <phoneticPr fontId="9" type="noConversion"/>
  </si>
  <si>
    <t>OTANA BHUM</t>
    <phoneticPr fontId="9" type="noConversion"/>
  </si>
  <si>
    <t>SNL(SKT7)</t>
    <phoneticPr fontId="53" type="noConversion"/>
  </si>
  <si>
    <t>TOKYO</t>
    <phoneticPr fontId="9" type="noConversion"/>
  </si>
  <si>
    <t>75E</t>
  </si>
  <si>
    <t>KALAMAZOO</t>
    <phoneticPr fontId="9" type="noConversion"/>
  </si>
  <si>
    <t>74E</t>
  </si>
  <si>
    <t>73E</t>
  </si>
  <si>
    <t>SNL(SKT5)</t>
    <phoneticPr fontId="9" type="noConversion"/>
  </si>
  <si>
    <t>072E</t>
    <phoneticPr fontId="9" type="noConversion"/>
  </si>
  <si>
    <t>072E</t>
    <phoneticPr fontId="9" type="noConversion"/>
  </si>
  <si>
    <t>222E</t>
    <phoneticPr fontId="9" type="noConversion"/>
  </si>
  <si>
    <t>CSCL NAGOYA</t>
    <phoneticPr fontId="9" type="noConversion"/>
  </si>
  <si>
    <t>341E</t>
    <phoneticPr fontId="9" type="noConversion"/>
  </si>
  <si>
    <t>OPTIMA</t>
    <phoneticPr fontId="9" type="noConversion"/>
  </si>
  <si>
    <t>220E</t>
    <phoneticPr fontId="9" type="noConversion"/>
  </si>
  <si>
    <t>339E</t>
    <phoneticPr fontId="9" type="noConversion"/>
  </si>
  <si>
    <t>SNL(SKT2)</t>
    <phoneticPr fontId="9" type="noConversion"/>
  </si>
  <si>
    <t>218E</t>
    <phoneticPr fontId="9" type="noConversion"/>
  </si>
  <si>
    <t>SITC MANILA</t>
    <phoneticPr fontId="9" type="noConversion"/>
  </si>
  <si>
    <t>SINOTRANS NINGBO</t>
    <phoneticPr fontId="9" type="noConversion"/>
  </si>
  <si>
    <t>SNL(SKY1)</t>
    <phoneticPr fontId="9" type="noConversion"/>
  </si>
  <si>
    <t>MOJI</t>
    <phoneticPr fontId="9" type="noConversion"/>
  </si>
  <si>
    <t>288E</t>
    <phoneticPr fontId="9" type="noConversion"/>
  </si>
  <si>
    <t>210E</t>
    <phoneticPr fontId="9" type="noConversion"/>
  </si>
  <si>
    <t>285E</t>
    <phoneticPr fontId="9" type="noConversion"/>
  </si>
  <si>
    <t>SNL/COSCO(SKS7)</t>
    <phoneticPr fontId="9" type="noConversion"/>
  </si>
  <si>
    <t>207E</t>
    <phoneticPr fontId="9" type="noConversion"/>
  </si>
  <si>
    <t>OSAKA</t>
    <phoneticPr fontId="9" type="noConversion"/>
  </si>
  <si>
    <t>LILA BHUM</t>
    <phoneticPr fontId="9" type="noConversion"/>
  </si>
  <si>
    <t>CCL</t>
    <phoneticPr fontId="9" type="noConversion"/>
  </si>
  <si>
    <t>342E</t>
    <phoneticPr fontId="9" type="noConversion"/>
  </si>
  <si>
    <t>221E</t>
    <phoneticPr fontId="9" type="noConversion"/>
  </si>
  <si>
    <t>340E</t>
    <phoneticPr fontId="9" type="noConversion"/>
  </si>
  <si>
    <t>219E</t>
    <phoneticPr fontId="9" type="noConversion"/>
  </si>
  <si>
    <t>SNL/COSCO(SKS2)</t>
    <phoneticPr fontId="9" type="noConversion"/>
  </si>
  <si>
    <t>338E</t>
    <phoneticPr fontId="9" type="noConversion"/>
  </si>
  <si>
    <t>YM WELCOME</t>
  </si>
  <si>
    <t>YM WINNER</t>
  </si>
  <si>
    <t>YM WORLD</t>
  </si>
  <si>
    <t>YML/ONE(MD3)</t>
    <phoneticPr fontId="9" type="noConversion"/>
  </si>
  <si>
    <t>VIA TANGIER</t>
    <phoneticPr fontId="53" type="noConversion"/>
  </si>
  <si>
    <t>MANILA MAERSK</t>
    <phoneticPr fontId="9" type="noConversion"/>
  </si>
  <si>
    <t>MSC OLIVER</t>
    <phoneticPr fontId="9" type="noConversion"/>
  </si>
  <si>
    <t>MSC ERICA</t>
    <phoneticPr fontId="9" type="noConversion"/>
  </si>
  <si>
    <t>MSK/SAF(AE5)</t>
    <phoneticPr fontId="9" type="noConversion"/>
  </si>
  <si>
    <t>826W</t>
    <phoneticPr fontId="9" type="noConversion"/>
  </si>
  <si>
    <t>MANCHESTER MAERSK</t>
    <phoneticPr fontId="9" type="noConversion"/>
  </si>
  <si>
    <t>CAS</t>
  </si>
  <si>
    <t>TANGIER</t>
    <phoneticPr fontId="9" type="noConversion"/>
  </si>
  <si>
    <t>VIA PIR</t>
    <phoneticPr fontId="53" type="noConversion"/>
  </si>
  <si>
    <t>026W</t>
    <phoneticPr fontId="9" type="noConversion"/>
  </si>
  <si>
    <t>026W</t>
    <phoneticPr fontId="9" type="noConversion"/>
  </si>
  <si>
    <t>COSCO ENGLAND</t>
    <phoneticPr fontId="9" type="noConversion"/>
  </si>
  <si>
    <t>0277-022W</t>
    <phoneticPr fontId="9" type="noConversion"/>
  </si>
  <si>
    <t>THALASSA AVRA</t>
    <phoneticPr fontId="9" type="noConversion"/>
  </si>
  <si>
    <t>0276-010W</t>
    <phoneticPr fontId="9" type="noConversion"/>
  </si>
  <si>
    <t>TALOS</t>
    <phoneticPr fontId="9" type="noConversion"/>
  </si>
  <si>
    <t>055W</t>
    <phoneticPr fontId="9" type="noConversion"/>
  </si>
  <si>
    <t>CSCL STAR</t>
    <phoneticPr fontId="9" type="noConversion"/>
  </si>
  <si>
    <t>CSCL STAR</t>
    <phoneticPr fontId="9" type="noConversion"/>
  </si>
  <si>
    <t>COSCO(AEU7)
EMC(NE7)
OOCL(LL3)
CMA(FAL7)</t>
    <phoneticPr fontId="9" type="noConversion"/>
  </si>
  <si>
    <t>024W</t>
    <phoneticPr fontId="9" type="noConversion"/>
  </si>
  <si>
    <t>COSCO DENMARK</t>
    <phoneticPr fontId="9" type="noConversion"/>
  </si>
  <si>
    <t>COSCO DENMARK</t>
    <phoneticPr fontId="9" type="noConversion"/>
  </si>
  <si>
    <t>KAV</t>
  </si>
  <si>
    <t>PIR</t>
    <phoneticPr fontId="9" type="noConversion"/>
  </si>
  <si>
    <t>VIA IST</t>
    <phoneticPr fontId="53" type="noConversion"/>
  </si>
  <si>
    <t>013W</t>
    <phoneticPr fontId="9" type="noConversion"/>
  </si>
  <si>
    <t>013W</t>
    <phoneticPr fontId="9" type="noConversion"/>
  </si>
  <si>
    <t>YM WINDOW</t>
    <phoneticPr fontId="9" type="noConversion"/>
  </si>
  <si>
    <t>011W</t>
    <phoneticPr fontId="9" type="noConversion"/>
  </si>
  <si>
    <t>YM WELCOME</t>
    <phoneticPr fontId="9" type="noConversion"/>
  </si>
  <si>
    <t>018W</t>
    <phoneticPr fontId="9" type="noConversion"/>
  </si>
  <si>
    <t>YM WINNER</t>
    <phoneticPr fontId="9" type="noConversion"/>
  </si>
  <si>
    <t>YM WORLD</t>
    <phoneticPr fontId="9" type="noConversion"/>
  </si>
  <si>
    <t>ONE/YML/HPL
(MD3)</t>
    <phoneticPr fontId="9" type="noConversion"/>
  </si>
  <si>
    <t>029W</t>
    <phoneticPr fontId="9" type="noConversion"/>
  </si>
  <si>
    <t>HAMBURG EXPRESS</t>
    <phoneticPr fontId="9" type="noConversion"/>
  </si>
  <si>
    <t>KAV</t>
    <phoneticPr fontId="9" type="noConversion"/>
  </si>
  <si>
    <t>IST</t>
    <phoneticPr fontId="9" type="noConversion"/>
  </si>
  <si>
    <t>016W</t>
    <phoneticPr fontId="9" type="noConversion"/>
  </si>
  <si>
    <t>MAIRA XL</t>
    <phoneticPr fontId="9" type="noConversion"/>
  </si>
  <si>
    <t>006W</t>
    <phoneticPr fontId="9" type="noConversion"/>
  </si>
  <si>
    <t>COSCO SHIPPING RHINE</t>
    <phoneticPr fontId="9" type="noConversion"/>
  </si>
  <si>
    <t>0BX17W</t>
    <phoneticPr fontId="9" type="noConversion"/>
  </si>
  <si>
    <t>CMA CGM VOLGA</t>
    <phoneticPr fontId="9" type="noConversion"/>
  </si>
  <si>
    <t>COSCO(AEM3)
EMC(BEX)
OOCL(EM1)
CMA(BEX)</t>
    <phoneticPr fontId="53" type="noConversion"/>
  </si>
  <si>
    <t>009W</t>
    <phoneticPr fontId="9" type="noConversion"/>
  </si>
  <si>
    <t>COSCO SHIPPING DANUBE</t>
    <phoneticPr fontId="9" type="noConversion"/>
  </si>
  <si>
    <t>COSCO SHIPPING DANUBE</t>
    <phoneticPr fontId="9" type="noConversion"/>
  </si>
  <si>
    <t>DES</t>
    <phoneticPr fontId="9" type="noConversion"/>
  </si>
  <si>
    <t>ODESSA</t>
    <phoneticPr fontId="9" type="noConversion"/>
  </si>
  <si>
    <t>CND</t>
    <phoneticPr fontId="9" type="noConversion"/>
  </si>
  <si>
    <t>BEIRUT</t>
    <phoneticPr fontId="9" type="noConversion"/>
  </si>
  <si>
    <t>VIA PIR</t>
  </si>
  <si>
    <t>001W</t>
    <phoneticPr fontId="9" type="noConversion"/>
  </si>
  <si>
    <t>COSCO SHIPPING LIBRA</t>
    <phoneticPr fontId="9" type="noConversion"/>
  </si>
  <si>
    <t>COSCO SHIPPING CAPRICORN</t>
    <phoneticPr fontId="9" type="noConversion"/>
  </si>
  <si>
    <t>COSCO SHIPPING LEO</t>
    <phoneticPr fontId="9" type="noConversion"/>
  </si>
  <si>
    <t>COSCO(AEU3)
EMC(NE3)
OOCL(LL2)
CMA(FAL2)</t>
    <phoneticPr fontId="53" type="noConversion"/>
  </si>
  <si>
    <t>003W</t>
    <phoneticPr fontId="9" type="noConversion"/>
  </si>
  <si>
    <t>COSCO SHIPPING TAURUS</t>
    <phoneticPr fontId="9" type="noConversion"/>
  </si>
  <si>
    <t>LIM</t>
  </si>
  <si>
    <t>1335-172W</t>
    <phoneticPr fontId="9" type="noConversion"/>
  </si>
  <si>
    <t>EVER UNIQUE</t>
    <phoneticPr fontId="9" type="noConversion"/>
  </si>
  <si>
    <t>1334-124W</t>
    <phoneticPr fontId="9" type="noConversion"/>
  </si>
  <si>
    <t>ITAL USODIMARE</t>
    <phoneticPr fontId="9" type="noConversion"/>
  </si>
  <si>
    <t>1333-078W</t>
    <phoneticPr fontId="9" type="noConversion"/>
  </si>
  <si>
    <t>EVER STRONG</t>
    <phoneticPr fontId="9" type="noConversion"/>
  </si>
  <si>
    <t>1332-089W</t>
    <phoneticPr fontId="9" type="noConversion"/>
  </si>
  <si>
    <t>EVER SIGMA</t>
    <phoneticPr fontId="9" type="noConversion"/>
  </si>
  <si>
    <t>COSCO(AEM5)
EMC(FEM)
OOCL(EM2)</t>
    <phoneticPr fontId="9" type="noConversion"/>
  </si>
  <si>
    <t>1331-114W</t>
    <phoneticPr fontId="9" type="noConversion"/>
  </si>
  <si>
    <t>EVER ULYSSES</t>
    <phoneticPr fontId="9" type="noConversion"/>
  </si>
  <si>
    <t>ALEX(DEKHELA)</t>
    <phoneticPr fontId="9" type="noConversion"/>
  </si>
  <si>
    <t>0BE19W</t>
    <phoneticPr fontId="9" type="noConversion"/>
  </si>
  <si>
    <t>APL CALIFORNIA</t>
    <phoneticPr fontId="9" type="noConversion"/>
  </si>
  <si>
    <t>EVER SAFETY</t>
    <phoneticPr fontId="9" type="noConversion"/>
  </si>
  <si>
    <t>134W</t>
    <phoneticPr fontId="9" type="noConversion"/>
  </si>
  <si>
    <t>COSCO HONG KONG</t>
    <phoneticPr fontId="9" type="noConversion"/>
  </si>
  <si>
    <t>COSCO(AEM6)
EMC(BEX2)
OOCL(AAS)
CMA(PHEX)</t>
    <phoneticPr fontId="53" type="noConversion"/>
  </si>
  <si>
    <t>0BE13W</t>
    <phoneticPr fontId="9" type="noConversion"/>
  </si>
  <si>
    <t>CMA CGM MUSSET</t>
    <phoneticPr fontId="9" type="noConversion"/>
  </si>
  <si>
    <t>KPR</t>
    <phoneticPr fontId="9" type="noConversion"/>
  </si>
  <si>
    <t>KOPER</t>
    <phoneticPr fontId="9" type="noConversion"/>
  </si>
  <si>
    <t>POTI</t>
    <phoneticPr fontId="9" type="noConversion"/>
  </si>
  <si>
    <t>830W</t>
    <phoneticPr fontId="9" type="noConversion"/>
  </si>
  <si>
    <t>830W</t>
    <phoneticPr fontId="9" type="noConversion"/>
  </si>
  <si>
    <t>MSC RAPALLO</t>
    <phoneticPr fontId="9" type="noConversion"/>
  </si>
  <si>
    <t>829W</t>
    <phoneticPr fontId="9" type="noConversion"/>
  </si>
  <si>
    <t>MSC DANIT</t>
    <phoneticPr fontId="9" type="noConversion"/>
  </si>
  <si>
    <t>MSC DANIT</t>
    <phoneticPr fontId="9" type="noConversion"/>
  </si>
  <si>
    <t>828W</t>
    <phoneticPr fontId="9" type="noConversion"/>
  </si>
  <si>
    <t>828W</t>
    <phoneticPr fontId="9" type="noConversion"/>
  </si>
  <si>
    <t>MAERSK HIDALGO</t>
    <phoneticPr fontId="9" type="noConversion"/>
  </si>
  <si>
    <t>MAERSK HIDALGO</t>
    <phoneticPr fontId="9" type="noConversion"/>
  </si>
  <si>
    <t>827W</t>
    <phoneticPr fontId="9" type="noConversion"/>
  </si>
  <si>
    <t>MSC ARIANE</t>
    <phoneticPr fontId="9" type="noConversion"/>
  </si>
  <si>
    <t>MSC ARIANE</t>
    <phoneticPr fontId="9" type="noConversion"/>
  </si>
  <si>
    <t>MSK(AE15)</t>
    <phoneticPr fontId="9" type="noConversion"/>
  </si>
  <si>
    <t>MSC BEATRICE</t>
    <phoneticPr fontId="9" type="noConversion"/>
  </si>
  <si>
    <t>AMB</t>
    <phoneticPr fontId="9" type="noConversion"/>
  </si>
  <si>
    <t xml:space="preserve">ISTANBUL(AMBARLI) </t>
    <phoneticPr fontId="9" type="noConversion"/>
  </si>
  <si>
    <t>HANGZHOU BRIDGE</t>
    <phoneticPr fontId="9" type="noConversion"/>
  </si>
  <si>
    <t>063W</t>
    <phoneticPr fontId="9" type="noConversion"/>
  </si>
  <si>
    <t>YM UTOPIA</t>
    <phoneticPr fontId="9" type="noConversion"/>
  </si>
  <si>
    <t>069W</t>
    <phoneticPr fontId="9" type="noConversion"/>
  </si>
  <si>
    <t>KUALA LUMPUR EXPRESS</t>
    <phoneticPr fontId="9" type="noConversion"/>
  </si>
  <si>
    <t>ONE/YML/HPL
(MD1)</t>
    <phoneticPr fontId="9" type="noConversion"/>
  </si>
  <si>
    <t>092W</t>
    <phoneticPr fontId="9" type="noConversion"/>
  </si>
  <si>
    <t>BERLIN EXPRESS</t>
    <phoneticPr fontId="9" type="noConversion"/>
  </si>
  <si>
    <t>BAR</t>
    <phoneticPr fontId="9" type="noConversion"/>
  </si>
  <si>
    <t>004W</t>
    <phoneticPr fontId="9" type="noConversion"/>
  </si>
  <si>
    <t>NYK OWL</t>
    <phoneticPr fontId="9" type="noConversion"/>
  </si>
  <si>
    <t>NYK OWL</t>
    <phoneticPr fontId="9" type="noConversion"/>
  </si>
  <si>
    <t>NYK BLUE JAY</t>
    <phoneticPr fontId="9" type="noConversion"/>
  </si>
  <si>
    <t>MANHATTAN BRIDGE</t>
    <phoneticPr fontId="9" type="noConversion"/>
  </si>
  <si>
    <t>005W</t>
    <phoneticPr fontId="9" type="noConversion"/>
  </si>
  <si>
    <t>NYK SWAN</t>
    <phoneticPr fontId="9" type="noConversion"/>
  </si>
  <si>
    <t>NYK SWAN</t>
    <phoneticPr fontId="9" type="noConversion"/>
  </si>
  <si>
    <t>ONE/YML/HPL
(MD2)</t>
    <phoneticPr fontId="9" type="noConversion"/>
  </si>
  <si>
    <t>017W</t>
    <phoneticPr fontId="9" type="noConversion"/>
  </si>
  <si>
    <t>MANCHESTER BRIDGE</t>
    <phoneticPr fontId="9" type="noConversion"/>
  </si>
  <si>
    <t>MANCHESTER BRIDGE</t>
    <phoneticPr fontId="9" type="noConversion"/>
  </si>
  <si>
    <t>GOA</t>
    <phoneticPr fontId="9" type="noConversion"/>
  </si>
  <si>
    <t xml:space="preserve">GENOVA </t>
  </si>
  <si>
    <t>LIS</t>
  </si>
  <si>
    <t>VIA HAMBURG</t>
    <phoneticPr fontId="9" type="noConversion"/>
  </si>
  <si>
    <t>AL MASHRAB</t>
    <phoneticPr fontId="9" type="noConversion"/>
  </si>
  <si>
    <t>LINAH</t>
    <phoneticPr fontId="9" type="noConversion"/>
  </si>
  <si>
    <t>AL MURABBA</t>
    <phoneticPr fontId="9" type="noConversion"/>
  </si>
  <si>
    <t>AL NASRIYAH</t>
    <phoneticPr fontId="9" type="noConversion"/>
  </si>
  <si>
    <t>ONE/YML/HPL
(FE4)</t>
    <phoneticPr fontId="9" type="noConversion"/>
  </si>
  <si>
    <t>SALAHUDDIN</t>
    <phoneticPr fontId="9" type="noConversion"/>
  </si>
  <si>
    <t>HAM</t>
    <phoneticPr fontId="9" type="noConversion"/>
  </si>
  <si>
    <t>OSL</t>
  </si>
  <si>
    <t>HEL</t>
  </si>
  <si>
    <t>ROT</t>
    <phoneticPr fontId="9" type="noConversion"/>
  </si>
  <si>
    <t>VIA HAMBURG</t>
    <phoneticPr fontId="53" type="noConversion"/>
  </si>
  <si>
    <t>0FL19W</t>
    <phoneticPr fontId="9" type="noConversion"/>
  </si>
  <si>
    <t>CMA CGM ANTOINE DE SAINT EXUPERY</t>
    <phoneticPr fontId="9" type="noConversion"/>
  </si>
  <si>
    <t>0FL17W</t>
    <phoneticPr fontId="9" type="noConversion"/>
  </si>
  <si>
    <t>CMA CGM ZHENG HE</t>
    <phoneticPr fontId="9" type="noConversion"/>
  </si>
  <si>
    <t>CMA CGM ZHENG HE</t>
    <phoneticPr fontId="9" type="noConversion"/>
  </si>
  <si>
    <t>0FL15W</t>
    <phoneticPr fontId="9" type="noConversion"/>
  </si>
  <si>
    <t>CMA CGM KERGUELEN</t>
    <phoneticPr fontId="9" type="noConversion"/>
  </si>
  <si>
    <t>COSCO(AEU2)
EMC(FAL1)
OOCL(LL4)
CMA(FAL1)</t>
    <phoneticPr fontId="53" type="noConversion"/>
  </si>
  <si>
    <t>0FL13W</t>
    <phoneticPr fontId="9" type="noConversion"/>
  </si>
  <si>
    <t>CMA CGM BENJAMIN FRANKLIN</t>
    <phoneticPr fontId="9" type="noConversion"/>
  </si>
  <si>
    <t>RIGA/TALLINN</t>
    <phoneticPr fontId="9" type="noConversion"/>
  </si>
  <si>
    <t>VIA BREMERHAVEN</t>
    <phoneticPr fontId="53" type="noConversion"/>
  </si>
  <si>
    <t>BRE</t>
    <phoneticPr fontId="9" type="noConversion"/>
  </si>
  <si>
    <t>GOT</t>
    <phoneticPr fontId="9" type="noConversion"/>
  </si>
  <si>
    <t>NORDIC ROUTE</t>
    <phoneticPr fontId="53" type="noConversion"/>
  </si>
  <si>
    <t xml:space="preserve">ANTWERP </t>
    <phoneticPr fontId="9" type="noConversion"/>
  </si>
  <si>
    <t>0FM13W</t>
    <phoneticPr fontId="9" type="noConversion"/>
  </si>
  <si>
    <t>CMA CGM AMERIGO VESPUCCI</t>
    <phoneticPr fontId="9" type="noConversion"/>
  </si>
  <si>
    <t>0FM11W</t>
    <phoneticPr fontId="9" type="noConversion"/>
  </si>
  <si>
    <t>CMA CGM ALASKA</t>
    <phoneticPr fontId="9" type="noConversion"/>
  </si>
  <si>
    <t>CMA CGM ALASKA</t>
    <phoneticPr fontId="9" type="noConversion"/>
  </si>
  <si>
    <t>0FM0ZW</t>
    <phoneticPr fontId="9" type="noConversion"/>
  </si>
  <si>
    <t>CMA CGM CORTE REAL</t>
    <phoneticPr fontId="9" type="noConversion"/>
  </si>
  <si>
    <t>COSCO(AEU6)
EMC(FAL3)
OOCL(LL5)
CMA(FAL3)</t>
    <phoneticPr fontId="53" type="noConversion"/>
  </si>
  <si>
    <t>0FM0XW</t>
    <phoneticPr fontId="9" type="noConversion"/>
  </si>
  <si>
    <t>APL VANDA</t>
    <phoneticPr fontId="9" type="noConversion"/>
  </si>
  <si>
    <t>LEH</t>
    <phoneticPr fontId="9" type="noConversion"/>
  </si>
  <si>
    <t>CMA CGM KERGUELEN</t>
    <phoneticPr fontId="9" type="noConversion"/>
  </si>
  <si>
    <t>SOU</t>
    <phoneticPr fontId="9" type="noConversion"/>
  </si>
  <si>
    <t>005W</t>
    <phoneticPr fontId="9" type="noConversion"/>
  </si>
  <si>
    <t>OOCL JAPAN</t>
    <phoneticPr fontId="9" type="noConversion"/>
  </si>
  <si>
    <t>OOCL SCANDINAVIA</t>
    <phoneticPr fontId="9" type="noConversion"/>
  </si>
  <si>
    <t>025W</t>
    <phoneticPr fontId="9" type="noConversion"/>
  </si>
  <si>
    <t>CSCL ARCTIC OCEAN</t>
    <phoneticPr fontId="9" type="noConversion"/>
  </si>
  <si>
    <t>OOCL GERMANY</t>
    <phoneticPr fontId="9" type="noConversion"/>
  </si>
  <si>
    <t>COSCO(AEU1)
EMC(NE1)
OOCL(LL1)
CMA(FAL5)</t>
    <phoneticPr fontId="9" type="noConversion"/>
  </si>
  <si>
    <t>CSCL PACIFIC OCEAN</t>
    <phoneticPr fontId="9" type="noConversion"/>
  </si>
  <si>
    <t>FLX</t>
    <phoneticPr fontId="9" type="noConversion"/>
  </si>
  <si>
    <t>PS: THE CARGO AND DOC WILL BE SENT TO OUR WAREHOUSE AND COMPANY BEFOR 11:00AM IN CUT OFF TIME</t>
  </si>
  <si>
    <t>Jul.</t>
    <phoneticPr fontId="53" type="noConversion"/>
  </si>
  <si>
    <t xml:space="preserve">          SALLING SCHEDULE-SHANGHAI     </t>
  </si>
  <si>
    <t>MCC QINGDAO</t>
  </si>
  <si>
    <t>MCC NINGBO</t>
  </si>
  <si>
    <t>MCC CHITTAGONG</t>
  </si>
  <si>
    <t>MCC MEDAN</t>
  </si>
  <si>
    <t>MCC NANJING</t>
  </si>
  <si>
    <t>MCC</t>
    <phoneticPr fontId="9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</si>
  <si>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开</t>
    </r>
    <phoneticPr fontId="9" type="noConversion"/>
  </si>
  <si>
    <t>Chittagong</t>
  </si>
  <si>
    <t>CFS CUT OFF</t>
  </si>
  <si>
    <t>Chittagong</t>
    <phoneticPr fontId="9" type="noConversion"/>
  </si>
  <si>
    <t>083S</t>
  </si>
  <si>
    <t>OOCL ITALY   </t>
  </si>
  <si>
    <t>136S</t>
  </si>
  <si>
    <t>COSCO FELIXSTOWE  </t>
  </si>
  <si>
    <t> 178S</t>
  </si>
  <si>
    <t>XIN QING DAO  </t>
  </si>
  <si>
    <t>  105S</t>
  </si>
  <si>
    <t>OOCL DUBAI</t>
  </si>
  <si>
    <t>034S</t>
  </si>
  <si>
    <t>XIN YAN TIAN</t>
  </si>
  <si>
    <t> 082S</t>
  </si>
  <si>
    <t>OOCL ITALY </t>
  </si>
  <si>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</si>
  <si>
    <t>MELBOURNE</t>
    <phoneticPr fontId="9" type="noConversion"/>
  </si>
  <si>
    <t>SYDNEY</t>
    <phoneticPr fontId="9" type="noConversion"/>
  </si>
  <si>
    <t>008E</t>
  </si>
  <si>
    <t>CMA CGM LAMARTINE</t>
  </si>
  <si>
    <t>0PG1JE1MA</t>
  </si>
  <si>
    <t>0PG1HE1MA</t>
  </si>
  <si>
    <t>0PG1FE1MA</t>
  </si>
  <si>
    <t>0PG1DE1MA</t>
  </si>
  <si>
    <t>COSCO</t>
    <phoneticPr fontId="9" type="noConversion"/>
  </si>
  <si>
    <t>085E</t>
  </si>
  <si>
    <t>1J1K</t>
  </si>
  <si>
    <t>MIAMI (SK)</t>
    <phoneticPr fontId="9" type="noConversion"/>
  </si>
  <si>
    <t>COSCO HOPE</t>
  </si>
  <si>
    <t>OOCL KOREA</t>
  </si>
  <si>
    <t xml:space="preserve"> </t>
    <phoneticPr fontId="9" type="noConversion"/>
  </si>
  <si>
    <t>009E</t>
  </si>
  <si>
    <t>EMC</t>
    <phoneticPr fontId="9" type="noConversion"/>
  </si>
  <si>
    <r>
      <t>1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7</t>
    </r>
    <r>
      <rPr>
        <sz val="10"/>
        <color theme="1"/>
        <rFont val="宋体"/>
        <family val="3"/>
        <charset val="134"/>
      </rPr>
      <t>开</t>
    </r>
    <phoneticPr fontId="9" type="noConversion"/>
  </si>
  <si>
    <t xml:space="preserve">CFS CUT OFF </t>
  </si>
  <si>
    <t> 026E</t>
  </si>
  <si>
    <t>OOCL GENOA</t>
  </si>
  <si>
    <t>OOCL TAIPEI</t>
  </si>
  <si>
    <t>OOCL BEIJING </t>
  </si>
  <si>
    <t> 025E</t>
  </si>
  <si>
    <t>OOCL HO CHI MINH CITY  </t>
  </si>
  <si>
    <t>  041E</t>
  </si>
  <si>
    <t>OOCL MEMPHIS </t>
  </si>
  <si>
    <t>OOCL(PVCS)</t>
    <phoneticPr fontId="9" type="noConversion"/>
  </si>
  <si>
    <t> 047E</t>
  </si>
  <si>
    <t>OOCL MIAMI  </t>
  </si>
  <si>
    <t xml:space="preserve">CHICAGO 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</si>
  <si>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9" type="noConversion"/>
  </si>
  <si>
    <t>MOL CREATION</t>
  </si>
  <si>
    <t> 064E</t>
  </si>
  <si>
    <t>NAGOYA EXPRESS </t>
  </si>
  <si>
    <t>ONE COMMITMENT </t>
  </si>
  <si>
    <t>ONE(PN2 / E)</t>
    <phoneticPr fontId="9" type="noConversion"/>
  </si>
  <si>
    <t>SOFIA EXPRESS</t>
  </si>
  <si>
    <r>
      <t>4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开</t>
    </r>
    <phoneticPr fontId="9" type="noConversion"/>
  </si>
  <si>
    <t xml:space="preserve">CHICAGO </t>
    <phoneticPr fontId="9" type="noConversion"/>
  </si>
  <si>
    <t xml:space="preserve">  </t>
    <phoneticPr fontId="9" type="noConversion"/>
  </si>
  <si>
    <t xml:space="preserve">0TX0PE1MA </t>
    <phoneticPr fontId="9" type="noConversion"/>
  </si>
  <si>
    <t xml:space="preserve">    APL FULLERTON </t>
    <phoneticPr fontId="9" type="noConversion"/>
  </si>
  <si>
    <t xml:space="preserve">0TX0NE1MA </t>
    <phoneticPr fontId="9" type="noConversion"/>
  </si>
  <si>
    <t xml:space="preserve">    CMA CGM T. JEFFERSON </t>
    <phoneticPr fontId="9" type="noConversion"/>
  </si>
  <si>
    <t xml:space="preserve">0TX0LE1MA </t>
    <phoneticPr fontId="9" type="noConversion"/>
  </si>
  <si>
    <t xml:space="preserve">    APL ESPLANADE </t>
    <phoneticPr fontId="9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</si>
  <si>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9" type="noConversion"/>
  </si>
  <si>
    <t xml:space="preserve"> 0TX0JE1MA </t>
    <phoneticPr fontId="9" type="noConversion"/>
  </si>
  <si>
    <t xml:space="preserve">CMA CGM G. WASHINGTON </t>
    <phoneticPr fontId="9" type="noConversion"/>
  </si>
  <si>
    <t>五截五开</t>
    <phoneticPr fontId="9" type="noConversion"/>
  </si>
  <si>
    <t>E022</t>
  </si>
  <si>
    <t>COSCO PORTUGAL</t>
  </si>
  <si>
    <t>E007</t>
  </si>
  <si>
    <t>KOTA PAHLAWAN</t>
  </si>
  <si>
    <t>E004</t>
  </si>
  <si>
    <t>KOTA PERABU</t>
  </si>
  <si>
    <t>E001</t>
  </si>
  <si>
    <t>CMA CGM LYRA</t>
  </si>
  <si>
    <t>E031</t>
  </si>
  <si>
    <t>WHL</t>
    <phoneticPr fontId="9" type="noConversion"/>
  </si>
  <si>
    <t>E006</t>
  </si>
  <si>
    <t>KOTA PANJANG</t>
  </si>
  <si>
    <t>二截一开</t>
  </si>
  <si>
    <t xml:space="preserve">LOS ANGELES,CA </t>
    <phoneticPr fontId="9" type="noConversion"/>
  </si>
  <si>
    <t>1048-092E</t>
  </si>
  <si>
    <t xml:space="preserve"> EVER SMART</t>
    <phoneticPr fontId="9" type="noConversion"/>
  </si>
  <si>
    <t xml:space="preserve">1047-132E </t>
    <phoneticPr fontId="9" type="noConversion"/>
  </si>
  <si>
    <t xml:space="preserve">     EVER ELITE </t>
    <phoneticPr fontId="9" type="noConversion"/>
  </si>
  <si>
    <t xml:space="preserve">1046-126E </t>
    <phoneticPr fontId="9" type="noConversion"/>
  </si>
  <si>
    <t xml:space="preserve">    EVER ETHIC </t>
    <phoneticPr fontId="9" type="noConversion"/>
  </si>
  <si>
    <t xml:space="preserve">1045-132E </t>
    <phoneticPr fontId="9" type="noConversion"/>
  </si>
  <si>
    <t xml:space="preserve">    EVER EXCEL </t>
    <phoneticPr fontId="9" type="noConversion"/>
  </si>
  <si>
    <t xml:space="preserve">1044-141E </t>
    <phoneticPr fontId="9" type="noConversion"/>
  </si>
  <si>
    <t xml:space="preserve">    EVER ENVOY </t>
    <phoneticPr fontId="9" type="noConversion"/>
  </si>
  <si>
    <t xml:space="preserve">EMC(HTW) </t>
  </si>
  <si>
    <t xml:space="preserve"> 1043-131E </t>
    <phoneticPr fontId="9" type="noConversion"/>
  </si>
  <si>
    <t xml:space="preserve">     EVER EAGLE </t>
    <phoneticPr fontId="9" type="noConversion"/>
  </si>
  <si>
    <t>一截天开</t>
  </si>
  <si>
    <t>0952-030E</t>
  </si>
  <si>
    <t xml:space="preserve">     EVER LOYAL </t>
    <phoneticPr fontId="9" type="noConversion"/>
  </si>
  <si>
    <t xml:space="preserve">0951-027E </t>
    <phoneticPr fontId="9" type="noConversion"/>
  </si>
  <si>
    <t xml:space="preserve">    EVER LINKING </t>
    <phoneticPr fontId="9" type="noConversion"/>
  </si>
  <si>
    <t xml:space="preserve">0950-032E </t>
    <phoneticPr fontId="9" type="noConversion"/>
  </si>
  <si>
    <t xml:space="preserve">    EVER LOGIC </t>
    <phoneticPr fontId="9" type="noConversion"/>
  </si>
  <si>
    <t xml:space="preserve">0949-029E </t>
    <phoneticPr fontId="9" type="noConversion"/>
  </si>
  <si>
    <t xml:space="preserve">    EVER LAWFUL </t>
    <phoneticPr fontId="9" type="noConversion"/>
  </si>
  <si>
    <t>0948-026E</t>
  </si>
  <si>
    <t>EVER LISSOME</t>
  </si>
  <si>
    <t>APL</t>
    <phoneticPr fontId="9" type="noConversion"/>
  </si>
  <si>
    <t>0947-025E</t>
  </si>
  <si>
    <t>EVER LEGEND</t>
  </si>
  <si>
    <t>2J1K</t>
    <phoneticPr fontId="9" type="noConversion"/>
  </si>
  <si>
    <t xml:space="preserve">COLON FREE ZONE </t>
    <phoneticPr fontId="9" type="noConversion"/>
  </si>
  <si>
    <t>ONE</t>
    <phoneticPr fontId="9" type="noConversion"/>
  </si>
  <si>
    <r>
      <t>002E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 </t>
    </r>
  </si>
  <si>
    <t>MSC MARIA SAVERIA</t>
  </si>
  <si>
    <r>
      <t>016E</t>
    </r>
    <r>
      <rPr>
        <sz val="9"/>
        <color rgb="FF44678C"/>
        <rFont val="Malgun Gothic"/>
        <family val="2"/>
        <charset val="129"/>
      </rPr>
      <t xml:space="preserve"> </t>
    </r>
  </si>
  <si>
    <r>
      <t>011E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</si>
  <si>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r>
      <t>007E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</si>
  <si>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MSC PERLE</t>
  </si>
  <si>
    <r>
      <t>011E</t>
    </r>
    <r>
      <rPr>
        <sz val="9"/>
        <color rgb="FF44678C"/>
        <rFont val="Malgun Gothic"/>
        <family val="2"/>
        <charset val="129"/>
      </rPr>
      <t xml:space="preserve"> </t>
    </r>
  </si>
  <si>
    <t>3J2K</t>
    <phoneticPr fontId="9" type="noConversion"/>
  </si>
  <si>
    <t>SAN ANTONIO</t>
    <phoneticPr fontId="9" type="noConversion"/>
  </si>
  <si>
    <t>E.R. TIANSHAN</t>
  </si>
  <si>
    <t>JONATHAN SWIFT</t>
  </si>
  <si>
    <t>SANTA RITA</t>
  </si>
  <si>
    <t>HBS</t>
    <phoneticPr fontId="9" type="noConversion"/>
  </si>
  <si>
    <t>一截6开</t>
    <phoneticPr fontId="9" type="noConversion"/>
  </si>
  <si>
    <t xml:space="preserve">VALPARAISO </t>
    <phoneticPr fontId="9" type="noConversion"/>
  </si>
  <si>
    <t>E.R. TEXAS</t>
  </si>
  <si>
    <t>191E</t>
  </si>
  <si>
    <t>AKINADA BRIDGE</t>
  </si>
  <si>
    <t>066E</t>
  </si>
  <si>
    <t>COSCO MALAYSIA</t>
  </si>
  <si>
    <t>KURE</t>
  </si>
  <si>
    <t>133E</t>
  </si>
  <si>
    <t>XIN YA ZHOU</t>
  </si>
  <si>
    <t>1J/7K</t>
  </si>
  <si>
    <r>
      <t>COSCO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 xml:space="preserve"> WSA2</t>
    </r>
    <r>
      <rPr>
        <sz val="10"/>
        <rFont val="宋体"/>
        <family val="3"/>
        <charset val="134"/>
      </rPr>
      <t>）</t>
    </r>
    <phoneticPr fontId="9" type="noConversion"/>
  </si>
  <si>
    <t>2J/1K</t>
  </si>
  <si>
    <t>GUAYAQUIL</t>
    <phoneticPr fontId="9" type="noConversion"/>
  </si>
  <si>
    <t>830S</t>
  </si>
  <si>
    <t>SINE MAERSK</t>
  </si>
  <si>
    <t>829S</t>
  </si>
  <si>
    <t>CHASTINE MAERSK</t>
  </si>
  <si>
    <t>828S</t>
  </si>
  <si>
    <t>827S</t>
  </si>
  <si>
    <t>SOFIE MAERSK</t>
  </si>
  <si>
    <t>826S</t>
  </si>
  <si>
    <t>A.P. MOLLER</t>
  </si>
  <si>
    <t>3J/3K</t>
    <phoneticPr fontId="9" type="noConversion"/>
  </si>
  <si>
    <t>BUENAVENTURA</t>
    <phoneticPr fontId="9" type="noConversion"/>
  </si>
  <si>
    <t>ANTHEA Y</t>
  </si>
  <si>
    <t>4J4K</t>
  </si>
  <si>
    <t> 831W</t>
  </si>
  <si>
    <t> 829W</t>
  </si>
  <si>
    <t>065W</t>
  </si>
  <si>
    <t>HYUNDAI LOYALTY</t>
  </si>
  <si>
    <t> 827W</t>
  </si>
  <si>
    <t> 826W</t>
  </si>
  <si>
    <t>CAPE ARTEMISIO</t>
  </si>
  <si>
    <t>3J1K</t>
  </si>
  <si>
    <t>BUENOS AIRES</t>
    <phoneticPr fontId="9" type="noConversion"/>
  </si>
  <si>
    <t>ONE(NX1)</t>
    <phoneticPr fontId="9" type="noConversion"/>
  </si>
  <si>
    <t>ONE(NX2)</t>
    <phoneticPr fontId="9" type="noConversion"/>
  </si>
  <si>
    <t xml:space="preserve">MONTEVIDEO  </t>
    <phoneticPr fontId="9" type="noConversion"/>
  </si>
  <si>
    <t>0377-156E</t>
  </si>
  <si>
    <t>EVER ULTRA</t>
  </si>
  <si>
    <t>YM UNIFORM</t>
  </si>
  <si>
    <t>0373-021E</t>
  </si>
  <si>
    <t>二截二开</t>
    <phoneticPr fontId="9" type="noConversion"/>
  </si>
  <si>
    <t xml:space="preserve">MANZANILIO (MEX) </t>
    <phoneticPr fontId="9" type="noConversion"/>
  </si>
  <si>
    <t>OOCL NINGBO </t>
  </si>
  <si>
    <t>0GC11W1MA </t>
  </si>
  <si>
    <t>OOCL HAMBURG </t>
  </si>
  <si>
    <t>0GC0ZW1MA </t>
  </si>
  <si>
    <t>ZIM LOS ANGELES </t>
  </si>
  <si>
    <t>0GC0XW1MA </t>
  </si>
  <si>
    <t>OOCL ATLANTA </t>
  </si>
  <si>
    <t>CMA/APL</t>
    <phoneticPr fontId="9" type="noConversion"/>
  </si>
  <si>
    <t>0GC0VW1MA </t>
  </si>
  <si>
    <t>APL BOSTON </t>
  </si>
  <si>
    <t>NEW DELHI(PATPARGANT)</t>
  </si>
  <si>
    <t>NEW DELHI(PIPAVAV)</t>
    <phoneticPr fontId="9" type="noConversion"/>
  </si>
  <si>
    <r>
      <t>001W</t>
    </r>
    <r>
      <rPr>
        <sz val="9"/>
        <color rgb="FF44678C"/>
        <rFont val="Malgun Gothic"/>
        <family val="2"/>
      </rPr>
      <t xml:space="preserve"> </t>
    </r>
  </si>
  <si>
    <t>ACSHMMTBN</t>
  </si>
  <si>
    <r>
      <t>053W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</si>
  <si>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PRIVILEGE</t>
  </si>
  <si>
    <r>
      <t>035W</t>
    </r>
    <r>
      <rPr>
        <sz val="9"/>
        <color rgb="FF44678C"/>
        <rFont val="Malgun Gothic"/>
        <family val="2"/>
      </rPr>
      <t xml:space="preserve"> </t>
    </r>
  </si>
  <si>
    <t>HYUNDAI PARAMOUNT</t>
  </si>
  <si>
    <r>
      <t>054W</t>
    </r>
    <r>
      <rPr>
        <sz val="9"/>
        <color rgb="FF44678C"/>
        <rFont val="Malgun Gothic"/>
        <family val="2"/>
      </rPr>
      <t xml:space="preserve"> </t>
    </r>
  </si>
  <si>
    <t>HMM</t>
    <phoneticPr fontId="9" type="noConversion"/>
  </si>
  <si>
    <r>
      <t>047W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</si>
  <si>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PREMIUM</t>
  </si>
  <si>
    <t>1J6K</t>
    <phoneticPr fontId="9" type="noConversion"/>
  </si>
  <si>
    <t>WANHAI(CI2)</t>
  </si>
  <si>
    <t>W049</t>
  </si>
  <si>
    <t>W113</t>
  </si>
  <si>
    <t>W154</t>
  </si>
  <si>
    <t>W038</t>
  </si>
  <si>
    <t>1J6K</t>
  </si>
  <si>
    <t>WANHAI(CIX)</t>
  </si>
  <si>
    <t>W097</t>
  </si>
  <si>
    <t>CORINTHIAKOS</t>
  </si>
  <si>
    <t>W119</t>
  </si>
  <si>
    <t>W050</t>
  </si>
  <si>
    <t>WAN HAI 509</t>
  </si>
  <si>
    <t>W123</t>
  </si>
  <si>
    <t>WAN HAI 505</t>
  </si>
  <si>
    <t>W096</t>
  </si>
  <si>
    <t>OOCL</t>
    <phoneticPr fontId="9" type="noConversion"/>
  </si>
  <si>
    <t>073W</t>
  </si>
  <si>
    <t>YM EMINENCE </t>
  </si>
  <si>
    <t> 087W</t>
  </si>
  <si>
    <t>OOCL CALIFORNIA </t>
  </si>
  <si>
    <t> 139W</t>
  </si>
  <si>
    <t>YM BAMBOO </t>
  </si>
  <si>
    <t> 094W</t>
  </si>
  <si>
    <t>OOCL AMERICA </t>
  </si>
  <si>
    <t>  155W</t>
  </si>
  <si>
    <t>YM CYPRESS  </t>
  </si>
  <si>
    <t>4J3K</t>
    <phoneticPr fontId="9" type="noConversion"/>
  </si>
  <si>
    <t>KARACHI</t>
    <phoneticPr fontId="9" type="noConversion"/>
  </si>
  <si>
    <t>0067W</t>
  </si>
  <si>
    <t>Cosco Surabaya</t>
  </si>
  <si>
    <t>0160W</t>
  </si>
  <si>
    <t>Kota Lagu</t>
  </si>
  <si>
    <t>0077W</t>
  </si>
  <si>
    <t>Athens Bridge</t>
  </si>
  <si>
    <t>Cosco Colombo</t>
  </si>
  <si>
    <t>0154W</t>
  </si>
  <si>
    <t>Wan Hai 503</t>
  </si>
  <si>
    <t>PIL/COSCO</t>
    <phoneticPr fontId="9" type="noConversion"/>
  </si>
  <si>
    <t>0066W</t>
  </si>
  <si>
    <r>
      <rPr>
        <sz val="10"/>
        <rFont val="Arial"/>
        <family val="2"/>
      </rPr>
      <t>3</t>
    </r>
    <r>
      <rPr>
        <sz val="10"/>
        <color indexed="10"/>
        <rFont val="Arial"/>
        <family val="2"/>
      </rPr>
      <t>J1K</t>
    </r>
  </si>
  <si>
    <t>COLOMBO</t>
    <phoneticPr fontId="9" type="noConversion"/>
  </si>
  <si>
    <t xml:space="preserve">1573-144W </t>
    <phoneticPr fontId="9" type="noConversion"/>
  </si>
  <si>
    <t>EVER URBAN</t>
    <phoneticPr fontId="9" type="noConversion"/>
  </si>
  <si>
    <t xml:space="preserve">1572-125W </t>
    <phoneticPr fontId="9" type="noConversion"/>
  </si>
  <si>
    <t xml:space="preserve">    EVER URANUS </t>
    <phoneticPr fontId="9" type="noConversion"/>
  </si>
  <si>
    <t xml:space="preserve">1571-148W </t>
    <phoneticPr fontId="9" type="noConversion"/>
  </si>
  <si>
    <t xml:space="preserve">   EVER URSULA </t>
    <phoneticPr fontId="9" type="noConversion"/>
  </si>
  <si>
    <t xml:space="preserve"> 1570-134W </t>
    <phoneticPr fontId="9" type="noConversion"/>
  </si>
  <si>
    <t xml:space="preserve">     EVER UTILE </t>
    <phoneticPr fontId="9" type="noConversion"/>
  </si>
  <si>
    <r>
      <t>COSCO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MEX3)</t>
    </r>
    <phoneticPr fontId="9" type="noConversion"/>
  </si>
  <si>
    <t xml:space="preserve">0GF0VW1MA </t>
    <phoneticPr fontId="9" type="noConversion"/>
  </si>
  <si>
    <t>CMA CGM BUTTERFLY</t>
    <phoneticPr fontId="9" type="noConversion"/>
  </si>
  <si>
    <t xml:space="preserve">OGFOTW1MA </t>
    <phoneticPr fontId="9" type="noConversion"/>
  </si>
  <si>
    <t>CMA CGM MUMBAI</t>
    <phoneticPr fontId="9" type="noConversion"/>
  </si>
  <si>
    <t xml:space="preserve"> 0065-003W </t>
    <phoneticPr fontId="9" type="noConversion"/>
  </si>
  <si>
    <t>WAXB</t>
  </si>
  <si>
    <t>4J4K</t>
    <phoneticPr fontId="9" type="noConversion"/>
  </si>
  <si>
    <r>
      <t>JEBEL ALI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YT)</t>
    </r>
    <phoneticPr fontId="9" type="noConversion"/>
  </si>
  <si>
    <t>W037</t>
  </si>
  <si>
    <t>W026</t>
  </si>
  <si>
    <t>W039</t>
  </si>
  <si>
    <t>WANHAI(CMS)</t>
    <phoneticPr fontId="9" type="noConversion"/>
  </si>
  <si>
    <t>W033</t>
  </si>
  <si>
    <t>KOTA CEPAT</t>
  </si>
  <si>
    <t>3J3K</t>
  </si>
  <si>
    <t> 001W</t>
  </si>
  <si>
    <t>TO BE ADVISED  </t>
  </si>
  <si>
    <t>CSCL NEPTUNE </t>
  </si>
  <si>
    <t> 003W</t>
  </si>
  <si>
    <t>TO BE ADVISED </t>
  </si>
  <si>
    <t> 008W</t>
  </si>
  <si>
    <t>CAPE KORTIA  </t>
  </si>
  <si>
    <t>OOCL (ME3)</t>
    <phoneticPr fontId="9" type="noConversion"/>
  </si>
  <si>
    <t> 030W</t>
  </si>
  <si>
    <t>OOCL BRUSSELS </t>
  </si>
  <si>
    <t>1J7K</t>
  </si>
  <si>
    <t>SINGAPORE</t>
    <phoneticPr fontId="9" type="noConversion"/>
  </si>
  <si>
    <t>WHL(JST)</t>
  </si>
  <si>
    <t>S010</t>
  </si>
  <si>
    <t>SUNRISE DRAGON</t>
  </si>
  <si>
    <t>S007</t>
  </si>
  <si>
    <t>NORDMARGHERITA</t>
  </si>
  <si>
    <t>S009</t>
  </si>
  <si>
    <t>WAN HAI 175</t>
  </si>
  <si>
    <t xml:space="preserve">BANGKOK </t>
    <phoneticPr fontId="9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</si>
  <si>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</si>
  <si>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 xml:space="preserve"> </t>
    <phoneticPr fontId="82" type="noConversion"/>
  </si>
  <si>
    <t>18005S</t>
  </si>
  <si>
    <t>INGENUITY</t>
  </si>
  <si>
    <t>TS TOKYO</t>
  </si>
  <si>
    <t>TS KAOHSIUNG</t>
  </si>
  <si>
    <t>TS BANGKOK</t>
  </si>
  <si>
    <t>2J1K</t>
  </si>
  <si>
    <t>SOUTHEAST ASIAN AND JANPAN ROUTE</t>
  </si>
  <si>
    <t xml:space="preserve">0ME15W1MA </t>
    <phoneticPr fontId="9" type="noConversion"/>
  </si>
  <si>
    <t xml:space="preserve">    CMA CGM TITAN </t>
    <phoneticPr fontId="9" type="noConversion"/>
  </si>
  <si>
    <t xml:space="preserve">0ME13W1MA </t>
    <phoneticPr fontId="9" type="noConversion"/>
  </si>
  <si>
    <t xml:space="preserve">    CMA CGM MUSCA </t>
    <phoneticPr fontId="9" type="noConversion"/>
  </si>
  <si>
    <t>0ME11W1MA</t>
  </si>
  <si>
    <t>0ME0ZW1MA</t>
  </si>
  <si>
    <t xml:space="preserve">0ME0XW1MA </t>
    <phoneticPr fontId="9" type="noConversion"/>
  </si>
  <si>
    <t>CMA CGM ANDROMEDA</t>
  </si>
  <si>
    <r>
      <t>ONE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MD1)</t>
    </r>
    <r>
      <rPr>
        <sz val="11"/>
        <color theme="1"/>
        <rFont val="宋体"/>
        <family val="2"/>
        <charset val="134"/>
        <scheme val="minor"/>
      </rPr>
      <t/>
    </r>
  </si>
  <si>
    <t>202W</t>
  </si>
  <si>
    <t>MOL CHARISMA</t>
  </si>
  <si>
    <r>
      <t>ONE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MD1)</t>
    </r>
    <phoneticPr fontId="9" type="noConversion"/>
  </si>
  <si>
    <t>YM UTOPIA</t>
    <phoneticPr fontId="9" type="noConversion"/>
  </si>
  <si>
    <t>069W</t>
  </si>
  <si>
    <t>KUALA LUMPUR EXPRESS</t>
  </si>
  <si>
    <t>BERLIN EXPRESS</t>
  </si>
  <si>
    <t>ONE COMPETENCE</t>
  </si>
  <si>
    <t>2J2K</t>
    <phoneticPr fontId="9" type="noConversion"/>
  </si>
  <si>
    <t>BARCELONA</t>
    <phoneticPr fontId="9" type="noConversion"/>
  </si>
  <si>
    <t>MAERSK HIDALGO</t>
  </si>
  <si>
    <t>MSC ARIANE</t>
  </si>
  <si>
    <t>MSC BEATRICE</t>
  </si>
  <si>
    <t>MSC TRIESTE</t>
  </si>
  <si>
    <t>1J1K</t>
    <phoneticPr fontId="9" type="noConversion"/>
  </si>
  <si>
    <t>Izmit Korfezi</t>
    <phoneticPr fontId="9" type="noConversion"/>
  </si>
  <si>
    <t xml:space="preserve">ISTANBUL(k) </t>
    <phoneticPr fontId="9" type="noConversion"/>
  </si>
  <si>
    <t>HPL/ONE(FE3)</t>
    <phoneticPr fontId="9" type="noConversion"/>
  </si>
  <si>
    <t>YM WIND</t>
  </si>
  <si>
    <t>NYK CRANE</t>
  </si>
  <si>
    <t>NYK EAGLE</t>
  </si>
  <si>
    <t>NYK IBIS</t>
  </si>
  <si>
    <t>YM WORTH</t>
  </si>
  <si>
    <t>5J6K</t>
    <phoneticPr fontId="9" type="noConversion"/>
  </si>
  <si>
    <t>ROTTERDAM</t>
    <phoneticPr fontId="9" type="noConversion"/>
  </si>
  <si>
    <t>NYK OWL</t>
  </si>
  <si>
    <t>013W</t>
  </si>
  <si>
    <t>NYK BLUE JAY</t>
  </si>
  <si>
    <t>MANHATTAN BRIDGE</t>
  </si>
  <si>
    <t>NYK SWAN</t>
  </si>
  <si>
    <r>
      <t>HPL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MD2)</t>
    </r>
    <phoneticPr fontId="9" type="noConversion"/>
  </si>
  <si>
    <t>MANCHESTER BRIDGE</t>
  </si>
  <si>
    <t>LA SPEZIA</t>
    <phoneticPr fontId="9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</si>
  <si>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</si>
  <si>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</si>
  <si>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</si>
  <si>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</si>
  <si>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</si>
  <si>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</si>
  <si>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>  0BE19W1MA</t>
  </si>
  <si>
    <t>APL CALIFORNIA </t>
  </si>
  <si>
    <t> 283BEW</t>
  </si>
  <si>
    <t> 0BE15W1MA</t>
  </si>
  <si>
    <t xml:space="preserve">    COSCO HONG KONG </t>
    <phoneticPr fontId="9" type="noConversion"/>
  </si>
  <si>
    <t>EUROPE </t>
  </si>
  <si>
    <t>0BE11W1MA</t>
  </si>
  <si>
    <t>APL LATVIA </t>
  </si>
  <si>
    <t>5J5K</t>
  </si>
  <si>
    <t xml:space="preserve">006W </t>
    <phoneticPr fontId="9" type="noConversion"/>
  </si>
  <si>
    <t xml:space="preserve">    COSCO SHIPPING RHINE </t>
    <phoneticPr fontId="9" type="noConversion"/>
  </si>
  <si>
    <t xml:space="preserve">0BX17W1MA </t>
    <phoneticPr fontId="9" type="noConversion"/>
  </si>
  <si>
    <t xml:space="preserve">    CMA CGM VOLGA </t>
    <phoneticPr fontId="9" type="noConversion"/>
  </si>
  <si>
    <t xml:space="preserve">009W </t>
    <phoneticPr fontId="9" type="noConversion"/>
  </si>
  <si>
    <t>CMA</t>
    <phoneticPr fontId="9" type="noConversion"/>
  </si>
  <si>
    <t xml:space="preserve">0BX13W1MA </t>
    <phoneticPr fontId="9" type="noConversion"/>
  </si>
  <si>
    <t>CMA CGM CONGO</t>
    <phoneticPr fontId="9" type="noConversion"/>
  </si>
  <si>
    <t>3J3K</t>
    <phoneticPr fontId="9" type="noConversion"/>
  </si>
  <si>
    <t>CONSTANTSA</t>
    <phoneticPr fontId="9" type="noConversion"/>
  </si>
  <si>
    <t>YM WINNER </t>
  </si>
  <si>
    <t>YML(MD3)</t>
    <phoneticPr fontId="9" type="noConversion"/>
  </si>
  <si>
    <t xml:space="preserve"> ETA </t>
  </si>
  <si>
    <t xml:space="preserve"> ETD </t>
  </si>
  <si>
    <t>5J5k</t>
    <phoneticPr fontId="9" type="noConversion"/>
  </si>
  <si>
    <t>LE HAVRE</t>
  </si>
  <si>
    <t>ASHDOD</t>
    <phoneticPr fontId="9" type="noConversion"/>
  </si>
  <si>
    <t xml:space="preserve">0FM13W1MA </t>
    <phoneticPr fontId="9" type="noConversion"/>
  </si>
  <si>
    <t>CMA CGM AMERIGO VESPUCCI</t>
    <phoneticPr fontId="9" type="noConversion"/>
  </si>
  <si>
    <t xml:space="preserve">0FM11W1MA </t>
    <phoneticPr fontId="9" type="noConversion"/>
  </si>
  <si>
    <t xml:space="preserve">0FM0ZW1MA </t>
    <phoneticPr fontId="9" type="noConversion"/>
  </si>
  <si>
    <t>CMA CGM CORTE REAL</t>
    <phoneticPr fontId="9" type="noConversion"/>
  </si>
  <si>
    <t xml:space="preserve">0FM0XW1MA </t>
    <phoneticPr fontId="9" type="noConversion"/>
  </si>
  <si>
    <t xml:space="preserve">    APL VANDA </t>
    <phoneticPr fontId="9" type="noConversion"/>
  </si>
  <si>
    <t>EMC(FAL3)</t>
    <phoneticPr fontId="9" type="noConversion"/>
  </si>
  <si>
    <t xml:space="preserve"> 0FM0VW1MA </t>
    <phoneticPr fontId="9" type="noConversion"/>
  </si>
  <si>
    <t xml:space="preserve">CMA CGM CHRISTOPHE COLOMB </t>
    <phoneticPr fontId="9" type="noConversion"/>
  </si>
  <si>
    <t>LE HAVRE</t>
    <phoneticPr fontId="9" type="noConversion"/>
  </si>
  <si>
    <r>
      <t>HMM</t>
    </r>
    <r>
      <rPr>
        <sz val="10"/>
        <rFont val="宋体"/>
        <family val="3"/>
        <charset val="134"/>
      </rPr>
      <t/>
    </r>
    <phoneticPr fontId="9" type="noConversion"/>
  </si>
  <si>
    <r>
      <t>830W</t>
    </r>
    <r>
      <rPr>
        <sz val="9"/>
        <color rgb="FF44678C"/>
        <rFont val="Malgun Gothic"/>
        <family val="2"/>
      </rPr>
      <t xml:space="preserve"> </t>
    </r>
  </si>
  <si>
    <t>MSC ANNA</t>
  </si>
  <si>
    <r>
      <t>829W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</si>
  <si>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MARIT MAERSK</t>
  </si>
  <si>
    <r>
      <t>828W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</si>
  <si>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MSC REEF</t>
  </si>
  <si>
    <r>
      <t>827W</t>
    </r>
    <r>
      <rPr>
        <sz val="9"/>
        <color rgb="FF44678C"/>
        <rFont val="Malgun Gothic"/>
        <family val="2"/>
      </rPr>
      <t xml:space="preserve"> </t>
    </r>
  </si>
  <si>
    <t>MSC SVEVA</t>
  </si>
  <si>
    <r>
      <t>826W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</si>
  <si>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MATHILDE MAERSK</t>
  </si>
  <si>
    <t>MSC DITTE</t>
  </si>
  <si>
    <t>EMC/PIL</t>
    <phoneticPr fontId="9" type="noConversion"/>
  </si>
  <si>
    <t xml:space="preserve">0277-022W </t>
    <phoneticPr fontId="9" type="noConversion"/>
  </si>
  <si>
    <t xml:space="preserve">    THALASSA AVRA </t>
    <phoneticPr fontId="9" type="noConversion"/>
  </si>
  <si>
    <t xml:space="preserve">0276-010W </t>
    <phoneticPr fontId="9" type="noConversion"/>
  </si>
  <si>
    <t xml:space="preserve">    TALOS </t>
    <phoneticPr fontId="9" type="noConversion"/>
  </si>
  <si>
    <t xml:space="preserve">055W </t>
    <phoneticPr fontId="9" type="noConversion"/>
  </si>
  <si>
    <t xml:space="preserve">024W </t>
    <phoneticPr fontId="9" type="noConversion"/>
  </si>
  <si>
    <t xml:space="preserve"> HAMBURG  </t>
  </si>
  <si>
    <t>1J7K</t>
    <phoneticPr fontId="9" type="noConversion"/>
  </si>
  <si>
    <r>
      <t>102W</t>
    </r>
    <r>
      <rPr>
        <sz val="9"/>
        <color rgb="FF44678C"/>
        <rFont val="Malgun Gothic"/>
        <family val="2"/>
      </rPr>
      <t xml:space="preserve"> </t>
    </r>
  </si>
  <si>
    <t>BEIJING BRIDGE</t>
  </si>
  <si>
    <r>
      <t>102W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</si>
  <si>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SYDNEY TRADER</t>
  </si>
  <si>
    <r>
      <t>105W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</si>
  <si>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UNITY</t>
  </si>
  <si>
    <t>HERMA P</t>
  </si>
  <si>
    <r>
      <t>002W</t>
    </r>
    <r>
      <rPr>
        <sz val="9"/>
        <color rgb="FF44678C"/>
        <rFont val="Malgun Gothic"/>
        <family val="2"/>
      </rPr>
      <t xml:space="preserve"> </t>
    </r>
  </si>
  <si>
    <t>BERNADETTE</t>
  </si>
  <si>
    <t>SINO BRIDGE</t>
  </si>
  <si>
    <r>
      <t>EMC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FAL1</t>
    </r>
    <r>
      <rPr>
        <sz val="10"/>
        <rFont val="宋体"/>
        <family val="3"/>
        <charset val="134"/>
      </rPr>
      <t>）</t>
    </r>
    <phoneticPr fontId="9" type="noConversion"/>
  </si>
  <si>
    <t xml:space="preserve">0FL17W1MA </t>
    <phoneticPr fontId="9" type="noConversion"/>
  </si>
  <si>
    <t xml:space="preserve">0FL15W1MA </t>
    <phoneticPr fontId="9" type="noConversion"/>
  </si>
  <si>
    <t xml:space="preserve">    CMA CGM KERGUELEN </t>
    <phoneticPr fontId="9" type="noConversion"/>
  </si>
  <si>
    <t xml:space="preserve">0FL13W1MA </t>
    <phoneticPr fontId="9" type="noConversion"/>
  </si>
  <si>
    <t xml:space="preserve">    CMA CGM BENJAMIN FRANKLIN </t>
    <phoneticPr fontId="9" type="noConversion"/>
  </si>
  <si>
    <t xml:space="preserve"> 0FL11W1MA </t>
    <phoneticPr fontId="9" type="noConversion"/>
  </si>
  <si>
    <t xml:space="preserve"> CMA CGM BOUGAINVILLE</t>
    <phoneticPr fontId="9" type="noConversion"/>
  </si>
  <si>
    <t>(CMA/COSCO/EMC/OOCL) / (HPL(UA)/YM/MOL/NYK/KLINE) / (MSK/MSC/HBS/HMM)</t>
    <phoneticPr fontId="9" type="noConversion"/>
  </si>
  <si>
    <t>Jul</t>
    <phoneticPr fontId="9" type="noConversion"/>
  </si>
  <si>
    <t xml:space="preserve">          Sailing schedule-Shenzhen   </t>
  </si>
  <si>
    <t>S</t>
  </si>
  <si>
    <t>1481E</t>
  </si>
  <si>
    <t>1480E</t>
  </si>
  <si>
    <t>1479E</t>
  </si>
  <si>
    <t>1478E</t>
  </si>
  <si>
    <t>1477E</t>
  </si>
  <si>
    <t>1476E</t>
  </si>
  <si>
    <t>1475E</t>
  </si>
  <si>
    <t>1474E</t>
  </si>
  <si>
    <t>1473E</t>
  </si>
  <si>
    <t>DATE</t>
  </si>
  <si>
    <t>CLOSING</t>
  </si>
  <si>
    <t xml:space="preserve">1834E </t>
  </si>
  <si>
    <t xml:space="preserve">1833E </t>
  </si>
  <si>
    <t xml:space="preserve">1832E </t>
  </si>
  <si>
    <t xml:space="preserve">1831E </t>
  </si>
  <si>
    <t xml:space="preserve">1830E </t>
  </si>
  <si>
    <t xml:space="preserve">KOREA  ROUTE </t>
  </si>
  <si>
    <t>PENDING</t>
  </si>
  <si>
    <t>051S</t>
  </si>
  <si>
    <t>COSCO SAO PAULO</t>
  </si>
  <si>
    <t>036S</t>
  </si>
  <si>
    <t>JAKARTA</t>
  </si>
  <si>
    <t>FELIXSTOWE BRIDGE</t>
  </si>
  <si>
    <t>TIANJIN BRIDGE</t>
  </si>
  <si>
    <t>18003W</t>
  </si>
  <si>
    <t>LODESTAR</t>
  </si>
  <si>
    <t>064W</t>
  </si>
  <si>
    <t>PL GERMANY</t>
  </si>
  <si>
    <t>013S</t>
  </si>
  <si>
    <t>058S</t>
  </si>
  <si>
    <t>CMA CGM EIFEL</t>
  </si>
  <si>
    <t>待定</t>
  </si>
  <si>
    <t xml:space="preserve"> 824W</t>
  </si>
  <si>
    <t>MOL GUARDIAN</t>
  </si>
  <si>
    <t xml:space="preserve">WIDE CHARLIE </t>
  </si>
  <si>
    <t xml:space="preserve"> 822W_x000D_</t>
  </si>
  <si>
    <t xml:space="preserve">LISBON </t>
  </si>
  <si>
    <t>056W</t>
  </si>
  <si>
    <t xml:space="preserve">CSCL JUPITER </t>
  </si>
  <si>
    <t xml:space="preserve">CSCL NEPTUNE </t>
  </si>
  <si>
    <t xml:space="preserve">CAPE KORTIA </t>
  </si>
  <si>
    <t>MAERSK SHIVLING</t>
  </si>
  <si>
    <t xml:space="preserve">MAERSK TAURUS </t>
  </si>
  <si>
    <t>MAERSK SALALAH</t>
  </si>
  <si>
    <t xml:space="preserve">SAN FELIX </t>
  </si>
  <si>
    <t xml:space="preserve">ATACAMA </t>
  </si>
  <si>
    <t>MAERSK SALINA</t>
  </si>
  <si>
    <t>241GHW</t>
  </si>
  <si>
    <t>066GHW</t>
  </si>
  <si>
    <t>APL NEW JERSEY</t>
  </si>
  <si>
    <t>235GHW</t>
  </si>
  <si>
    <t xml:space="preserve">CMA CGM TANCREDI </t>
  </si>
  <si>
    <t>W185</t>
  </si>
  <si>
    <t xml:space="preserve">WAN HAI 501 </t>
  </si>
  <si>
    <t xml:space="preserve">WAN HAI 513 </t>
  </si>
  <si>
    <t>W001</t>
  </si>
  <si>
    <t>COS TBN</t>
  </si>
  <si>
    <t>WANHAI</t>
  </si>
  <si>
    <t>AS LEONA</t>
  </si>
  <si>
    <t>FESCO VOYAGER</t>
  </si>
  <si>
    <t>0BY0NS</t>
  </si>
  <si>
    <t>APL ATLANTA</t>
  </si>
  <si>
    <t>1807S</t>
  </si>
  <si>
    <t>KMTC JEBEL ALI</t>
  </si>
  <si>
    <t>0BY0JS</t>
  </si>
  <si>
    <t>APL OAKLAND</t>
  </si>
  <si>
    <t>18007S</t>
  </si>
  <si>
    <t>SILVIA</t>
  </si>
  <si>
    <t>0BY0FS</t>
  </si>
  <si>
    <t>PORT KELNG</t>
  </si>
  <si>
    <t xml:space="preserve">COLETTE </t>
  </si>
  <si>
    <t>010S</t>
  </si>
  <si>
    <t xml:space="preserve">TR PORTHOS </t>
  </si>
  <si>
    <t xml:space="preserve">PROTOSTAR N </t>
  </si>
  <si>
    <t xml:space="preserve">SATTHA BHUM </t>
  </si>
  <si>
    <t>HOCHIMINH</t>
  </si>
  <si>
    <t>0008</t>
  </si>
  <si>
    <t>0028</t>
  </si>
  <si>
    <t>MALIK AL ASHTAR</t>
  </si>
  <si>
    <t>0026E</t>
  </si>
  <si>
    <t>BASLE EXPRESS</t>
  </si>
  <si>
    <t xml:space="preserve">ONE </t>
  </si>
  <si>
    <t>BLANK SAILING</t>
  </si>
  <si>
    <t>JEBEL ALI</t>
  </si>
  <si>
    <t>DUBAI/JEBEL ALI</t>
  </si>
  <si>
    <t>ONE</t>
  </si>
  <si>
    <t>1718S</t>
  </si>
  <si>
    <t>SITC KEEL UNG</t>
  </si>
  <si>
    <t>SITC HEBEI</t>
  </si>
  <si>
    <t>1716S</t>
  </si>
  <si>
    <t>SITC GUANGXI</t>
  </si>
  <si>
    <t xml:space="preserve">SITC SHANGHAI </t>
  </si>
  <si>
    <t>1813W</t>
  </si>
  <si>
    <t>1812W</t>
  </si>
  <si>
    <t>ASL</t>
  </si>
  <si>
    <t>BAOHANG</t>
  </si>
  <si>
    <t xml:space="preserve">828S </t>
  </si>
  <si>
    <t xml:space="preserve">826S </t>
  </si>
  <si>
    <t xml:space="preserve">A.P. MOLLER </t>
  </si>
  <si>
    <t>825S</t>
  </si>
  <si>
    <t xml:space="preserve">MAERSK STEPNICA </t>
  </si>
  <si>
    <t xml:space="preserve">COLON </t>
  </si>
  <si>
    <t xml:space="preserve">COSCO SPAIN </t>
  </si>
  <si>
    <t>COSCO SHIPPING LIBRA</t>
  </si>
  <si>
    <t xml:space="preserve"> XIN MEI ZHOU</t>
  </si>
  <si>
    <t xml:space="preserve"> XIN FEI ZHOU</t>
  </si>
  <si>
    <t xml:space="preserve"> 133E</t>
  </si>
  <si>
    <t xml:space="preserve"> 829W</t>
  </si>
  <si>
    <t xml:space="preserve"> 001W_x000D_</t>
  </si>
  <si>
    <t>827W_x000D_</t>
  </si>
  <si>
    <t xml:space="preserve">SANTOS EXPRESS </t>
  </si>
  <si>
    <t>0060E</t>
  </si>
  <si>
    <t>YM MUTUALITY</t>
  </si>
  <si>
    <t>0056E</t>
  </si>
  <si>
    <t>YM MANDATE</t>
  </si>
  <si>
    <t>0035E</t>
  </si>
  <si>
    <t>YM MOBILITY</t>
  </si>
  <si>
    <t>0053E</t>
  </si>
  <si>
    <t>YM MILESTONE</t>
  </si>
  <si>
    <t>0052E</t>
  </si>
  <si>
    <t>YM MATURITY</t>
  </si>
  <si>
    <t>HOUSTON</t>
  </si>
  <si>
    <t>DALLAS</t>
  </si>
  <si>
    <t>0ME19W</t>
  </si>
  <si>
    <t>CMA CGM LEO</t>
  </si>
  <si>
    <t>0ME17W</t>
  </si>
  <si>
    <t>0ME15W</t>
  </si>
  <si>
    <t>0ME13W</t>
  </si>
  <si>
    <t>0ME11W</t>
  </si>
  <si>
    <t>016E</t>
  </si>
  <si>
    <t>CSCL SPRING</t>
  </si>
  <si>
    <t>017E</t>
  </si>
  <si>
    <t xml:space="preserve">CSCL SUMMER </t>
  </si>
  <si>
    <t>COSCO/CMA</t>
  </si>
  <si>
    <t>0027E</t>
  </si>
  <si>
    <t>GUANG DONG BRIDGE</t>
  </si>
  <si>
    <t>0091E</t>
  </si>
  <si>
    <t>GLEN CANYON BRIDGE</t>
  </si>
  <si>
    <t>0107E</t>
  </si>
  <si>
    <t>0093E</t>
  </si>
  <si>
    <t>GEORGE WASHINGTON BRIDGE</t>
  </si>
  <si>
    <t>0086E</t>
  </si>
  <si>
    <t>GRANVILLE BRIDGE</t>
  </si>
  <si>
    <t>SEATTLE/TACOMA</t>
  </si>
  <si>
    <t>OAKLAND/SAN FRANCISCO</t>
  </si>
  <si>
    <t xml:space="preserve">PRESIDENT KENNEDY </t>
  </si>
  <si>
    <t xml:space="preserve">CSCL EAST CHINA SEA </t>
  </si>
  <si>
    <t>017 E</t>
  </si>
  <si>
    <t xml:space="preserve">CSCL AUTUMN </t>
  </si>
  <si>
    <t>216E</t>
  </si>
  <si>
    <t xml:space="preserve">APL KOREA </t>
  </si>
  <si>
    <t>MAERSK ANTARES</t>
  </si>
  <si>
    <t>GUNDE MAERSK</t>
  </si>
  <si>
    <t>GUDRUN MAERSK</t>
  </si>
  <si>
    <t>GUNVOR MAERSK</t>
  </si>
  <si>
    <t>827N</t>
  </si>
  <si>
    <t>GUSTAV MAERSK</t>
  </si>
  <si>
    <t>LONG BEACH</t>
  </si>
  <si>
    <t>SCBH1811E</t>
  </si>
  <si>
    <t>BOMAR HAMBURG</t>
  </si>
  <si>
    <t>SCBH1810E</t>
  </si>
  <si>
    <t>SCBH1809E</t>
  </si>
  <si>
    <t>SCBH1808E</t>
  </si>
  <si>
    <t>SM LINE</t>
  </si>
  <si>
    <t>SCBH1807E</t>
  </si>
  <si>
    <t xml:space="preserve">LOS ANGELES/LONG BEACH </t>
  </si>
  <si>
    <t>0MB0NE</t>
  </si>
  <si>
    <t xml:space="preserve">COSCO NINGBO </t>
  </si>
  <si>
    <t>0MB0JE</t>
  </si>
  <si>
    <t xml:space="preserve">ERVING </t>
  </si>
  <si>
    <t>NEW YORK</t>
  </si>
  <si>
    <t>0072E</t>
  </si>
  <si>
    <t>0077E</t>
  </si>
  <si>
    <t>0032E</t>
  </si>
  <si>
    <t>0002E</t>
  </si>
  <si>
    <t>NORTH  AMERICAN ROUTE</t>
  </si>
  <si>
    <t>MSC RAPALLO</t>
  </si>
  <si>
    <t>MSC DANIT</t>
  </si>
  <si>
    <t>MSC ARIAN</t>
  </si>
  <si>
    <t xml:space="preserve">0ME13W1MA </t>
  </si>
  <si>
    <t xml:space="preserve">CMA CGM MUSCA </t>
  </si>
  <si>
    <t xml:space="preserve">0ME11W1MA </t>
  </si>
  <si>
    <t xml:space="preserve">CMA CGM GEMINI </t>
  </si>
  <si>
    <t xml:space="preserve">02M13W1MA </t>
  </si>
  <si>
    <t xml:space="preserve">COSCO AFRICA </t>
  </si>
  <si>
    <t xml:space="preserve">02M11W1MA </t>
  </si>
  <si>
    <t xml:space="preserve">CMA CGM MIAMI </t>
  </si>
  <si>
    <t xml:space="preserve">02M0ZW1MA </t>
  </si>
  <si>
    <t xml:space="preserve">TEXAS TRIUMPH </t>
  </si>
  <si>
    <t>GENOVA</t>
  </si>
  <si>
    <t>0004</t>
  </si>
  <si>
    <t>0013</t>
  </si>
  <si>
    <t>0015</t>
  </si>
  <si>
    <t>GDANSK</t>
  </si>
  <si>
    <t>068W</t>
  </si>
  <si>
    <t>COSCO JAPAN</t>
  </si>
  <si>
    <t xml:space="preserve">EVER UNIQUE </t>
  </si>
  <si>
    <t xml:space="preserve">EVER STRONG </t>
  </si>
  <si>
    <t xml:space="preserve">EVER SIGMA </t>
  </si>
  <si>
    <t>CONSTANTA</t>
  </si>
  <si>
    <t>0346W</t>
  </si>
  <si>
    <t xml:space="preserve">TAIPEI TRIUMPH </t>
  </si>
  <si>
    <t>0342W</t>
  </si>
  <si>
    <t>MSC JADE</t>
  </si>
  <si>
    <t xml:space="preserve">830W
</t>
  </si>
  <si>
    <t>MAERSK M. MOLLER</t>
  </si>
  <si>
    <t>MSC DIANA</t>
  </si>
  <si>
    <t>MSC LEANNE</t>
  </si>
  <si>
    <t>ELLY MAERSK</t>
  </si>
  <si>
    <t>TALLIN</t>
  </si>
  <si>
    <t>0FM15W</t>
  </si>
  <si>
    <t xml:space="preserve">CMA CGM NEVADA </t>
  </si>
  <si>
    <t>0FM13W</t>
  </si>
  <si>
    <t xml:space="preserve">CMA CGM AMERIGO VESPUCCI </t>
  </si>
  <si>
    <t>0FM11W</t>
  </si>
  <si>
    <t>0FM0ZW</t>
  </si>
  <si>
    <t xml:space="preserve">CMA CGM CORTE REAL </t>
  </si>
  <si>
    <t>0FM0XW</t>
  </si>
  <si>
    <t>COSCO/OOCL</t>
  </si>
  <si>
    <t xml:space="preserve"> FELIXSTOWE </t>
  </si>
  <si>
    <t xml:space="preserve">COSCO </t>
  </si>
  <si>
    <t>AARHUS</t>
  </si>
  <si>
    <t xml:space="preserve">          Sailing schedule-Qingdao  </t>
  </si>
  <si>
    <t>136S</t>
    <phoneticPr fontId="9" type="noConversion"/>
  </si>
  <si>
    <t>COSCO FELIXSTOWE</t>
    <phoneticPr fontId="9" type="noConversion"/>
  </si>
  <si>
    <t>178S</t>
    <phoneticPr fontId="9" type="noConversion"/>
  </si>
  <si>
    <t>XIN QING DAO</t>
    <phoneticPr fontId="9" type="noConversion"/>
  </si>
  <si>
    <t>105S</t>
    <phoneticPr fontId="9" type="noConversion"/>
  </si>
  <si>
    <t>OOCL DUBAI</t>
    <phoneticPr fontId="9" type="noConversion"/>
  </si>
  <si>
    <t>034S</t>
    <phoneticPr fontId="9" type="noConversion"/>
  </si>
  <si>
    <t>XIN YAN TIAN</t>
    <phoneticPr fontId="9" type="noConversion"/>
  </si>
  <si>
    <t>082S</t>
    <phoneticPr fontId="9" type="noConversion"/>
  </si>
  <si>
    <t>OOCL ITALY</t>
    <phoneticPr fontId="9" type="noConversion"/>
  </si>
  <si>
    <t xml:space="preserve">CNHKG </t>
  </si>
  <si>
    <t>MELBOURNE (A3S)</t>
  </si>
  <si>
    <t>S118</t>
    <phoneticPr fontId="9" type="noConversion"/>
  </si>
  <si>
    <t>WAN HAI 271</t>
    <phoneticPr fontId="9" type="noConversion"/>
  </si>
  <si>
    <t>S200</t>
    <phoneticPr fontId="9" type="noConversion"/>
  </si>
  <si>
    <t>INTERASIA ADVANCE</t>
    <phoneticPr fontId="9" type="noConversion"/>
  </si>
  <si>
    <t>S113</t>
    <phoneticPr fontId="9" type="noConversion"/>
  </si>
  <si>
    <t>WAN HAI 272</t>
    <phoneticPr fontId="9" type="noConversion"/>
  </si>
  <si>
    <t>S177</t>
    <phoneticPr fontId="9" type="noConversion"/>
  </si>
  <si>
    <t>S199</t>
    <phoneticPr fontId="9" type="noConversion"/>
  </si>
  <si>
    <t>HOCHIMIHN</t>
    <phoneticPr fontId="9" type="noConversion"/>
  </si>
  <si>
    <t>HOCHIMINH (JCV)</t>
    <phoneticPr fontId="9" type="noConversion"/>
  </si>
  <si>
    <t>S010</t>
    <phoneticPr fontId="9" type="noConversion"/>
  </si>
  <si>
    <t>SUNRISE DRAGON</t>
    <phoneticPr fontId="9" type="noConversion"/>
  </si>
  <si>
    <t>WHITE DRAGON</t>
    <phoneticPr fontId="9" type="noConversion"/>
  </si>
  <si>
    <t>S007</t>
    <phoneticPr fontId="9" type="noConversion"/>
  </si>
  <si>
    <t>NORDMARGHERITA</t>
    <phoneticPr fontId="9" type="noConversion"/>
  </si>
  <si>
    <t>S009</t>
    <phoneticPr fontId="9" type="noConversion"/>
  </si>
  <si>
    <t>WAN HAI 175</t>
    <phoneticPr fontId="9" type="noConversion"/>
  </si>
  <si>
    <t>BANGKOK(JST)</t>
    <phoneticPr fontId="9" type="noConversion"/>
  </si>
  <si>
    <t xml:space="preserve">0PG1JE1MA </t>
    <phoneticPr fontId="9" type="noConversion"/>
  </si>
  <si>
    <t>CMA CGM LA SCALA</t>
    <phoneticPr fontId="9" type="noConversion"/>
  </si>
  <si>
    <t>0PG1HE1MA</t>
    <phoneticPr fontId="9" type="noConversion"/>
  </si>
  <si>
    <t>CMA CGM NERVAL</t>
    <phoneticPr fontId="9" type="noConversion"/>
  </si>
  <si>
    <t>0PG1FE1MA</t>
    <phoneticPr fontId="9" type="noConversion"/>
  </si>
  <si>
    <t>APL SCOTLAND</t>
    <phoneticPr fontId="9" type="noConversion"/>
  </si>
  <si>
    <t>0PG1DE1MA</t>
    <phoneticPr fontId="9" type="noConversion"/>
  </si>
  <si>
    <t>BALTIC BRIDGE</t>
    <phoneticPr fontId="9" type="noConversion"/>
  </si>
  <si>
    <t>CNSHEKOU</t>
  </si>
  <si>
    <t>MIAMI( Service PEX3)</t>
    <phoneticPr fontId="9" type="noConversion"/>
  </si>
  <si>
    <t>032E</t>
    <phoneticPr fontId="9" type="noConversion"/>
  </si>
  <si>
    <t>COSCO HOPE</t>
    <phoneticPr fontId="9" type="noConversion"/>
  </si>
  <si>
    <t>021E</t>
    <phoneticPr fontId="9" type="noConversion"/>
  </si>
  <si>
    <t>OOCL KOREA</t>
    <phoneticPr fontId="9" type="noConversion"/>
  </si>
  <si>
    <t>042E</t>
    <phoneticPr fontId="9" type="noConversion"/>
  </si>
  <si>
    <t>COSCO DEVELOPENT</t>
    <phoneticPr fontId="9" type="noConversion"/>
  </si>
  <si>
    <t>OOCL MALAYSIA</t>
    <phoneticPr fontId="9" type="noConversion"/>
  </si>
  <si>
    <t>OOCL POLAND</t>
    <phoneticPr fontId="9" type="noConversion"/>
  </si>
  <si>
    <t>NEW YORK (ECX1)</t>
    <phoneticPr fontId="9" type="noConversion"/>
  </si>
  <si>
    <t>TBA</t>
    <phoneticPr fontId="9" type="noConversion"/>
  </si>
  <si>
    <t>E011</t>
    <phoneticPr fontId="9" type="noConversion"/>
  </si>
  <si>
    <t>APL FULLERTON</t>
    <phoneticPr fontId="9" type="noConversion"/>
  </si>
  <si>
    <t>CMA CGM TJEFFERSON</t>
    <phoneticPr fontId="9" type="noConversion"/>
  </si>
  <si>
    <t>E001</t>
    <phoneticPr fontId="9" type="noConversion"/>
  </si>
  <si>
    <t>APL ESPLANADE</t>
    <phoneticPr fontId="9" type="noConversion"/>
  </si>
  <si>
    <t>LOS ANGELS(CP3)</t>
    <phoneticPr fontId="9" type="noConversion"/>
  </si>
  <si>
    <t>F1829A</t>
    <phoneticPr fontId="9" type="noConversion"/>
  </si>
  <si>
    <t>MSC JEONGMIN</t>
    <phoneticPr fontId="9" type="noConversion"/>
  </si>
  <si>
    <t>MAERSK SIRAC</t>
    <phoneticPr fontId="9" type="noConversion"/>
  </si>
  <si>
    <t>827W</t>
    <phoneticPr fontId="9" type="noConversion"/>
  </si>
  <si>
    <t>MAERSK SHAMS</t>
    <phoneticPr fontId="9" type="noConversion"/>
  </si>
  <si>
    <t>826W</t>
    <phoneticPr fontId="9" type="noConversion"/>
  </si>
  <si>
    <t>MAERSK LETICIA</t>
    <phoneticPr fontId="9" type="noConversion"/>
  </si>
  <si>
    <t>825W</t>
    <phoneticPr fontId="9" type="noConversion"/>
  </si>
  <si>
    <t>MAERSK LA PAZ</t>
    <phoneticPr fontId="9" type="noConversion"/>
  </si>
  <si>
    <t>MONTEVIDEO(CSW)</t>
    <phoneticPr fontId="9" type="noConversion"/>
  </si>
  <si>
    <t>MAERSK VIGRINAI</t>
    <phoneticPr fontId="9" type="noConversion"/>
  </si>
  <si>
    <t>827E</t>
    <phoneticPr fontId="9" type="noConversion"/>
  </si>
  <si>
    <t>LAURA MAERSK</t>
    <phoneticPr fontId="9" type="noConversion"/>
  </si>
  <si>
    <t>HUBS</t>
    <phoneticPr fontId="9" type="noConversion"/>
  </si>
  <si>
    <t>LUNA MAERSK</t>
    <phoneticPr fontId="9" type="noConversion"/>
  </si>
  <si>
    <t>CNHKG</t>
    <phoneticPr fontId="9" type="noConversion"/>
  </si>
  <si>
    <t>VALPARAISO（New ASPA Sling 1 Service ）</t>
    <phoneticPr fontId="9" type="noConversion"/>
  </si>
  <si>
    <t>MSC MARIA SAVERIA</t>
    <phoneticPr fontId="9" type="noConversion"/>
  </si>
  <si>
    <t>016E</t>
    <phoneticPr fontId="9" type="noConversion"/>
  </si>
  <si>
    <t>MSC FLAVIA</t>
    <phoneticPr fontId="9" type="noConversion"/>
  </si>
  <si>
    <t>011E</t>
    <phoneticPr fontId="9" type="noConversion"/>
  </si>
  <si>
    <t>MSC FAUSTINA</t>
    <phoneticPr fontId="9" type="noConversion"/>
  </si>
  <si>
    <t>007E</t>
    <phoneticPr fontId="9" type="noConversion"/>
  </si>
  <si>
    <t>MSC PERLE</t>
    <phoneticPr fontId="9" type="noConversion"/>
  </si>
  <si>
    <t>MOL BENEFACTOR</t>
    <phoneticPr fontId="9" type="noConversion"/>
  </si>
  <si>
    <t>020E</t>
    <phoneticPr fontId="9" type="noConversion"/>
  </si>
  <si>
    <t>MOL BELLWETHER</t>
    <phoneticPr fontId="9" type="noConversion"/>
  </si>
  <si>
    <t>MANZANILLO(NW2)</t>
    <phoneticPr fontId="9" type="noConversion"/>
  </si>
  <si>
    <t>美洲</t>
    <phoneticPr fontId="9" type="noConversion"/>
  </si>
  <si>
    <t>829W</t>
    <phoneticPr fontId="9" type="noConversion"/>
  </si>
  <si>
    <t>MSK</t>
    <phoneticPr fontId="9" type="noConversion"/>
  </si>
  <si>
    <t>MSC BEATRICE</t>
    <phoneticPr fontId="9" type="noConversion"/>
  </si>
  <si>
    <t>CNSK</t>
    <phoneticPr fontId="9" type="noConversion"/>
  </si>
  <si>
    <t xml:space="preserve">ISTANBUL(KUMPORT)  </t>
    <phoneticPr fontId="9" type="noConversion"/>
  </si>
  <si>
    <t>004W</t>
    <phoneticPr fontId="9" type="noConversion"/>
  </si>
  <si>
    <t>NYK BLUE JAY</t>
    <phoneticPr fontId="9" type="noConversion"/>
  </si>
  <si>
    <t xml:space="preserve">015W </t>
    <phoneticPr fontId="9" type="noConversion"/>
  </si>
  <si>
    <t>MANHATTAN BRIDGE</t>
    <phoneticPr fontId="9" type="noConversion"/>
  </si>
  <si>
    <t>017W</t>
    <phoneticPr fontId="9" type="noConversion"/>
  </si>
  <si>
    <t>YML</t>
    <phoneticPr fontId="9" type="noConversion"/>
  </si>
  <si>
    <t>GENOVA(MD2)</t>
    <phoneticPr fontId="9" type="noConversion"/>
  </si>
  <si>
    <t>831W</t>
    <phoneticPr fontId="9" type="noConversion"/>
  </si>
  <si>
    <t>ELEONORA MAERSK</t>
    <phoneticPr fontId="9" type="noConversion"/>
  </si>
  <si>
    <t>EDITH MAERSK</t>
    <phoneticPr fontId="9" type="noConversion"/>
  </si>
  <si>
    <t>FH829W</t>
    <phoneticPr fontId="9" type="noConversion"/>
  </si>
  <si>
    <t>MSC LONDON</t>
    <phoneticPr fontId="9" type="noConversion"/>
  </si>
  <si>
    <t>MOGENS MAERSK</t>
    <phoneticPr fontId="9" type="noConversion"/>
  </si>
  <si>
    <t>MSC</t>
    <phoneticPr fontId="9" type="noConversion"/>
  </si>
  <si>
    <t>EMMA MAERSK</t>
    <phoneticPr fontId="9" type="noConversion"/>
  </si>
  <si>
    <t>FELIXSTOWE (SHOGUN)</t>
    <phoneticPr fontId="9" type="noConversion"/>
  </si>
  <si>
    <t>OFL19W1MA</t>
    <phoneticPr fontId="9" type="noConversion"/>
  </si>
  <si>
    <t>CMA CGM ANTOINE DE ST EXUPERY</t>
    <phoneticPr fontId="9" type="noConversion"/>
  </si>
  <si>
    <t>OFL17W1MA</t>
    <phoneticPr fontId="9" type="noConversion"/>
  </si>
  <si>
    <t>OFL15W1MA</t>
    <phoneticPr fontId="9" type="noConversion"/>
  </si>
  <si>
    <t>OFL13W1MA</t>
    <phoneticPr fontId="9" type="noConversion"/>
  </si>
  <si>
    <t>CMA CGM BENJAMIN FRANKLIN</t>
    <phoneticPr fontId="9" type="noConversion"/>
  </si>
  <si>
    <t>OFL11W1MA</t>
    <phoneticPr fontId="9" type="noConversion"/>
  </si>
  <si>
    <t>CMA CGM BOUGAINVILLE</t>
    <phoneticPr fontId="9" type="noConversion"/>
  </si>
  <si>
    <t>CNYTN</t>
    <phoneticPr fontId="9" type="noConversion"/>
  </si>
  <si>
    <t>HAMBURG  (AEU 2)</t>
  </si>
  <si>
    <t xml:space="preserve">EUROPEAN ROUTE    </t>
  </si>
  <si>
    <t>欧地非</t>
    <phoneticPr fontId="9" type="noConversion"/>
  </si>
  <si>
    <t>097S</t>
    <phoneticPr fontId="9" type="noConversion"/>
  </si>
  <si>
    <t>OOCL JAKARTA</t>
    <phoneticPr fontId="9" type="noConversion"/>
  </si>
  <si>
    <t>173S</t>
    <phoneticPr fontId="9" type="noConversion"/>
  </si>
  <si>
    <t>OOCL NAGOYA</t>
    <phoneticPr fontId="9" type="noConversion"/>
  </si>
  <si>
    <t>099S</t>
    <phoneticPr fontId="9" type="noConversion"/>
  </si>
  <si>
    <t>OOCL GUANGZHOU</t>
    <phoneticPr fontId="9" type="noConversion"/>
  </si>
  <si>
    <t>172S</t>
    <phoneticPr fontId="9" type="noConversion"/>
  </si>
  <si>
    <t>OOCL AUSTRALIA</t>
    <phoneticPr fontId="9" type="noConversion"/>
  </si>
  <si>
    <t>096S</t>
    <phoneticPr fontId="9" type="noConversion"/>
  </si>
  <si>
    <t>CHITTAGONG(KTX3)新加坡中转</t>
    <phoneticPr fontId="9" type="noConversion"/>
  </si>
  <si>
    <t>087W</t>
    <phoneticPr fontId="9" type="noConversion"/>
  </si>
  <si>
    <t>094W</t>
    <phoneticPr fontId="9" type="noConversion"/>
  </si>
  <si>
    <t>OOCL AMERICA</t>
    <phoneticPr fontId="9" type="noConversion"/>
  </si>
  <si>
    <t>155W</t>
    <phoneticPr fontId="9" type="noConversion"/>
  </si>
  <si>
    <t>YM CYPRESS</t>
    <phoneticPr fontId="9" type="noConversion"/>
  </si>
  <si>
    <t>KARACHI-K港(CPX)</t>
    <phoneticPr fontId="9" type="noConversion"/>
  </si>
  <si>
    <t>077W</t>
    <phoneticPr fontId="9" type="noConversion"/>
  </si>
  <si>
    <t>ATHENS BRIDGE</t>
    <phoneticPr fontId="9" type="noConversion"/>
  </si>
  <si>
    <t>COSCO COLOMBO</t>
    <phoneticPr fontId="9" type="noConversion"/>
  </si>
  <si>
    <t>W154</t>
    <phoneticPr fontId="9" type="noConversion"/>
  </si>
  <si>
    <t>WAN HAI 503</t>
    <phoneticPr fontId="9" type="noConversion"/>
  </si>
  <si>
    <t>COLOMBO (PIX)</t>
    <phoneticPr fontId="9" type="noConversion"/>
  </si>
  <si>
    <t>W010</t>
    <phoneticPr fontId="9" type="noConversion"/>
  </si>
  <si>
    <t>VENETIA</t>
    <phoneticPr fontId="9" type="noConversion"/>
  </si>
  <si>
    <t>W160</t>
    <phoneticPr fontId="9" type="noConversion"/>
  </si>
  <si>
    <t>WAN HAI 506</t>
    <phoneticPr fontId="9" type="noConversion"/>
  </si>
  <si>
    <t>WED 11 JUL</t>
    <phoneticPr fontId="9" type="noConversion"/>
  </si>
  <si>
    <t>W200</t>
    <phoneticPr fontId="9" type="noConversion"/>
  </si>
  <si>
    <t>NAVIOS VERMILION</t>
    <phoneticPr fontId="9" type="noConversion"/>
  </si>
  <si>
    <t>W155</t>
    <phoneticPr fontId="9" type="noConversion"/>
  </si>
  <si>
    <t>WAN HAI 508</t>
    <phoneticPr fontId="9" type="noConversion"/>
  </si>
  <si>
    <t>CHENNAI (CI3)</t>
    <phoneticPr fontId="9" type="noConversion"/>
  </si>
  <si>
    <t>W097</t>
    <phoneticPr fontId="9" type="noConversion"/>
  </si>
  <si>
    <t>NORTHERN PRIORITY</t>
    <phoneticPr fontId="9" type="noConversion"/>
  </si>
  <si>
    <t>W119</t>
    <phoneticPr fontId="9" type="noConversion"/>
  </si>
  <si>
    <t>ITAL MILIONE</t>
    <phoneticPr fontId="9" type="noConversion"/>
  </si>
  <si>
    <t>W050</t>
    <phoneticPr fontId="9" type="noConversion"/>
  </si>
  <si>
    <t>WAN HAI 509</t>
    <phoneticPr fontId="9" type="noConversion"/>
  </si>
  <si>
    <t>W123</t>
    <phoneticPr fontId="9" type="noConversion"/>
  </si>
  <si>
    <t>WAN HAI 505</t>
    <phoneticPr fontId="9" type="noConversion"/>
  </si>
  <si>
    <t>NHAVA SHEVA(CIX)</t>
    <phoneticPr fontId="9" type="noConversion"/>
  </si>
  <si>
    <t>037W</t>
    <phoneticPr fontId="9" type="noConversion"/>
  </si>
  <si>
    <t>WAN HAI 612</t>
    <phoneticPr fontId="9" type="noConversion"/>
  </si>
  <si>
    <t>039W</t>
    <phoneticPr fontId="9" type="noConversion"/>
  </si>
  <si>
    <t>033W</t>
    <phoneticPr fontId="9" type="noConversion"/>
  </si>
  <si>
    <t>KOTA CEPAT</t>
    <phoneticPr fontId="9" type="noConversion"/>
  </si>
  <si>
    <t>CNSKU</t>
    <phoneticPr fontId="9" type="noConversion"/>
  </si>
  <si>
    <r>
      <t>DUBAI(</t>
    </r>
    <r>
      <rPr>
        <b/>
        <sz val="12"/>
        <color indexed="40"/>
        <rFont val="Arial Narrow"/>
        <family val="2"/>
      </rPr>
      <t>JEBEL ALI</t>
    </r>
    <r>
      <rPr>
        <b/>
        <sz val="12"/>
        <rFont val="Arial Narrow"/>
        <family val="2"/>
      </rPr>
      <t xml:space="preserve">)  </t>
    </r>
    <r>
      <rPr>
        <b/>
        <sz val="12"/>
        <rFont val="宋体"/>
        <family val="3"/>
        <charset val="134"/>
      </rPr>
      <t>（</t>
    </r>
    <r>
      <rPr>
        <b/>
        <sz val="12"/>
        <rFont val="Arial Narrow"/>
        <family val="2"/>
      </rPr>
      <t>CMS1)</t>
    </r>
    <phoneticPr fontId="9" type="noConversion"/>
  </si>
  <si>
    <t>中印红</t>
    <phoneticPr fontId="9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</si>
  <si>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</si>
  <si>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</si>
  <si>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</si>
  <si>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073E</t>
    <phoneticPr fontId="9" type="noConversion"/>
  </si>
  <si>
    <t>VIENNA EXPRESS</t>
    <phoneticPr fontId="9" type="noConversion"/>
  </si>
  <si>
    <t>MOL CONTRIBUTION</t>
    <phoneticPr fontId="9" type="noConversion"/>
  </si>
  <si>
    <t>YM ULTIMATE</t>
    <phoneticPr fontId="9" type="noConversion"/>
  </si>
  <si>
    <t>057E</t>
    <phoneticPr fontId="9" type="noConversion"/>
  </si>
  <si>
    <t>YM UPSURGENCE</t>
    <phoneticPr fontId="9" type="noConversion"/>
  </si>
  <si>
    <t>060E</t>
    <phoneticPr fontId="9" type="noConversion"/>
  </si>
  <si>
    <t>BUDAPEST EXPRESS</t>
    <phoneticPr fontId="9" type="noConversion"/>
  </si>
  <si>
    <t>MONTEVIDEO</t>
    <phoneticPr fontId="9" type="noConversion"/>
  </si>
  <si>
    <t>CNXMN</t>
    <phoneticPr fontId="9" type="noConversion"/>
  </si>
  <si>
    <t>FA830A</t>
    <phoneticPr fontId="9" type="noConversion"/>
  </si>
  <si>
    <t>FA829A</t>
    <phoneticPr fontId="9" type="noConversion"/>
  </si>
  <si>
    <t>FA827A</t>
    <phoneticPr fontId="9" type="noConversion"/>
  </si>
  <si>
    <t>MSC NATASHA</t>
    <phoneticPr fontId="9" type="noConversion"/>
  </si>
  <si>
    <t>ONE(ALX2)</t>
    <phoneticPr fontId="9" type="noConversion"/>
  </si>
  <si>
    <t>OPERATOR</t>
    <phoneticPr fontId="9" type="noConversion"/>
  </si>
  <si>
    <t>HBS(ASPA SLING 1)</t>
    <phoneticPr fontId="9" type="noConversion"/>
  </si>
  <si>
    <t>ESTELLE MAERSK</t>
    <phoneticPr fontId="9" type="noConversion"/>
  </si>
  <si>
    <t>VALPARAISO</t>
    <phoneticPr fontId="9" type="noConversion"/>
  </si>
  <si>
    <t>0099N</t>
    <phoneticPr fontId="9" type="noConversion"/>
  </si>
  <si>
    <t>HEUNG-A JANICE</t>
    <phoneticPr fontId="9" type="noConversion"/>
  </si>
  <si>
    <t>0091N</t>
    <phoneticPr fontId="9" type="noConversion"/>
  </si>
  <si>
    <t>HEUNG-A  XIAMEN</t>
    <phoneticPr fontId="9" type="noConversion"/>
  </si>
  <si>
    <t>0098N</t>
    <phoneticPr fontId="9" type="noConversion"/>
  </si>
  <si>
    <t>0090N</t>
    <phoneticPr fontId="9" type="noConversion"/>
  </si>
  <si>
    <t>HEUNG-A(SCS)</t>
    <phoneticPr fontId="9" type="noConversion"/>
  </si>
  <si>
    <t>0097N</t>
    <phoneticPr fontId="9" type="noConversion"/>
  </si>
  <si>
    <t>HEUNG-A JANICE</t>
    <phoneticPr fontId="9" type="noConversion"/>
  </si>
  <si>
    <t>CNXMN</t>
    <phoneticPr fontId="9" type="noConversion"/>
  </si>
  <si>
    <t>SOUTH KOREA</t>
    <phoneticPr fontId="9" type="noConversion"/>
  </si>
  <si>
    <t>466E</t>
    <phoneticPr fontId="9" type="noConversion"/>
  </si>
  <si>
    <t>GODSPEED V.456E</t>
  </si>
  <si>
    <t>464E</t>
    <phoneticPr fontId="9" type="noConversion"/>
  </si>
  <si>
    <t>GODSPEED V.454E</t>
  </si>
  <si>
    <t>462E</t>
    <phoneticPr fontId="9" type="noConversion"/>
  </si>
  <si>
    <t>GODSPEED V.452E</t>
  </si>
  <si>
    <t>460E</t>
    <phoneticPr fontId="9" type="noConversion"/>
  </si>
  <si>
    <t>GODSPEED V.450E</t>
    <phoneticPr fontId="9" type="noConversion"/>
  </si>
  <si>
    <t>YML(MD2)</t>
    <phoneticPr fontId="9" type="noConversion"/>
  </si>
  <si>
    <t>458E</t>
    <phoneticPr fontId="9" type="noConversion"/>
  </si>
  <si>
    <t>GODSPEED V.448E</t>
    <phoneticPr fontId="9" type="noConversion"/>
  </si>
  <si>
    <t>OPERATOR</t>
    <phoneticPr fontId="9" type="noConversion"/>
  </si>
  <si>
    <t xml:space="preserve">GENOVA </t>
    <phoneticPr fontId="9" type="noConversion"/>
  </si>
  <si>
    <t>CSCL GLOBE</t>
  </si>
  <si>
    <t>OOCL(AEU1)</t>
    <phoneticPr fontId="9" type="noConversion"/>
  </si>
  <si>
    <t>FELIXSTOWE</t>
    <phoneticPr fontId="9" type="noConversion"/>
  </si>
  <si>
    <t>PS: THE CARGO AND DOC WIL BE SENT TO OUR WAREHOUSE AND COMPANY BEFORE 11:00AM IN CUT OFF TIME</t>
    <phoneticPr fontId="9" type="noConversion"/>
  </si>
  <si>
    <t>LOOKING FOR PLEASE USE CTRL+F</t>
    <phoneticPr fontId="9" type="noConversion"/>
  </si>
  <si>
    <t xml:space="preserve">          SALLING SCHEDULE-XIAMEN</t>
    <phoneticPr fontId="9" type="noConversion"/>
  </si>
  <si>
    <t>102W</t>
    <phoneticPr fontId="143" type="noConversion"/>
  </si>
  <si>
    <t>BLANK SAILING</t>
    <phoneticPr fontId="143" type="noConversion"/>
  </si>
  <si>
    <t>ELENI T</t>
    <phoneticPr fontId="143" type="noConversion"/>
  </si>
  <si>
    <t>829W</t>
    <phoneticPr fontId="143" type="noConversion"/>
  </si>
  <si>
    <t>ZIM MOSKVA</t>
    <phoneticPr fontId="143" type="noConversion"/>
  </si>
  <si>
    <t>013W</t>
    <phoneticPr fontId="143" type="noConversion"/>
  </si>
  <si>
    <t>SEASPAN FELIXSTOWE</t>
    <phoneticPr fontId="143" type="noConversion"/>
  </si>
  <si>
    <t>COSCO</t>
    <phoneticPr fontId="143" type="noConversion"/>
  </si>
  <si>
    <t>101W</t>
    <phoneticPr fontId="143" type="noConversion"/>
  </si>
  <si>
    <t>BAHAMAS</t>
    <phoneticPr fontId="143" type="noConversion"/>
  </si>
  <si>
    <t>CNTSN</t>
    <phoneticPr fontId="9" type="noConversion"/>
  </si>
  <si>
    <t xml:space="preserve"> VANCOUVER/MONTREAL/TORONTO</t>
    <phoneticPr fontId="9" type="noConversion"/>
  </si>
  <si>
    <t xml:space="preserve">CANADA ROUTE </t>
    <phoneticPr fontId="9" type="noConversion"/>
  </si>
  <si>
    <t>060E</t>
    <phoneticPr fontId="143" type="noConversion"/>
  </si>
  <si>
    <t>YM MUTUALITY</t>
    <phoneticPr fontId="143" type="noConversion"/>
  </si>
  <si>
    <t>056E</t>
    <phoneticPr fontId="143" type="noConversion"/>
  </si>
  <si>
    <t>YM MANDATE</t>
    <phoneticPr fontId="143" type="noConversion"/>
  </si>
  <si>
    <t>035E</t>
    <phoneticPr fontId="143" type="noConversion"/>
  </si>
  <si>
    <t>YM MOBILITY</t>
    <phoneticPr fontId="143" type="noConversion"/>
  </si>
  <si>
    <t>053E</t>
    <phoneticPr fontId="143" type="noConversion"/>
  </si>
  <si>
    <t>YM MILESTONE</t>
    <phoneticPr fontId="143" type="noConversion"/>
  </si>
  <si>
    <t>YML</t>
    <phoneticPr fontId="143" type="noConversion"/>
  </si>
  <si>
    <t>052E</t>
    <phoneticPr fontId="143" type="noConversion"/>
  </si>
  <si>
    <t>YM MATURITY</t>
    <phoneticPr fontId="143" type="noConversion"/>
  </si>
  <si>
    <t>LOS ANGELES</t>
    <phoneticPr fontId="9" type="noConversion"/>
  </si>
  <si>
    <t xml:space="preserve">CHICAGO/LOS ANGELES </t>
    <phoneticPr fontId="9" type="noConversion"/>
  </si>
  <si>
    <t>0663E</t>
    <phoneticPr fontId="143" type="noConversion"/>
  </si>
  <si>
    <t>QIYUNHE</t>
  </si>
  <si>
    <t>0661E</t>
    <phoneticPr fontId="143" type="noConversion"/>
  </si>
  <si>
    <t>0659E</t>
    <phoneticPr fontId="143" type="noConversion"/>
  </si>
  <si>
    <t>OOCL</t>
    <phoneticPr fontId="143" type="noConversion"/>
  </si>
  <si>
    <t>0657E</t>
    <phoneticPr fontId="143" type="noConversion"/>
  </si>
  <si>
    <t>830W</t>
    <phoneticPr fontId="143" type="noConversion"/>
  </si>
  <si>
    <t xml:space="preserve">MSC CAMILLE </t>
    <phoneticPr fontId="143" type="noConversion"/>
  </si>
  <si>
    <t xml:space="preserve">MSC VENICE </t>
    <phoneticPr fontId="143" type="noConversion"/>
  </si>
  <si>
    <t>828W</t>
    <phoneticPr fontId="143" type="noConversion"/>
  </si>
  <si>
    <t xml:space="preserve">MSC ISTANBUL </t>
    <phoneticPr fontId="143" type="noConversion"/>
  </si>
  <si>
    <t>HAM-SUD</t>
    <phoneticPr fontId="143" type="noConversion"/>
  </si>
  <si>
    <t>827W</t>
    <phoneticPr fontId="143" type="noConversion"/>
  </si>
  <si>
    <t xml:space="preserve">MSC NEW YORK </t>
    <phoneticPr fontId="143" type="noConversion"/>
  </si>
  <si>
    <t>MONTEVIDEO</t>
    <phoneticPr fontId="143" type="noConversion"/>
  </si>
  <si>
    <t>VALPARAISO</t>
    <phoneticPr fontId="143" type="noConversion"/>
  </si>
  <si>
    <t>CENTRAL AND SOUTH AMERICAN ROUTE</t>
    <phoneticPr fontId="9" type="noConversion"/>
  </si>
  <si>
    <t>268S</t>
    <phoneticPr fontId="143" type="noConversion"/>
  </si>
  <si>
    <t>FEIYUNHE</t>
    <phoneticPr fontId="143" type="noConversion"/>
  </si>
  <si>
    <t>230S</t>
    <phoneticPr fontId="143" type="noConversion"/>
  </si>
  <si>
    <t>TENGYUNHE</t>
    <phoneticPr fontId="143" type="noConversion"/>
  </si>
  <si>
    <t>267S</t>
    <phoneticPr fontId="143" type="noConversion"/>
  </si>
  <si>
    <t>229S</t>
    <phoneticPr fontId="143" type="noConversion"/>
  </si>
  <si>
    <t>SYD&amp;MEL</t>
    <phoneticPr fontId="9" type="noConversion"/>
  </si>
  <si>
    <t xml:space="preserve">SYDNEY &amp; MELBOURNE </t>
    <phoneticPr fontId="143" type="noConversion"/>
  </si>
  <si>
    <t xml:space="preserve">AUSTRALIA </t>
    <phoneticPr fontId="9" type="noConversion"/>
  </si>
  <si>
    <t>032S</t>
    <phoneticPr fontId="143" type="noConversion"/>
  </si>
  <si>
    <t>CSCL SANTIAGO</t>
    <phoneticPr fontId="143" type="noConversion"/>
  </si>
  <si>
    <t>S018</t>
    <phoneticPr fontId="143" type="noConversion"/>
  </si>
  <si>
    <t xml:space="preserve">FRED </t>
    <phoneticPr fontId="143" type="noConversion"/>
  </si>
  <si>
    <t>035S</t>
    <phoneticPr fontId="143" type="noConversion"/>
  </si>
  <si>
    <t>CSCL LIMA</t>
    <phoneticPr fontId="143" type="noConversion"/>
  </si>
  <si>
    <t>031S</t>
    <phoneticPr fontId="143" type="noConversion"/>
  </si>
  <si>
    <t>OCEAN DRAGON</t>
  </si>
  <si>
    <t>EAS</t>
    <phoneticPr fontId="143" type="noConversion"/>
  </si>
  <si>
    <t>1828E</t>
    <phoneticPr fontId="143" type="noConversion"/>
  </si>
  <si>
    <t>EASLINE DALIAN</t>
  </si>
  <si>
    <t>1827E</t>
    <phoneticPr fontId="143" type="noConversion"/>
  </si>
  <si>
    <t>JAPAN &amp; SOUTH KOREA</t>
    <phoneticPr fontId="9" type="noConversion"/>
  </si>
  <si>
    <t>0025W</t>
    <phoneticPr fontId="143" type="noConversion"/>
  </si>
  <si>
    <t xml:space="preserve">HAMBURG BAY  </t>
    <phoneticPr fontId="143" type="noConversion"/>
  </si>
  <si>
    <t xml:space="preserve"> </t>
    <phoneticPr fontId="143" type="noConversion"/>
  </si>
  <si>
    <t>BLANK</t>
    <phoneticPr fontId="143" type="noConversion"/>
  </si>
  <si>
    <t>0005W</t>
    <phoneticPr fontId="143" type="noConversion"/>
  </si>
  <si>
    <t>WIELAND</t>
    <phoneticPr fontId="143" type="noConversion"/>
  </si>
  <si>
    <t>RCL</t>
    <phoneticPr fontId="143" type="noConversion"/>
  </si>
  <si>
    <t>0003W</t>
    <phoneticPr fontId="143" type="noConversion"/>
  </si>
  <si>
    <t>ANTON SCHULTE</t>
    <phoneticPr fontId="143" type="noConversion"/>
  </si>
  <si>
    <t xml:space="preserve">DUBAI(JEBEL ALI) </t>
    <phoneticPr fontId="9" type="noConversion"/>
  </si>
  <si>
    <t>PAKISTAN &amp; MIDDLE EAST &amp; RED SEA ROUTE</t>
    <phoneticPr fontId="9" type="noConversion"/>
  </si>
  <si>
    <t>1820S</t>
    <phoneticPr fontId="143" type="noConversion"/>
  </si>
  <si>
    <t>EPONYMA</t>
    <phoneticPr fontId="143" type="noConversion"/>
  </si>
  <si>
    <t>HANSE ENERGY</t>
    <phoneticPr fontId="143" type="noConversion"/>
  </si>
  <si>
    <t>1816S</t>
    <phoneticPr fontId="143" type="noConversion"/>
  </si>
  <si>
    <t>SITC YANTAI</t>
    <phoneticPr fontId="143" type="noConversion"/>
  </si>
  <si>
    <t>070/2</t>
    <phoneticPr fontId="143" type="noConversion"/>
  </si>
  <si>
    <t>SITC</t>
    <phoneticPr fontId="143" type="noConversion"/>
  </si>
  <si>
    <t>SITC WEIHAI</t>
    <phoneticPr fontId="143" type="noConversion"/>
  </si>
  <si>
    <t>HAIPHONG</t>
    <phoneticPr fontId="9" type="noConversion"/>
  </si>
  <si>
    <t>1810</t>
    <phoneticPr fontId="143" type="noConversion"/>
  </si>
  <si>
    <t>MAERSK SHIVLING</t>
    <phoneticPr fontId="143" type="noConversion"/>
  </si>
  <si>
    <t>MERSK TAURUS</t>
    <phoneticPr fontId="143" type="noConversion"/>
  </si>
  <si>
    <t>1808</t>
    <phoneticPr fontId="143" type="noConversion"/>
  </si>
  <si>
    <t>MAERSK SALALAH</t>
    <phoneticPr fontId="143" type="noConversion"/>
  </si>
  <si>
    <t>SAN FELIX</t>
    <phoneticPr fontId="143" type="noConversion"/>
  </si>
  <si>
    <t>ATACAMA</t>
    <phoneticPr fontId="143" type="noConversion"/>
  </si>
  <si>
    <t>CHITTAGONG</t>
    <phoneticPr fontId="143" type="noConversion"/>
  </si>
  <si>
    <t>CHITTAGONG</t>
    <phoneticPr fontId="9" type="noConversion"/>
  </si>
  <si>
    <t>0004W</t>
    <phoneticPr fontId="143" type="noConversion"/>
  </si>
  <si>
    <t>HARPY HUNTER</t>
    <phoneticPr fontId="143" type="noConversion"/>
  </si>
  <si>
    <t>0007W</t>
    <phoneticPr fontId="143" type="noConversion"/>
  </si>
  <si>
    <t>NORTH BRIDGE</t>
    <phoneticPr fontId="143" type="noConversion"/>
  </si>
  <si>
    <t>1807W</t>
    <phoneticPr fontId="143" type="noConversion"/>
  </si>
  <si>
    <t>KMTC MANILA</t>
    <phoneticPr fontId="143" type="noConversion"/>
  </si>
  <si>
    <t>0021W</t>
    <phoneticPr fontId="143" type="noConversion"/>
  </si>
  <si>
    <t>LOUISE</t>
    <phoneticPr fontId="143" type="noConversion"/>
  </si>
  <si>
    <t>KMTC</t>
    <phoneticPr fontId="143" type="noConversion"/>
  </si>
  <si>
    <t>JAKARTA</t>
    <phoneticPr fontId="143" type="noConversion"/>
  </si>
  <si>
    <t>JAKARTA</t>
    <phoneticPr fontId="9" type="noConversion"/>
  </si>
  <si>
    <t>HMM</t>
    <phoneticPr fontId="143" type="noConversion"/>
  </si>
  <si>
    <t>SINGAPRE</t>
  </si>
  <si>
    <t>027S</t>
    <phoneticPr fontId="143" type="noConversion"/>
  </si>
  <si>
    <t>COLETTE</t>
    <phoneticPr fontId="143" type="noConversion"/>
  </si>
  <si>
    <t>010S</t>
    <phoneticPr fontId="143" type="noConversion"/>
  </si>
  <si>
    <t>TR PORTHOS</t>
    <phoneticPr fontId="143" type="noConversion"/>
  </si>
  <si>
    <t>033S</t>
    <phoneticPr fontId="143" type="noConversion"/>
  </si>
  <si>
    <t>PROTOSTAR N</t>
    <phoneticPr fontId="143" type="noConversion"/>
  </si>
  <si>
    <t>097S</t>
    <phoneticPr fontId="143" type="noConversion"/>
  </si>
  <si>
    <t>SATTHA BHUM</t>
    <phoneticPr fontId="143" type="noConversion"/>
  </si>
  <si>
    <t>BANGKOK</t>
    <phoneticPr fontId="9" type="noConversion"/>
  </si>
  <si>
    <t>HOCHIMINH</t>
    <phoneticPr fontId="9" type="noConversion"/>
  </si>
  <si>
    <t>CARRIER</t>
    <phoneticPr fontId="9" type="noConversion"/>
  </si>
  <si>
    <t xml:space="preserve">VESSEL </t>
    <phoneticPr fontId="9" type="noConversion"/>
  </si>
  <si>
    <t>022W</t>
    <phoneticPr fontId="143" type="noConversion"/>
  </si>
  <si>
    <t>COSCO SPAIN</t>
    <phoneticPr fontId="143" type="noConversion"/>
  </si>
  <si>
    <t>001W</t>
    <phoneticPr fontId="143" type="noConversion"/>
  </si>
  <si>
    <t>COSCO SHIPPING LIBRA</t>
    <phoneticPr fontId="143" type="noConversion"/>
  </si>
  <si>
    <t>023W</t>
    <phoneticPr fontId="143" type="noConversion"/>
  </si>
  <si>
    <t>COSCO NETHERLANDS</t>
    <phoneticPr fontId="143" type="noConversion"/>
  </si>
  <si>
    <t>002W</t>
    <phoneticPr fontId="143" type="noConversion"/>
  </si>
  <si>
    <t>COSCO SHIPPING LEO</t>
    <phoneticPr fontId="143" type="noConversion"/>
  </si>
  <si>
    <t>GENOVA</t>
    <phoneticPr fontId="9" type="noConversion"/>
  </si>
  <si>
    <t>MEDITERRANEAN ROUTE</t>
    <phoneticPr fontId="143" type="noConversion"/>
  </si>
  <si>
    <t>OFL18W</t>
  </si>
  <si>
    <t>CMA CGM MARCO POLO</t>
    <phoneticPr fontId="143" type="noConversion"/>
  </si>
  <si>
    <t>OFL19W</t>
    <phoneticPr fontId="143" type="noConversion"/>
  </si>
  <si>
    <t>CMA CGM ANTOINE DE SAINY EXUPERY</t>
    <phoneticPr fontId="143" type="noConversion"/>
  </si>
  <si>
    <t>OFL17W</t>
    <phoneticPr fontId="143" type="noConversion"/>
  </si>
  <si>
    <t>CMA CGM ZHENGHE</t>
    <phoneticPr fontId="143" type="noConversion"/>
  </si>
  <si>
    <t>MSC</t>
    <phoneticPr fontId="143" type="noConversion"/>
  </si>
  <si>
    <t>OFL15W</t>
    <phoneticPr fontId="143" type="noConversion"/>
  </si>
  <si>
    <t>CMA CGM KERGUELEN</t>
    <phoneticPr fontId="143" type="noConversion"/>
  </si>
  <si>
    <t>FELIXSTOWE</t>
    <phoneticPr fontId="9" type="noConversion"/>
  </si>
  <si>
    <t xml:space="preserve">FELIXSTOWE </t>
    <phoneticPr fontId="9" type="noConversion"/>
  </si>
  <si>
    <t>1811E</t>
  </si>
  <si>
    <t>BOMAR HAMBURG</t>
    <phoneticPr fontId="143" type="noConversion"/>
  </si>
  <si>
    <t>1810E</t>
  </si>
  <si>
    <t>1809E</t>
  </si>
  <si>
    <t>1808E</t>
    <phoneticPr fontId="143" type="noConversion"/>
  </si>
  <si>
    <t xml:space="preserve">HAMBURG </t>
    <phoneticPr fontId="9" type="noConversion"/>
  </si>
  <si>
    <t xml:space="preserve">EUROPEAN ROUTE  </t>
    <phoneticPr fontId="9" type="noConversion"/>
  </si>
  <si>
    <t>2018-7</t>
    <phoneticPr fontId="9" type="noConversion"/>
  </si>
  <si>
    <t xml:space="preserve">        SAILING SCHEDULE-TIANJIN</t>
    <phoneticPr fontId="9" type="noConversion"/>
  </si>
</sst>
</file>

<file path=xl/styles.xml><?xml version="1.0" encoding="utf-8"?>
<styleSheet xmlns="http://schemas.openxmlformats.org/spreadsheetml/2006/main">
  <numFmts count="36"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mmmmm;@"/>
    <numFmt numFmtId="200" formatCode="_([$€]* #,##0.0_);_([$€]* \(#,##0.0\);_([$€]* &quot;-&quot;??_);_(@_)"/>
    <numFmt numFmtId="201" formatCode="ddd\ dd\/mmm"/>
    <numFmt numFmtId="202" formatCode="dd\/mm"/>
    <numFmt numFmtId="203" formatCode="0_);[Red]\(0\)"/>
    <numFmt numFmtId="204" formatCode="000\S"/>
    <numFmt numFmtId="205" formatCode="mmm/yyyy"/>
    <numFmt numFmtId="206" formatCode="m&quot;月&quot;d&quot;日&quot;;@"/>
    <numFmt numFmtId="207" formatCode="yyyy/m/d;@"/>
    <numFmt numFmtId="208" formatCode="&quot;True&quot;;&quot;True&quot;;&quot;False&quot;"/>
    <numFmt numFmtId="209" formatCode="d/m/yyyy"/>
    <numFmt numFmtId="210" formatCode="mm/dd"/>
  </numFmts>
  <fonts count="154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b/>
      <i/>
      <sz val="14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9"/>
      <name val="宋体"/>
      <family val="3"/>
      <charset val="134"/>
      <scheme val="minor"/>
    </font>
    <font>
      <sz val="12"/>
      <name val="楷体_GB2312"/>
      <charset val="134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color indexed="18"/>
      <name val="Courier New"/>
      <family val="3"/>
    </font>
    <font>
      <sz val="10"/>
      <name val="宋体"/>
      <family val="2"/>
      <scheme val="minor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0"/>
      <name val="Calibri"/>
      <family val="2"/>
    </font>
    <font>
      <sz val="12"/>
      <name val="楷体_GB2312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0"/>
      <name val="宋体"/>
      <family val="3"/>
      <charset val="134"/>
    </font>
    <font>
      <b/>
      <sz val="12"/>
      <name val="Calibri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9"/>
      <color rgb="FF44678C"/>
      <name val="Malgun Gothic"/>
      <family val="2"/>
      <charset val="129"/>
    </font>
    <font>
      <sz val="9"/>
      <color rgb="FF444444"/>
      <name val="Malgun Gothic"/>
      <family val="2"/>
      <charset val="129"/>
    </font>
    <font>
      <sz val="12"/>
      <color indexed="10"/>
      <name val="宋体"/>
      <family val="3"/>
      <charset val="134"/>
    </font>
    <font>
      <b/>
      <sz val="12"/>
      <name val="Arial Narrow"/>
      <family val="2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sz val="10"/>
      <name val="Verdana"/>
      <family val="2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1"/>
      <color indexed="9"/>
      <name val="宋体"/>
      <family val="3"/>
      <charset val="134"/>
    </font>
    <font>
      <sz val="11"/>
      <color indexed="8"/>
      <name val="Courier New"/>
      <family val="3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name val="Times New Roman"/>
      <family val="1"/>
      <charset val="134"/>
    </font>
    <font>
      <sz val="11"/>
      <name val="Times New Roman"/>
      <family val="1"/>
      <charset val="134"/>
    </font>
    <font>
      <b/>
      <sz val="12"/>
      <name val="Times New Roman"/>
      <family val="1"/>
      <charset val="134"/>
    </font>
    <font>
      <sz val="11"/>
      <color indexed="22"/>
      <name val="Times New Roman"/>
      <family val="1"/>
      <charset val="134"/>
    </font>
    <font>
      <sz val="11"/>
      <color indexed="12"/>
      <name val="Times New Roman"/>
      <family val="1"/>
      <charset val="134"/>
    </font>
    <font>
      <b/>
      <sz val="11"/>
      <name val="Times New Roman"/>
      <family val="1"/>
      <charset val="134"/>
    </font>
    <font>
      <sz val="11"/>
      <name val="宋体"/>
      <family val="3"/>
      <charset val="134"/>
    </font>
    <font>
      <sz val="11"/>
      <name val="Albertus Medium"/>
      <family val="2"/>
      <charset val="134"/>
    </font>
    <font>
      <sz val="12"/>
      <name val="Albertus Medium"/>
      <family val="2"/>
      <charset val="134"/>
    </font>
    <font>
      <sz val="11"/>
      <color theme="1"/>
      <name val="Times New Roman"/>
      <family val="1"/>
      <charset val="134"/>
    </font>
    <font>
      <sz val="11"/>
      <color theme="1"/>
      <name val="Albertus Medium"/>
      <family val="2"/>
      <charset val="134"/>
    </font>
    <font>
      <sz val="12"/>
      <color theme="1"/>
      <name val="Albertus Medium"/>
      <family val="2"/>
      <charset val="134"/>
    </font>
    <font>
      <b/>
      <sz val="11"/>
      <color theme="1"/>
      <name val="Times New Roman"/>
      <family val="1"/>
      <charset val="134"/>
    </font>
    <font>
      <sz val="11"/>
      <color indexed="8"/>
      <name val="Times New Roman"/>
      <family val="1"/>
      <charset val="134"/>
    </font>
    <font>
      <sz val="10"/>
      <name val="Arial"/>
      <family val="2"/>
      <charset val="134"/>
    </font>
    <font>
      <sz val="11"/>
      <name val=""/>
      <family val="2"/>
      <charset val="134"/>
    </font>
    <font>
      <sz val="11"/>
      <color indexed="0"/>
      <name val="Times New Roman"/>
      <family val="1"/>
      <charset val="134"/>
    </font>
    <font>
      <sz val="11"/>
      <color indexed="18"/>
      <name val="Times New Roman"/>
      <family val="1"/>
      <charset val="134"/>
    </font>
    <font>
      <b/>
      <i/>
      <sz val="14"/>
      <color indexed="8"/>
      <name val="Times New Roman"/>
      <family val="1"/>
      <charset val="134"/>
    </font>
    <font>
      <b/>
      <sz val="20"/>
      <name val="Times New Roman"/>
      <family val="1"/>
      <charset val="134"/>
    </font>
    <font>
      <b/>
      <sz val="9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新細明體"/>
      <family val="1"/>
      <charset val="134"/>
    </font>
    <font>
      <sz val="12"/>
      <name val="Arial"/>
      <family val="2"/>
    </font>
    <font>
      <u/>
      <sz val="12"/>
      <color indexed="12"/>
      <name val="宋体"/>
      <family val="3"/>
      <charset val="134"/>
    </font>
    <font>
      <sz val="12"/>
      <name val="Calibri"/>
      <family val="2"/>
    </font>
    <font>
      <b/>
      <sz val="12"/>
      <color indexed="40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9"/>
      <name val="宋体"/>
      <family val="2"/>
      <charset val="134"/>
      <scheme val="minor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1"/>
      <color theme="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10"/>
      <name val="Arial Unicode MS"/>
      <family val="2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indexed="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314">
    <xf numFmtId="0" fontId="0" fillId="0" borderId="0"/>
    <xf numFmtId="177" fontId="22" fillId="0" borderId="0"/>
    <xf numFmtId="177" fontId="7" fillId="0" borderId="0" applyNumberFormat="0" applyFill="0" applyBorder="0" applyAlignment="0" applyProtection="0">
      <alignment vertical="top"/>
      <protection locked="0"/>
    </xf>
    <xf numFmtId="177" fontId="17" fillId="0" borderId="0" applyNumberFormat="0" applyFill="0" applyBorder="0" applyAlignment="0" applyProtection="0">
      <alignment vertical="top"/>
      <protection locked="0"/>
    </xf>
    <xf numFmtId="176" fontId="17" fillId="0" borderId="0" applyNumberFormat="0" applyFill="0" applyBorder="0" applyAlignment="0" applyProtection="0">
      <alignment vertical="top"/>
      <protection locked="0"/>
    </xf>
    <xf numFmtId="180" fontId="17" fillId="0" borderId="0" applyNumberFormat="0" applyFill="0" applyBorder="0" applyAlignment="0" applyProtection="0">
      <alignment vertical="top"/>
      <protection locked="0"/>
    </xf>
    <xf numFmtId="177" fontId="17" fillId="0" borderId="0" applyNumberFormat="0" applyFill="0" applyBorder="0" applyAlignment="0" applyProtection="0">
      <alignment vertical="top"/>
      <protection locked="0"/>
    </xf>
    <xf numFmtId="176" fontId="17" fillId="0" borderId="0" applyNumberFormat="0" applyFill="0" applyBorder="0" applyAlignment="0" applyProtection="0">
      <alignment vertical="top"/>
      <protection locked="0"/>
    </xf>
    <xf numFmtId="180" fontId="17" fillId="0" borderId="0" applyNumberFormat="0" applyFill="0" applyBorder="0" applyAlignment="0" applyProtection="0">
      <alignment vertical="top"/>
      <protection locked="0"/>
    </xf>
    <xf numFmtId="177" fontId="17" fillId="0" borderId="0" applyNumberFormat="0" applyFill="0" applyBorder="0" applyAlignment="0" applyProtection="0">
      <alignment vertical="top"/>
      <protection locked="0"/>
    </xf>
    <xf numFmtId="176" fontId="17" fillId="0" borderId="0" applyNumberFormat="0" applyFill="0" applyBorder="0" applyAlignment="0" applyProtection="0">
      <alignment vertical="top"/>
      <protection locked="0"/>
    </xf>
    <xf numFmtId="180" fontId="1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6" fontId="22" fillId="0" borderId="0"/>
    <xf numFmtId="180" fontId="22" fillId="0" borderId="0"/>
    <xf numFmtId="177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22" fillId="0" borderId="0"/>
    <xf numFmtId="177" fontId="13" fillId="0" borderId="0" applyFont="0" applyFill="0" applyBorder="0" applyAlignment="0" applyProtection="0"/>
    <xf numFmtId="177" fontId="11" fillId="0" borderId="0"/>
    <xf numFmtId="176" fontId="11" fillId="0" borderId="0"/>
    <xf numFmtId="180" fontId="11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5" fillId="0" borderId="0"/>
    <xf numFmtId="176" fontId="15" fillId="0" borderId="0"/>
    <xf numFmtId="180" fontId="15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21" fillId="0" borderId="0"/>
    <xf numFmtId="176" fontId="21" fillId="0" borderId="0"/>
    <xf numFmtId="180" fontId="2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0" fillId="0" borderId="0">
      <alignment vertical="top"/>
    </xf>
    <xf numFmtId="176" fontId="10" fillId="0" borderId="0">
      <alignment vertical="top"/>
    </xf>
    <xf numFmtId="180" fontId="10" fillId="0" borderId="0">
      <alignment vertical="top"/>
    </xf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7" fontId="11" fillId="0" borderId="0"/>
    <xf numFmtId="176" fontId="11" fillId="0" borderId="0"/>
    <xf numFmtId="180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77" fontId="6" fillId="0" borderId="0"/>
    <xf numFmtId="176" fontId="6" fillId="0" borderId="0"/>
    <xf numFmtId="180" fontId="6" fillId="0" borderId="0"/>
    <xf numFmtId="180" fontId="6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21" fillId="0" borderId="0"/>
    <xf numFmtId="176" fontId="21" fillId="0" borderId="0"/>
    <xf numFmtId="180" fontId="21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7" fontId="26" fillId="0" borderId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7" fontId="20" fillId="0" borderId="0"/>
    <xf numFmtId="177" fontId="18" fillId="2" borderId="0" applyNumberFormat="0" applyBorder="0" applyAlignment="0" applyProtection="0"/>
    <xf numFmtId="177" fontId="18" fillId="3" borderId="0" applyNumberFormat="0" applyBorder="0" applyAlignment="0" applyProtection="0"/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/>
    <xf numFmtId="180" fontId="18" fillId="2" borderId="0" applyNumberFormat="0" applyBorder="0" applyAlignment="0" applyProtection="0"/>
    <xf numFmtId="177" fontId="18" fillId="3" borderId="0" applyNumberFormat="0" applyBorder="0" applyAlignment="0" applyProtection="0"/>
    <xf numFmtId="177" fontId="18" fillId="4" borderId="0" applyNumberFormat="0" applyBorder="0" applyAlignment="0" applyProtection="0"/>
    <xf numFmtId="177" fontId="18" fillId="5" borderId="0" applyNumberFormat="0" applyBorder="0" applyAlignment="0" applyProtection="0"/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/>
    <xf numFmtId="180" fontId="18" fillId="4" borderId="0" applyNumberFormat="0" applyBorder="0" applyAlignment="0" applyProtection="0"/>
    <xf numFmtId="177" fontId="18" fillId="5" borderId="0" applyNumberFormat="0" applyBorder="0" applyAlignment="0" applyProtection="0"/>
    <xf numFmtId="177" fontId="18" fillId="6" borderId="0" applyNumberFormat="0" applyBorder="0" applyAlignment="0" applyProtection="0"/>
    <xf numFmtId="177" fontId="18" fillId="7" borderId="0" applyNumberFormat="0" applyBorder="0" applyAlignment="0" applyProtection="0"/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18" fillId="7" borderId="0" applyNumberFormat="0" applyBorder="0" applyAlignment="0" applyProtection="0"/>
    <xf numFmtId="180" fontId="18" fillId="7" borderId="0" applyNumberFormat="0" applyBorder="0" applyAlignment="0" applyProtection="0"/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/>
    <xf numFmtId="180" fontId="18" fillId="6" borderId="0" applyNumberFormat="0" applyBorder="0" applyAlignment="0" applyProtection="0"/>
    <xf numFmtId="177" fontId="18" fillId="7" borderId="0" applyNumberFormat="0" applyBorder="0" applyAlignment="0" applyProtection="0"/>
    <xf numFmtId="177" fontId="18" fillId="8" borderId="0" applyNumberFormat="0" applyBorder="0" applyAlignment="0" applyProtection="0"/>
    <xf numFmtId="177" fontId="18" fillId="3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3" borderId="0" applyNumberFormat="0" applyBorder="0" applyAlignment="0" applyProtection="0"/>
    <xf numFmtId="177" fontId="18" fillId="9" borderId="0" applyNumberFormat="0" applyBorder="0" applyAlignment="0" applyProtection="0"/>
    <xf numFmtId="177" fontId="18" fillId="9" borderId="0" applyNumberFormat="0" applyBorder="0" applyAlignment="0" applyProtection="0"/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/>
    <xf numFmtId="180" fontId="18" fillId="9" borderId="0" applyNumberFormat="0" applyBorder="0" applyAlignment="0" applyProtection="0"/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/>
    <xf numFmtId="180" fontId="18" fillId="9" borderId="0" applyNumberFormat="0" applyBorder="0" applyAlignment="0" applyProtection="0"/>
    <xf numFmtId="177" fontId="10" fillId="9" borderId="0" applyNumberFormat="0" applyBorder="0" applyAlignment="0" applyProtection="0"/>
    <xf numFmtId="177" fontId="18" fillId="3" borderId="0" applyNumberFormat="0" applyBorder="0" applyAlignment="0" applyProtection="0"/>
    <xf numFmtId="177" fontId="18" fillId="7" borderId="0" applyNumberFormat="0" applyBorder="0" applyAlignment="0" applyProtection="0"/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18" fillId="7" borderId="0" applyNumberFormat="0" applyBorder="0" applyAlignment="0" applyProtection="0"/>
    <xf numFmtId="180" fontId="18" fillId="7" borderId="0" applyNumberFormat="0" applyBorder="0" applyAlignment="0" applyProtection="0"/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18" fillId="7" borderId="0" applyNumberFormat="0" applyBorder="0" applyAlignment="0" applyProtection="0"/>
    <xf numFmtId="177" fontId="18" fillId="2" borderId="0" applyNumberFormat="0" applyBorder="0" applyAlignment="0" applyProtection="0"/>
    <xf numFmtId="176" fontId="18" fillId="2" borderId="0" applyNumberFormat="0" applyBorder="0" applyAlignment="0" applyProtection="0"/>
    <xf numFmtId="180" fontId="18" fillId="2" borderId="0" applyNumberFormat="0" applyBorder="0" applyAlignment="0" applyProtection="0"/>
    <xf numFmtId="177" fontId="18" fillId="4" borderId="0" applyNumberFormat="0" applyBorder="0" applyAlignment="0" applyProtection="0"/>
    <xf numFmtId="176" fontId="18" fillId="4" borderId="0" applyNumberFormat="0" applyBorder="0" applyAlignment="0" applyProtection="0"/>
    <xf numFmtId="180" fontId="18" fillId="4" borderId="0" applyNumberFormat="0" applyBorder="0" applyAlignment="0" applyProtection="0"/>
    <xf numFmtId="177" fontId="18" fillId="6" borderId="0" applyNumberFormat="0" applyBorder="0" applyAlignment="0" applyProtection="0"/>
    <xf numFmtId="176" fontId="18" fillId="6" borderId="0" applyNumberFormat="0" applyBorder="0" applyAlignment="0" applyProtection="0"/>
    <xf numFmtId="180" fontId="18" fillId="6" borderId="0" applyNumberFormat="0" applyBorder="0" applyAlignment="0" applyProtection="0"/>
    <xf numFmtId="177" fontId="18" fillId="8" borderId="0" applyNumberFormat="0" applyBorder="0" applyAlignment="0" applyProtection="0"/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9" borderId="0" applyNumberFormat="0" applyBorder="0" applyAlignment="0" applyProtection="0"/>
    <xf numFmtId="176" fontId="18" fillId="9" borderId="0" applyNumberFormat="0" applyBorder="0" applyAlignment="0" applyProtection="0"/>
    <xf numFmtId="180" fontId="18" fillId="9" borderId="0" applyNumberFormat="0" applyBorder="0" applyAlignment="0" applyProtection="0"/>
    <xf numFmtId="177" fontId="18" fillId="3" borderId="0" applyNumberFormat="0" applyBorder="0" applyAlignment="0" applyProtection="0"/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24" fillId="2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2" borderId="0" applyNumberFormat="0" applyBorder="0" applyAlignment="0" applyProtection="0">
      <alignment vertical="center"/>
    </xf>
    <xf numFmtId="180" fontId="24" fillId="2" borderId="0" applyNumberFormat="0" applyBorder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80" fontId="24" fillId="4" borderId="0" applyNumberFormat="0" applyBorder="0" applyAlignment="0" applyProtection="0">
      <alignment vertical="center"/>
    </xf>
    <xf numFmtId="177" fontId="24" fillId="6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6" fontId="24" fillId="6" borderId="0" applyNumberFormat="0" applyBorder="0" applyAlignment="0" applyProtection="0">
      <alignment vertical="center"/>
    </xf>
    <xf numFmtId="180" fontId="24" fillId="6" borderId="0" applyNumberFormat="0" applyBorder="0" applyAlignment="0" applyProtection="0">
      <alignment vertical="center"/>
    </xf>
    <xf numFmtId="177" fontId="24" fillId="8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8" borderId="0" applyNumberFormat="0" applyBorder="0" applyAlignment="0" applyProtection="0">
      <alignment vertical="center"/>
    </xf>
    <xf numFmtId="180" fontId="24" fillId="8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177" fontId="14" fillId="2" borderId="0" applyNumberFormat="0" applyBorder="0" applyAlignment="0" applyProtection="0">
      <alignment vertical="center"/>
    </xf>
    <xf numFmtId="177" fontId="14" fillId="2" borderId="0" applyNumberFormat="0" applyBorder="0" applyAlignment="0" applyProtection="0">
      <alignment vertical="center"/>
    </xf>
    <xf numFmtId="176" fontId="14" fillId="2" borderId="0" applyNumberFormat="0" applyBorder="0" applyAlignment="0" applyProtection="0">
      <alignment vertical="center"/>
    </xf>
    <xf numFmtId="180" fontId="14" fillId="2" borderId="0" applyNumberFormat="0" applyBorder="0" applyAlignment="0" applyProtection="0">
      <alignment vertical="center"/>
    </xf>
    <xf numFmtId="177" fontId="14" fillId="2" borderId="0" applyNumberFormat="0" applyBorder="0" applyAlignment="0" applyProtection="0">
      <alignment vertical="center"/>
    </xf>
    <xf numFmtId="176" fontId="14" fillId="2" borderId="0" applyNumberFormat="0" applyBorder="0" applyAlignment="0" applyProtection="0">
      <alignment vertical="center"/>
    </xf>
    <xf numFmtId="180" fontId="14" fillId="2" borderId="0" applyNumberFormat="0" applyBorder="0" applyAlignment="0" applyProtection="0">
      <alignment vertical="center"/>
    </xf>
    <xf numFmtId="176" fontId="14" fillId="2" borderId="0" applyNumberFormat="0" applyBorder="0" applyAlignment="0" applyProtection="0">
      <alignment vertical="center"/>
    </xf>
    <xf numFmtId="180" fontId="14" fillId="2" borderId="0" applyNumberFormat="0" applyBorder="0" applyAlignment="0" applyProtection="0">
      <alignment vertical="center"/>
    </xf>
    <xf numFmtId="177" fontId="14" fillId="4" borderId="0" applyNumberFormat="0" applyBorder="0" applyAlignment="0" applyProtection="0">
      <alignment vertical="center"/>
    </xf>
    <xf numFmtId="177" fontId="14" fillId="4" borderId="0" applyNumberFormat="0" applyBorder="0" applyAlignment="0" applyProtection="0">
      <alignment vertical="center"/>
    </xf>
    <xf numFmtId="176" fontId="14" fillId="4" borderId="0" applyNumberFormat="0" applyBorder="0" applyAlignment="0" applyProtection="0">
      <alignment vertical="center"/>
    </xf>
    <xf numFmtId="180" fontId="14" fillId="4" borderId="0" applyNumberFormat="0" applyBorder="0" applyAlignment="0" applyProtection="0">
      <alignment vertical="center"/>
    </xf>
    <xf numFmtId="177" fontId="14" fillId="4" borderId="0" applyNumberFormat="0" applyBorder="0" applyAlignment="0" applyProtection="0">
      <alignment vertical="center"/>
    </xf>
    <xf numFmtId="176" fontId="14" fillId="4" borderId="0" applyNumberFormat="0" applyBorder="0" applyAlignment="0" applyProtection="0">
      <alignment vertical="center"/>
    </xf>
    <xf numFmtId="180" fontId="14" fillId="4" borderId="0" applyNumberFormat="0" applyBorder="0" applyAlignment="0" applyProtection="0">
      <alignment vertical="center"/>
    </xf>
    <xf numFmtId="176" fontId="14" fillId="4" borderId="0" applyNumberFormat="0" applyBorder="0" applyAlignment="0" applyProtection="0">
      <alignment vertical="center"/>
    </xf>
    <xf numFmtId="180" fontId="14" fillId="4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6" fontId="14" fillId="6" borderId="0" applyNumberFormat="0" applyBorder="0" applyAlignment="0" applyProtection="0">
      <alignment vertical="center"/>
    </xf>
    <xf numFmtId="180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6" fontId="14" fillId="6" borderId="0" applyNumberFormat="0" applyBorder="0" applyAlignment="0" applyProtection="0">
      <alignment vertical="center"/>
    </xf>
    <xf numFmtId="180" fontId="14" fillId="6" borderId="0" applyNumberFormat="0" applyBorder="0" applyAlignment="0" applyProtection="0">
      <alignment vertical="center"/>
    </xf>
    <xf numFmtId="176" fontId="14" fillId="6" borderId="0" applyNumberFormat="0" applyBorder="0" applyAlignment="0" applyProtection="0">
      <alignment vertical="center"/>
    </xf>
    <xf numFmtId="180" fontId="14" fillId="6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6" fontId="14" fillId="8" borderId="0" applyNumberFormat="0" applyBorder="0" applyAlignment="0" applyProtection="0">
      <alignment vertical="center"/>
    </xf>
    <xf numFmtId="180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6" fontId="14" fillId="8" borderId="0" applyNumberFormat="0" applyBorder="0" applyAlignment="0" applyProtection="0">
      <alignment vertical="center"/>
    </xf>
    <xf numFmtId="180" fontId="14" fillId="8" borderId="0" applyNumberFormat="0" applyBorder="0" applyAlignment="0" applyProtection="0">
      <alignment vertical="center"/>
    </xf>
    <xf numFmtId="176" fontId="14" fillId="8" borderId="0" applyNumberFormat="0" applyBorder="0" applyAlignment="0" applyProtection="0">
      <alignment vertical="center"/>
    </xf>
    <xf numFmtId="180" fontId="14" fillId="8" borderId="0" applyNumberFormat="0" applyBorder="0" applyAlignment="0" applyProtection="0">
      <alignment vertical="center"/>
    </xf>
    <xf numFmtId="177" fontId="14" fillId="9" borderId="0" applyNumberFormat="0" applyBorder="0" applyAlignment="0" applyProtection="0">
      <alignment vertical="center"/>
    </xf>
    <xf numFmtId="177" fontId="14" fillId="9" borderId="0" applyNumberFormat="0" applyBorder="0" applyAlignment="0" applyProtection="0">
      <alignment vertical="center"/>
    </xf>
    <xf numFmtId="176" fontId="14" fillId="9" borderId="0" applyNumberFormat="0" applyBorder="0" applyAlignment="0" applyProtection="0">
      <alignment vertical="center"/>
    </xf>
    <xf numFmtId="180" fontId="14" fillId="9" borderId="0" applyNumberFormat="0" applyBorder="0" applyAlignment="0" applyProtection="0">
      <alignment vertical="center"/>
    </xf>
    <xf numFmtId="177" fontId="14" fillId="9" borderId="0" applyNumberFormat="0" applyBorder="0" applyAlignment="0" applyProtection="0">
      <alignment vertical="center"/>
    </xf>
    <xf numFmtId="176" fontId="14" fillId="9" borderId="0" applyNumberFormat="0" applyBorder="0" applyAlignment="0" applyProtection="0">
      <alignment vertical="center"/>
    </xf>
    <xf numFmtId="180" fontId="14" fillId="9" borderId="0" applyNumberFormat="0" applyBorder="0" applyAlignment="0" applyProtection="0">
      <alignment vertical="center"/>
    </xf>
    <xf numFmtId="176" fontId="14" fillId="9" borderId="0" applyNumberFormat="0" applyBorder="0" applyAlignment="0" applyProtection="0">
      <alignment vertical="center"/>
    </xf>
    <xf numFmtId="180" fontId="14" fillId="9" borderId="0" applyNumberFormat="0" applyBorder="0" applyAlignment="0" applyProtection="0">
      <alignment vertical="center"/>
    </xf>
    <xf numFmtId="177" fontId="14" fillId="3" borderId="0" applyNumberFormat="0" applyBorder="0" applyAlignment="0" applyProtection="0">
      <alignment vertical="center"/>
    </xf>
    <xf numFmtId="177" fontId="14" fillId="3" borderId="0" applyNumberFormat="0" applyBorder="0" applyAlignment="0" applyProtection="0">
      <alignment vertical="center"/>
    </xf>
    <xf numFmtId="176" fontId="14" fillId="3" borderId="0" applyNumberFormat="0" applyBorder="0" applyAlignment="0" applyProtection="0">
      <alignment vertical="center"/>
    </xf>
    <xf numFmtId="180" fontId="14" fillId="3" borderId="0" applyNumberFormat="0" applyBorder="0" applyAlignment="0" applyProtection="0">
      <alignment vertical="center"/>
    </xf>
    <xf numFmtId="177" fontId="14" fillId="3" borderId="0" applyNumberFormat="0" applyBorder="0" applyAlignment="0" applyProtection="0">
      <alignment vertical="center"/>
    </xf>
    <xf numFmtId="176" fontId="14" fillId="3" borderId="0" applyNumberFormat="0" applyBorder="0" applyAlignment="0" applyProtection="0">
      <alignment vertical="center"/>
    </xf>
    <xf numFmtId="180" fontId="14" fillId="3" borderId="0" applyNumberFormat="0" applyBorder="0" applyAlignment="0" applyProtection="0">
      <alignment vertical="center"/>
    </xf>
    <xf numFmtId="176" fontId="14" fillId="3" borderId="0" applyNumberFormat="0" applyBorder="0" applyAlignment="0" applyProtection="0">
      <alignment vertical="center"/>
    </xf>
    <xf numFmtId="180" fontId="1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77" fontId="23" fillId="11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23" fillId="11" borderId="0" applyNumberFormat="0" applyBorder="0" applyAlignment="0" applyProtection="0">
      <alignment vertical="center"/>
    </xf>
    <xf numFmtId="180" fontId="23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77" fontId="23" fillId="5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23" fillId="5" borderId="0" applyNumberFormat="0" applyBorder="0" applyAlignment="0" applyProtection="0">
      <alignment vertical="center"/>
    </xf>
    <xf numFmtId="180" fontId="2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77" fontId="23" fillId="7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23" fillId="7" borderId="0" applyNumberFormat="0" applyBorder="0" applyAlignment="0" applyProtection="0">
      <alignment vertical="center"/>
    </xf>
    <xf numFmtId="180" fontId="23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7" fontId="23" fillId="3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23" fillId="3" borderId="0" applyNumberFormat="0" applyBorder="0" applyAlignment="0" applyProtection="0">
      <alignment vertical="center"/>
    </xf>
    <xf numFmtId="180" fontId="2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77" fontId="23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23" fillId="9" borderId="0" applyNumberFormat="0" applyBorder="0" applyAlignment="0" applyProtection="0">
      <alignment vertical="center"/>
    </xf>
    <xf numFmtId="180" fontId="23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77" fontId="23" fillId="7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23" fillId="7" borderId="0" applyNumberFormat="0" applyBorder="0" applyAlignment="0" applyProtection="0">
      <alignment vertical="center"/>
    </xf>
    <xf numFmtId="180" fontId="23" fillId="7" borderId="0" applyNumberFormat="0" applyBorder="0" applyAlignment="0" applyProtection="0">
      <alignment vertical="center"/>
    </xf>
    <xf numFmtId="177" fontId="18" fillId="11" borderId="0" applyNumberFormat="0" applyBorder="0" applyAlignment="0" applyProtection="0"/>
    <xf numFmtId="177" fontId="18" fillId="10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0" borderId="0" applyNumberFormat="0" applyBorder="0" applyAlignment="0" applyProtection="0"/>
    <xf numFmtId="180" fontId="18" fillId="10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8" fillId="10" borderId="0" applyNumberFormat="0" applyBorder="0" applyAlignment="0" applyProtection="0"/>
    <xf numFmtId="177" fontId="18" fillId="5" borderId="0" applyNumberFormat="0" applyBorder="0" applyAlignment="0" applyProtection="0"/>
    <xf numFmtId="177" fontId="18" fillId="5" borderId="0" applyNumberFormat="0" applyBorder="0" applyAlignment="0" applyProtection="0"/>
    <xf numFmtId="177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10" fillId="5" borderId="0" applyNumberFormat="0" applyBorder="0" applyAlignment="0" applyProtection="0"/>
    <xf numFmtId="177" fontId="18" fillId="12" borderId="0" applyNumberFormat="0" applyBorder="0" applyAlignment="0" applyProtection="0"/>
    <xf numFmtId="177" fontId="18" fillId="13" borderId="0" applyNumberFormat="0" applyBorder="0" applyAlignment="0" applyProtection="0"/>
    <xf numFmtId="177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18" fillId="13" borderId="0" applyNumberFormat="0" applyBorder="0" applyAlignment="0" applyProtection="0"/>
    <xf numFmtId="180" fontId="18" fillId="13" borderId="0" applyNumberFormat="0" applyBorder="0" applyAlignment="0" applyProtection="0"/>
    <xf numFmtId="177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/>
    <xf numFmtId="180" fontId="18" fillId="12" borderId="0" applyNumberFormat="0" applyBorder="0" applyAlignment="0" applyProtection="0"/>
    <xf numFmtId="177" fontId="18" fillId="13" borderId="0" applyNumberFormat="0" applyBorder="0" applyAlignment="0" applyProtection="0"/>
    <xf numFmtId="177" fontId="18" fillId="8" borderId="0" applyNumberFormat="0" applyBorder="0" applyAlignment="0" applyProtection="0"/>
    <xf numFmtId="177" fontId="18" fillId="10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10" borderId="0" applyNumberFormat="0" applyBorder="0" applyAlignment="0" applyProtection="0"/>
    <xf numFmtId="180" fontId="18" fillId="10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10" borderId="0" applyNumberFormat="0" applyBorder="0" applyAlignment="0" applyProtection="0"/>
    <xf numFmtId="177" fontId="18" fillId="11" borderId="0" applyNumberFormat="0" applyBorder="0" applyAlignment="0" applyProtection="0"/>
    <xf numFmtId="177" fontId="18" fillId="11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0" fillId="11" borderId="0" applyNumberFormat="0" applyBorder="0" applyAlignment="0" applyProtection="0"/>
    <xf numFmtId="177" fontId="18" fillId="14" borderId="0" applyNumberFormat="0" applyBorder="0" applyAlignment="0" applyProtection="0"/>
    <xf numFmtId="177" fontId="18" fillId="13" borderId="0" applyNumberFormat="0" applyBorder="0" applyAlignment="0" applyProtection="0"/>
    <xf numFmtId="177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18" fillId="13" borderId="0" applyNumberFormat="0" applyBorder="0" applyAlignment="0" applyProtection="0"/>
    <xf numFmtId="180" fontId="18" fillId="13" borderId="0" applyNumberFormat="0" applyBorder="0" applyAlignment="0" applyProtection="0"/>
    <xf numFmtId="177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/>
    <xf numFmtId="180" fontId="18" fillId="14" borderId="0" applyNumberFormat="0" applyBorder="0" applyAlignment="0" applyProtection="0"/>
    <xf numFmtId="177" fontId="18" fillId="13" borderId="0" applyNumberFormat="0" applyBorder="0" applyAlignment="0" applyProtection="0"/>
    <xf numFmtId="177" fontId="18" fillId="11" borderId="0" applyNumberFormat="0" applyBorder="0" applyAlignment="0" applyProtection="0"/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8" fillId="5" borderId="0" applyNumberFormat="0" applyBorder="0" applyAlignment="0" applyProtection="0"/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18" fillId="12" borderId="0" applyNumberFormat="0" applyBorder="0" applyAlignment="0" applyProtection="0"/>
    <xf numFmtId="176" fontId="18" fillId="12" borderId="0" applyNumberFormat="0" applyBorder="0" applyAlignment="0" applyProtection="0"/>
    <xf numFmtId="180" fontId="18" fillId="12" borderId="0" applyNumberFormat="0" applyBorder="0" applyAlignment="0" applyProtection="0"/>
    <xf numFmtId="177" fontId="18" fillId="8" borderId="0" applyNumberFormat="0" applyBorder="0" applyAlignment="0" applyProtection="0"/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11" borderId="0" applyNumberFormat="0" applyBorder="0" applyAlignment="0" applyProtection="0"/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8" fillId="14" borderId="0" applyNumberFormat="0" applyBorder="0" applyAlignment="0" applyProtection="0"/>
    <xf numFmtId="176" fontId="18" fillId="14" borderId="0" applyNumberFormat="0" applyBorder="0" applyAlignment="0" applyProtection="0"/>
    <xf numFmtId="180" fontId="18" fillId="14" borderId="0" applyNumberFormat="0" applyBorder="0" applyAlignment="0" applyProtection="0"/>
    <xf numFmtId="177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177" fontId="24" fillId="12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6" fontId="24" fillId="12" borderId="0" applyNumberFormat="0" applyBorder="0" applyAlignment="0" applyProtection="0">
      <alignment vertical="center"/>
    </xf>
    <xf numFmtId="180" fontId="24" fillId="12" borderId="0" applyNumberFormat="0" applyBorder="0" applyAlignment="0" applyProtection="0">
      <alignment vertical="center"/>
    </xf>
    <xf numFmtId="177" fontId="24" fillId="8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8" borderId="0" applyNumberFormat="0" applyBorder="0" applyAlignment="0" applyProtection="0">
      <alignment vertical="center"/>
    </xf>
    <xf numFmtId="180" fontId="24" fillId="8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1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2" applyNumberFormat="0" applyFont="0" applyFill="0" applyAlignment="0" applyProtection="0"/>
    <xf numFmtId="0" fontId="11" fillId="0" borderId="2" applyNumberFormat="0" applyFont="0" applyFill="0" applyAlignment="0" applyProtection="0"/>
    <xf numFmtId="0" fontId="11" fillId="0" borderId="2" applyNumberFormat="0" applyFon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6" fillId="0" borderId="0"/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195" fontId="20" fillId="0" borderId="0" applyFont="0" applyFill="0" applyBorder="0" applyAlignment="0" applyProtection="0"/>
    <xf numFmtId="38" fontId="43" fillId="10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0" fontId="43" fillId="7" borderId="7" applyNumberFormat="0" applyBorder="0" applyAlignment="0" applyProtection="0"/>
    <xf numFmtId="196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8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20" fillId="0" borderId="20" applyNumberFormat="0" applyBorder="0"/>
    <xf numFmtId="9" fontId="20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178" fontId="42" fillId="0" borderId="0">
      <alignment vertical="center"/>
    </xf>
    <xf numFmtId="178" fontId="6" fillId="0" borderId="0"/>
    <xf numFmtId="178" fontId="11" fillId="0" borderId="0"/>
    <xf numFmtId="178" fontId="49" fillId="0" borderId="0"/>
    <xf numFmtId="178" fontId="11" fillId="0" borderId="0"/>
    <xf numFmtId="179" fontId="11" fillId="0" borderId="0">
      <alignment vertical="center"/>
    </xf>
    <xf numFmtId="178" fontId="11" fillId="0" borderId="0"/>
    <xf numFmtId="178" fontId="11" fillId="0" borderId="0"/>
    <xf numFmtId="178" fontId="56" fillId="0" borderId="0" applyNumberFormat="0" applyFill="0" applyBorder="0" applyAlignment="0" applyProtection="0">
      <alignment vertical="top"/>
      <protection locked="0"/>
    </xf>
    <xf numFmtId="178" fontId="11" fillId="0" borderId="0"/>
    <xf numFmtId="0" fontId="11" fillId="0" borderId="0">
      <alignment vertical="center"/>
    </xf>
    <xf numFmtId="0" fontId="11" fillId="0" borderId="0">
      <alignment vertical="center"/>
    </xf>
    <xf numFmtId="183" fontId="11" fillId="0" borderId="0">
      <alignment vertical="center"/>
    </xf>
    <xf numFmtId="183" fontId="11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11" fillId="0" borderId="0">
      <alignment vertical="center"/>
    </xf>
    <xf numFmtId="176" fontId="8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11" fillId="0" borderId="0"/>
    <xf numFmtId="176" fontId="7" fillId="0" borderId="0">
      <alignment vertical="center"/>
    </xf>
    <xf numFmtId="176" fontId="11" fillId="0" borderId="0"/>
    <xf numFmtId="176" fontId="11" fillId="0" borderId="0"/>
    <xf numFmtId="176" fontId="49" fillId="0" borderId="0">
      <alignment vertical="center"/>
    </xf>
    <xf numFmtId="176" fontId="11" fillId="0" borderId="0"/>
    <xf numFmtId="176" fontId="49" fillId="0" borderId="0"/>
    <xf numFmtId="200" fontId="15" fillId="0" borderId="0"/>
    <xf numFmtId="200" fontId="5" fillId="2" borderId="0" applyNumberFormat="0" applyBorder="0" applyAlignment="0" applyProtection="0">
      <alignment vertical="center"/>
    </xf>
    <xf numFmtId="200" fontId="5" fillId="2" borderId="0" applyNumberFormat="0" applyBorder="0" applyAlignment="0" applyProtection="0">
      <alignment vertical="center"/>
    </xf>
    <xf numFmtId="200" fontId="5" fillId="4" borderId="0" applyNumberFormat="0" applyBorder="0" applyAlignment="0" applyProtection="0">
      <alignment vertical="center"/>
    </xf>
    <xf numFmtId="200" fontId="5" fillId="4" borderId="0" applyNumberFormat="0" applyBorder="0" applyAlignment="0" applyProtection="0">
      <alignment vertical="center"/>
    </xf>
    <xf numFmtId="200" fontId="5" fillId="6" borderId="0" applyNumberFormat="0" applyBorder="0" applyAlignment="0" applyProtection="0">
      <alignment vertical="center"/>
    </xf>
    <xf numFmtId="200" fontId="5" fillId="6" borderId="0" applyNumberFormat="0" applyBorder="0" applyAlignment="0" applyProtection="0">
      <alignment vertical="center"/>
    </xf>
    <xf numFmtId="200" fontId="5" fillId="8" borderId="0" applyNumberFormat="0" applyBorder="0" applyAlignment="0" applyProtection="0">
      <alignment vertical="center"/>
    </xf>
    <xf numFmtId="200" fontId="5" fillId="8" borderId="0" applyNumberFormat="0" applyBorder="0" applyAlignment="0" applyProtection="0">
      <alignment vertical="center"/>
    </xf>
    <xf numFmtId="200" fontId="5" fillId="9" borderId="0" applyNumberFormat="0" applyBorder="0" applyAlignment="0" applyProtection="0">
      <alignment vertical="center"/>
    </xf>
    <xf numFmtId="200" fontId="5" fillId="9" borderId="0" applyNumberFormat="0" applyBorder="0" applyAlignment="0" applyProtection="0">
      <alignment vertical="center"/>
    </xf>
    <xf numFmtId="200" fontId="5" fillId="3" borderId="0" applyNumberFormat="0" applyBorder="0" applyAlignment="0" applyProtection="0">
      <alignment vertical="center"/>
    </xf>
    <xf numFmtId="200" fontId="5" fillId="3" borderId="0" applyNumberFormat="0" applyBorder="0" applyAlignment="0" applyProtection="0">
      <alignment vertical="center"/>
    </xf>
    <xf numFmtId="200" fontId="5" fillId="11" borderId="0" applyNumberFormat="0" applyBorder="0" applyAlignment="0" applyProtection="0">
      <alignment vertical="center"/>
    </xf>
    <xf numFmtId="200" fontId="5" fillId="11" borderId="0" applyNumberFormat="0" applyBorder="0" applyAlignment="0" applyProtection="0">
      <alignment vertical="center"/>
    </xf>
    <xf numFmtId="200" fontId="5" fillId="5" borderId="0" applyNumberFormat="0" applyBorder="0" applyAlignment="0" applyProtection="0">
      <alignment vertical="center"/>
    </xf>
    <xf numFmtId="200" fontId="5" fillId="5" borderId="0" applyNumberFormat="0" applyBorder="0" applyAlignment="0" applyProtection="0">
      <alignment vertical="center"/>
    </xf>
    <xf numFmtId="200" fontId="5" fillId="12" borderId="0" applyNumberFormat="0" applyBorder="0" applyAlignment="0" applyProtection="0">
      <alignment vertical="center"/>
    </xf>
    <xf numFmtId="200" fontId="5" fillId="12" borderId="0" applyNumberFormat="0" applyBorder="0" applyAlignment="0" applyProtection="0">
      <alignment vertical="center"/>
    </xf>
    <xf numFmtId="200" fontId="5" fillId="8" borderId="0" applyNumberFormat="0" applyBorder="0" applyAlignment="0" applyProtection="0">
      <alignment vertical="center"/>
    </xf>
    <xf numFmtId="200" fontId="5" fillId="8" borderId="0" applyNumberFormat="0" applyBorder="0" applyAlignment="0" applyProtection="0">
      <alignment vertical="center"/>
    </xf>
    <xf numFmtId="200" fontId="5" fillId="11" borderId="0" applyNumberFormat="0" applyBorder="0" applyAlignment="0" applyProtection="0">
      <alignment vertical="center"/>
    </xf>
    <xf numFmtId="200" fontId="5" fillId="11" borderId="0" applyNumberFormat="0" applyBorder="0" applyAlignment="0" applyProtection="0">
      <alignment vertical="center"/>
    </xf>
    <xf numFmtId="200" fontId="5" fillId="14" borderId="0" applyNumberFormat="0" applyBorder="0" applyAlignment="0" applyProtection="0">
      <alignment vertical="center"/>
    </xf>
    <xf numFmtId="200" fontId="5" fillId="14" borderId="0" applyNumberFormat="0" applyBorder="0" applyAlignment="0" applyProtection="0">
      <alignment vertical="center"/>
    </xf>
    <xf numFmtId="200" fontId="86" fillId="20" borderId="0" applyNumberFormat="0" applyBorder="0" applyAlignment="0" applyProtection="0">
      <alignment vertical="center"/>
    </xf>
    <xf numFmtId="200" fontId="86" fillId="20" borderId="0" applyNumberFormat="0" applyBorder="0" applyAlignment="0" applyProtection="0">
      <alignment vertical="center"/>
    </xf>
    <xf numFmtId="200" fontId="86" fillId="5" borderId="0" applyNumberFormat="0" applyBorder="0" applyAlignment="0" applyProtection="0">
      <alignment vertical="center"/>
    </xf>
    <xf numFmtId="200" fontId="86" fillId="5" borderId="0" applyNumberFormat="0" applyBorder="0" applyAlignment="0" applyProtection="0">
      <alignment vertical="center"/>
    </xf>
    <xf numFmtId="200" fontId="86" fillId="12" borderId="0" applyNumberFormat="0" applyBorder="0" applyAlignment="0" applyProtection="0">
      <alignment vertical="center"/>
    </xf>
    <xf numFmtId="200" fontId="86" fillId="12" borderId="0" applyNumberFormat="0" applyBorder="0" applyAlignment="0" applyProtection="0">
      <alignment vertical="center"/>
    </xf>
    <xf numFmtId="200" fontId="86" fillId="21" borderId="0" applyNumberFormat="0" applyBorder="0" applyAlignment="0" applyProtection="0">
      <alignment vertical="center"/>
    </xf>
    <xf numFmtId="200" fontId="86" fillId="21" borderId="0" applyNumberFormat="0" applyBorder="0" applyAlignment="0" applyProtection="0">
      <alignment vertical="center"/>
    </xf>
    <xf numFmtId="200" fontId="86" fillId="22" borderId="0" applyNumberFormat="0" applyBorder="0" applyAlignment="0" applyProtection="0">
      <alignment vertical="center"/>
    </xf>
    <xf numFmtId="200" fontId="86" fillId="22" borderId="0" applyNumberFormat="0" applyBorder="0" applyAlignment="0" applyProtection="0">
      <alignment vertical="center"/>
    </xf>
    <xf numFmtId="200" fontId="86" fillId="23" borderId="0" applyNumberFormat="0" applyBorder="0" applyAlignment="0" applyProtection="0">
      <alignment vertical="center"/>
    </xf>
    <xf numFmtId="200" fontId="86" fillId="23" borderId="0" applyNumberFormat="0" applyBorder="0" applyAlignment="0" applyProtection="0">
      <alignment vertical="center"/>
    </xf>
    <xf numFmtId="200" fontId="88" fillId="0" borderId="29" applyNumberFormat="0" applyFill="0" applyAlignment="0" applyProtection="0">
      <alignment vertical="center"/>
    </xf>
    <xf numFmtId="200" fontId="89" fillId="0" borderId="30" applyNumberFormat="0" applyFill="0" applyAlignment="0" applyProtection="0">
      <alignment vertical="center"/>
    </xf>
    <xf numFmtId="200" fontId="90" fillId="0" borderId="31" applyNumberFormat="0" applyFill="0" applyAlignment="0" applyProtection="0">
      <alignment vertical="center"/>
    </xf>
    <xf numFmtId="200" fontId="90" fillId="0" borderId="31" applyNumberFormat="0" applyFill="0" applyAlignment="0" applyProtection="0">
      <alignment vertical="center"/>
    </xf>
    <xf numFmtId="200" fontId="90" fillId="0" borderId="0" applyNumberFormat="0" applyFill="0" applyBorder="0" applyAlignment="0" applyProtection="0">
      <alignment vertical="center"/>
    </xf>
    <xf numFmtId="200" fontId="90" fillId="0" borderId="0" applyNumberFormat="0" applyFill="0" applyBorder="0" applyAlignment="0" applyProtection="0">
      <alignment vertical="center"/>
    </xf>
    <xf numFmtId="200" fontId="91" fillId="0" borderId="0" applyNumberFormat="0" applyFill="0" applyBorder="0" applyAlignment="0" applyProtection="0">
      <alignment vertical="center"/>
    </xf>
    <xf numFmtId="200" fontId="91" fillId="0" borderId="0" applyNumberFormat="0" applyFill="0" applyBorder="0" applyAlignment="0" applyProtection="0">
      <alignment vertical="center"/>
    </xf>
    <xf numFmtId="200" fontId="92" fillId="4" borderId="0" applyNumberFormat="0" applyBorder="0" applyAlignment="0" applyProtection="0">
      <alignment vertical="center"/>
    </xf>
    <xf numFmtId="200" fontId="92" fillId="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92" fillId="24" borderId="0" applyNumberFormat="0" applyBorder="0" applyAlignment="0" applyProtection="0">
      <alignment vertical="center"/>
    </xf>
    <xf numFmtId="200" fontId="6" fillId="0" borderId="0">
      <alignment vertical="center"/>
    </xf>
    <xf numFmtId="200" fontId="6" fillId="0" borderId="0">
      <alignment vertical="center"/>
    </xf>
    <xf numFmtId="200" fontId="7" fillId="0" borderId="0">
      <alignment vertical="center"/>
    </xf>
    <xf numFmtId="200" fontId="11" fillId="0" borderId="0">
      <alignment vertical="center"/>
    </xf>
    <xf numFmtId="200" fontId="7" fillId="0" borderId="0">
      <alignment vertical="center"/>
    </xf>
    <xf numFmtId="200" fontId="93" fillId="6" borderId="0" applyNumberFormat="0" applyBorder="0" applyAlignment="0" applyProtection="0">
      <alignment vertical="center"/>
    </xf>
    <xf numFmtId="200" fontId="93" fillId="6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3" fillId="25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5" fillId="0" borderId="32" applyNumberFormat="0" applyFill="0" applyAlignment="0" applyProtection="0">
      <alignment vertical="center"/>
    </xf>
    <xf numFmtId="200" fontId="96" fillId="10" borderId="21" applyNumberFormat="0" applyAlignment="0" applyProtection="0">
      <alignment vertical="center"/>
    </xf>
    <xf numFmtId="200" fontId="96" fillId="10" borderId="21" applyNumberFormat="0" applyAlignment="0" applyProtection="0">
      <alignment vertical="center"/>
    </xf>
    <xf numFmtId="200" fontId="97" fillId="26" borderId="21" applyNumberFormat="0" applyAlignment="0" applyProtection="0">
      <alignment vertical="center"/>
    </xf>
    <xf numFmtId="200" fontId="97" fillId="26" borderId="21" applyNumberFormat="0" applyAlignment="0" applyProtection="0">
      <alignment vertical="center"/>
    </xf>
    <xf numFmtId="200" fontId="97" fillId="26" borderId="21" applyNumberFormat="0" applyAlignment="0" applyProtection="0">
      <alignment vertical="center"/>
    </xf>
    <xf numFmtId="200" fontId="98" fillId="27" borderId="33" applyNumberFormat="0" applyAlignment="0" applyProtection="0">
      <alignment vertical="center"/>
    </xf>
    <xf numFmtId="200" fontId="98" fillId="27" borderId="33" applyNumberFormat="0" applyAlignment="0" applyProtection="0">
      <alignment vertical="center"/>
    </xf>
    <xf numFmtId="200" fontId="99" fillId="0" borderId="0" applyNumberFormat="0" applyFill="0" applyBorder="0" applyAlignment="0" applyProtection="0">
      <alignment vertical="center"/>
    </xf>
    <xf numFmtId="200" fontId="99" fillId="0" borderId="0" applyNumberFormat="0" applyFill="0" applyBorder="0" applyAlignment="0" applyProtection="0">
      <alignment vertical="center"/>
    </xf>
    <xf numFmtId="200" fontId="100" fillId="0" borderId="0" applyNumberFormat="0" applyFill="0" applyBorder="0" applyAlignment="0" applyProtection="0">
      <alignment vertical="center"/>
    </xf>
    <xf numFmtId="200" fontId="100" fillId="0" borderId="0" applyNumberFormat="0" applyFill="0" applyBorder="0" applyAlignment="0" applyProtection="0">
      <alignment vertical="center"/>
    </xf>
    <xf numFmtId="200" fontId="101" fillId="0" borderId="0" applyNumberFormat="0" applyFill="0" applyBorder="0" applyAlignment="0" applyProtection="0">
      <alignment vertical="center"/>
    </xf>
    <xf numFmtId="200" fontId="102" fillId="0" borderId="34" applyNumberFormat="0" applyFill="0" applyAlignment="0" applyProtection="0">
      <alignment vertical="center"/>
    </xf>
    <xf numFmtId="200" fontId="102" fillId="0" borderId="34" applyNumberFormat="0" applyFill="0" applyAlignment="0" applyProtection="0">
      <alignment vertical="center"/>
    </xf>
    <xf numFmtId="200" fontId="86" fillId="28" borderId="0" applyNumberFormat="0" applyBorder="0" applyAlignment="0" applyProtection="0">
      <alignment vertical="center"/>
    </xf>
    <xf numFmtId="200" fontId="86" fillId="28" borderId="0" applyNumberFormat="0" applyBorder="0" applyAlignment="0" applyProtection="0">
      <alignment vertical="center"/>
    </xf>
    <xf numFmtId="200" fontId="86" fillId="29" borderId="0" applyNumberFormat="0" applyBorder="0" applyAlignment="0" applyProtection="0">
      <alignment vertical="center"/>
    </xf>
    <xf numFmtId="200" fontId="86" fillId="29" borderId="0" applyNumberFormat="0" applyBorder="0" applyAlignment="0" applyProtection="0">
      <alignment vertical="center"/>
    </xf>
    <xf numFmtId="200" fontId="86" fillId="30" borderId="0" applyNumberFormat="0" applyBorder="0" applyAlignment="0" applyProtection="0">
      <alignment vertical="center"/>
    </xf>
    <xf numFmtId="200" fontId="86" fillId="30" borderId="0" applyNumberFormat="0" applyBorder="0" applyAlignment="0" applyProtection="0">
      <alignment vertical="center"/>
    </xf>
    <xf numFmtId="200" fontId="86" fillId="21" borderId="0" applyNumberFormat="0" applyBorder="0" applyAlignment="0" applyProtection="0">
      <alignment vertical="center"/>
    </xf>
    <xf numFmtId="200" fontId="86" fillId="21" borderId="0" applyNumberFormat="0" applyBorder="0" applyAlignment="0" applyProtection="0">
      <alignment vertical="center"/>
    </xf>
    <xf numFmtId="200" fontId="86" fillId="22" borderId="0" applyNumberFormat="0" applyBorder="0" applyAlignment="0" applyProtection="0">
      <alignment vertical="center"/>
    </xf>
    <xf numFmtId="200" fontId="86" fillId="22" borderId="0" applyNumberFormat="0" applyBorder="0" applyAlignment="0" applyProtection="0">
      <alignment vertical="center"/>
    </xf>
    <xf numFmtId="200" fontId="86" fillId="31" borderId="0" applyNumberFormat="0" applyBorder="0" applyAlignment="0" applyProtection="0">
      <alignment vertical="center"/>
    </xf>
    <xf numFmtId="200" fontId="86" fillId="31" borderId="0" applyNumberFormat="0" applyBorder="0" applyAlignment="0" applyProtection="0">
      <alignment vertical="center"/>
    </xf>
    <xf numFmtId="200" fontId="103" fillId="13" borderId="0" applyNumberFormat="0" applyBorder="0" applyAlignment="0" applyProtection="0">
      <alignment vertical="center"/>
    </xf>
    <xf numFmtId="200" fontId="103" fillId="13" borderId="0" applyNumberFormat="0" applyBorder="0" applyAlignment="0" applyProtection="0">
      <alignment vertical="center"/>
    </xf>
    <xf numFmtId="200" fontId="104" fillId="10" borderId="35" applyNumberFormat="0" applyAlignment="0" applyProtection="0">
      <alignment vertical="center"/>
    </xf>
    <xf numFmtId="200" fontId="104" fillId="10" borderId="35" applyNumberFormat="0" applyAlignment="0" applyProtection="0">
      <alignment vertical="center"/>
    </xf>
    <xf numFmtId="200" fontId="105" fillId="3" borderId="21" applyNumberFormat="0" applyAlignment="0" applyProtection="0">
      <alignment vertical="center"/>
    </xf>
    <xf numFmtId="200" fontId="105" fillId="3" borderId="21" applyNumberFormat="0" applyAlignment="0" applyProtection="0">
      <alignment vertical="center"/>
    </xf>
    <xf numFmtId="200" fontId="106" fillId="26" borderId="35" applyNumberFormat="0" applyAlignment="0" applyProtection="0">
      <alignment vertical="center"/>
    </xf>
    <xf numFmtId="200" fontId="106" fillId="26" borderId="35" applyNumberFormat="0" applyAlignment="0" applyProtection="0">
      <alignment vertical="center"/>
    </xf>
    <xf numFmtId="200" fontId="106" fillId="26" borderId="35" applyNumberFormat="0" applyAlignment="0" applyProtection="0">
      <alignment vertical="center"/>
    </xf>
    <xf numFmtId="200" fontId="107" fillId="32" borderId="21" applyNumberFormat="0" applyAlignment="0" applyProtection="0">
      <alignment vertical="center"/>
    </xf>
    <xf numFmtId="200" fontId="107" fillId="32" borderId="21" applyNumberFormat="0" applyAlignment="0" applyProtection="0">
      <alignment vertical="center"/>
    </xf>
    <xf numFmtId="200" fontId="107" fillId="32" borderId="21" applyNumberFormat="0" applyAlignment="0" applyProtection="0">
      <alignment vertical="center"/>
    </xf>
    <xf numFmtId="200" fontId="108" fillId="0" borderId="0" applyNumberFormat="0" applyFill="0" applyBorder="0" applyAlignment="0" applyProtection="0">
      <alignment vertical="center"/>
    </xf>
    <xf numFmtId="200" fontId="11" fillId="7" borderId="36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4" fillId="0" borderId="0"/>
    <xf numFmtId="0" fontId="11" fillId="0" borderId="0"/>
    <xf numFmtId="0" fontId="123" fillId="0" borderId="0"/>
    <xf numFmtId="0" fontId="123" fillId="0" borderId="0"/>
    <xf numFmtId="0" fontId="132" fillId="16" borderId="0">
      <alignment horizontal="center" vertical="center"/>
    </xf>
    <xf numFmtId="0" fontId="133" fillId="16" borderId="0">
      <alignment horizontal="left" vertical="center"/>
    </xf>
    <xf numFmtId="0" fontId="6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0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0" fontId="11" fillId="7" borderId="36" applyNumberFormat="0" applyFont="0" applyAlignment="0" applyProtection="0">
      <alignment vertical="center"/>
    </xf>
    <xf numFmtId="178" fontId="1" fillId="0" borderId="0">
      <alignment vertical="center"/>
    </xf>
    <xf numFmtId="178" fontId="6" fillId="0" borderId="0"/>
    <xf numFmtId="178" fontId="11" fillId="0" borderId="0"/>
    <xf numFmtId="178" fontId="49" fillId="0" borderId="0"/>
    <xf numFmtId="178" fontId="11" fillId="0" borderId="0"/>
    <xf numFmtId="178" fontId="11" fillId="0" borderId="0">
      <alignment vertical="center"/>
    </xf>
    <xf numFmtId="178" fontId="11" fillId="0" borderId="0"/>
    <xf numFmtId="178" fontId="11" fillId="0" borderId="0"/>
    <xf numFmtId="0" fontId="41" fillId="0" borderId="0"/>
    <xf numFmtId="176" fontId="11" fillId="0" borderId="0"/>
    <xf numFmtId="176" fontId="6" fillId="0" borderId="0"/>
    <xf numFmtId="176" fontId="11" fillId="0" borderId="0"/>
    <xf numFmtId="176" fontId="1" fillId="0" borderId="0">
      <alignment vertical="center"/>
    </xf>
    <xf numFmtId="181" fontId="1" fillId="0" borderId="0">
      <alignment vertical="center"/>
    </xf>
    <xf numFmtId="176" fontId="6" fillId="0" borderId="0"/>
    <xf numFmtId="181" fontId="11" fillId="0" borderId="0"/>
    <xf numFmtId="176" fontId="11" fillId="0" borderId="0"/>
    <xf numFmtId="176" fontId="49" fillId="0" borderId="0"/>
  </cellStyleXfs>
  <cellXfs count="1178">
    <xf numFmtId="0" fontId="0" fillId="0" borderId="0" xfId="0"/>
    <xf numFmtId="0" fontId="35" fillId="0" borderId="0" xfId="12932" applyFont="1" applyBorder="1" applyAlignment="1">
      <alignment horizontal="center" vertical="center"/>
    </xf>
    <xf numFmtId="181" fontId="36" fillId="0" borderId="0" xfId="0" applyNumberFormat="1" applyFont="1" applyAlignment="1">
      <alignment horizontal="center" vertical="center"/>
    </xf>
    <xf numFmtId="49" fontId="37" fillId="0" borderId="0" xfId="6447" applyNumberFormat="1" applyFont="1" applyFill="1" applyBorder="1" applyAlignment="1">
      <alignment horizontal="center" vertical="center" shrinkToFit="1"/>
    </xf>
    <xf numFmtId="0" fontId="37" fillId="0" borderId="0" xfId="6447" applyFont="1" applyFill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/>
    </xf>
    <xf numFmtId="0" fontId="37" fillId="16" borderId="0" xfId="0" applyFont="1" applyFill="1" applyBorder="1" applyAlignment="1">
      <alignment vertical="center"/>
    </xf>
    <xf numFmtId="0" fontId="37" fillId="16" borderId="0" xfId="12933" applyFont="1" applyFill="1" applyBorder="1" applyAlignment="1"/>
    <xf numFmtId="0" fontId="37" fillId="16" borderId="0" xfId="12933" applyFont="1" applyFill="1" applyAlignment="1"/>
    <xf numFmtId="0" fontId="37" fillId="0" borderId="0" xfId="0" applyFont="1" applyBorder="1" applyAlignment="1">
      <alignment horizontal="center"/>
    </xf>
    <xf numFmtId="0" fontId="37" fillId="0" borderId="0" xfId="12933" applyFont="1" applyFill="1" applyBorder="1" applyAlignment="1">
      <alignment horizontal="center" wrapText="1"/>
    </xf>
    <xf numFmtId="182" fontId="37" fillId="16" borderId="0" xfId="12933" applyNumberFormat="1" applyFont="1" applyFill="1" applyBorder="1" applyAlignment="1">
      <alignment horizontal="center" vertical="center"/>
    </xf>
    <xf numFmtId="182" fontId="37" fillId="16" borderId="0" xfId="12933" applyNumberFormat="1" applyFont="1" applyFill="1" applyBorder="1" applyAlignment="1">
      <alignment horizontal="center"/>
    </xf>
    <xf numFmtId="0" fontId="37" fillId="16" borderId="0" xfId="12933" applyFont="1" applyFill="1" applyBorder="1" applyAlignment="1">
      <alignment horizontal="center"/>
    </xf>
    <xf numFmtId="0" fontId="37" fillId="0" borderId="0" xfId="0" applyFont="1" applyBorder="1" applyAlignment="1">
      <alignment horizontal="center" vertical="center" wrapText="1"/>
    </xf>
    <xf numFmtId="0" fontId="37" fillId="16" borderId="0" xfId="12933" applyFont="1" applyFill="1" applyBorder="1" applyAlignment="1">
      <alignment horizontal="center" wrapText="1"/>
    </xf>
    <xf numFmtId="182" fontId="37" fillId="16" borderId="0" xfId="0" applyNumberFormat="1" applyFont="1" applyFill="1" applyBorder="1" applyAlignment="1">
      <alignment horizontal="center" vertical="center" wrapText="1"/>
    </xf>
    <xf numFmtId="184" fontId="37" fillId="16" borderId="0" xfId="6447" applyNumberFormat="1" applyFont="1" applyFill="1" applyBorder="1" applyAlignment="1">
      <alignment horizontal="center" vertical="center" shrinkToFit="1"/>
    </xf>
    <xf numFmtId="49" fontId="37" fillId="16" borderId="0" xfId="6447" applyNumberFormat="1" applyFont="1" applyFill="1" applyBorder="1" applyAlignment="1">
      <alignment horizontal="center" vertical="center" shrinkToFit="1"/>
    </xf>
    <xf numFmtId="0" fontId="37" fillId="16" borderId="0" xfId="6447" applyFont="1" applyFill="1" applyBorder="1" applyAlignment="1">
      <alignment horizontal="center" vertical="center" shrinkToFit="1"/>
    </xf>
    <xf numFmtId="0" fontId="37" fillId="16" borderId="0" xfId="0" applyFont="1" applyFill="1" applyBorder="1" applyAlignment="1">
      <alignment horizontal="center" vertical="center"/>
    </xf>
    <xf numFmtId="184" fontId="37" fillId="0" borderId="0" xfId="6447" applyNumberFormat="1" applyFont="1" applyFill="1" applyBorder="1" applyAlignment="1">
      <alignment horizontal="center" vertical="center" shrinkToFit="1"/>
    </xf>
    <xf numFmtId="0" fontId="37" fillId="16" borderId="0" xfId="0" applyFont="1" applyFill="1" applyBorder="1" applyAlignment="1">
      <alignment horizontal="center" vertical="center" wrapText="1"/>
    </xf>
    <xf numFmtId="0" fontId="37" fillId="16" borderId="0" xfId="0" applyFont="1" applyFill="1" applyBorder="1" applyAlignment="1">
      <alignment horizontal="center"/>
    </xf>
    <xf numFmtId="182" fontId="38" fillId="16" borderId="0" xfId="0" applyNumberFormat="1" applyFont="1" applyFill="1" applyBorder="1" applyAlignment="1">
      <alignment horizontal="center" vertical="center"/>
    </xf>
    <xf numFmtId="182" fontId="37" fillId="0" borderId="0" xfId="12933" applyNumberFormat="1" applyFont="1" applyFill="1" applyBorder="1" applyAlignment="1">
      <alignment horizontal="center"/>
    </xf>
    <xf numFmtId="0" fontId="37" fillId="16" borderId="0" xfId="12933" applyFont="1" applyFill="1" applyBorder="1" applyAlignment="1">
      <alignment horizontal="center" vertical="center"/>
    </xf>
    <xf numFmtId="0" fontId="37" fillId="16" borderId="0" xfId="12932" applyNumberFormat="1" applyFont="1" applyFill="1" applyBorder="1" applyAlignment="1">
      <alignment horizontal="center" vertical="center"/>
    </xf>
    <xf numFmtId="16" fontId="37" fillId="16" borderId="0" xfId="0" applyNumberFormat="1" applyFont="1" applyFill="1" applyBorder="1" applyAlignment="1">
      <alignment horizontal="center" vertical="center"/>
    </xf>
    <xf numFmtId="0" fontId="37" fillId="0" borderId="0" xfId="12933" applyFont="1" applyFill="1" applyBorder="1" applyAlignment="1">
      <alignment horizontal="center"/>
    </xf>
    <xf numFmtId="182" fontId="37" fillId="0" borderId="0" xfId="12933" applyNumberFormat="1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vertical="center"/>
    </xf>
    <xf numFmtId="0" fontId="37" fillId="15" borderId="0" xfId="6447" applyFont="1" applyFill="1" applyBorder="1" applyAlignment="1">
      <alignment horizontal="center" vertical="center"/>
    </xf>
    <xf numFmtId="0" fontId="37" fillId="16" borderId="0" xfId="12933" applyFont="1" applyFill="1" applyBorder="1" applyAlignment="1">
      <alignment horizontal="center" vertical="center" wrapText="1"/>
    </xf>
    <xf numFmtId="0" fontId="37" fillId="16" borderId="0" xfId="0" applyFont="1" applyFill="1" applyAlignment="1">
      <alignment horizontal="center"/>
    </xf>
    <xf numFmtId="0" fontId="37" fillId="15" borderId="0" xfId="0" applyFont="1" applyFill="1" applyBorder="1" applyAlignment="1">
      <alignment vertical="center"/>
    </xf>
    <xf numFmtId="0" fontId="37" fillId="15" borderId="0" xfId="0" applyFont="1" applyFill="1" applyBorder="1" applyAlignment="1">
      <alignment horizontal="center" vertical="center"/>
    </xf>
    <xf numFmtId="0" fontId="37" fillId="16" borderId="0" xfId="0" applyFont="1" applyFill="1"/>
    <xf numFmtId="190" fontId="37" fillId="0" borderId="0" xfId="0" applyNumberFormat="1" applyFont="1" applyBorder="1" applyAlignment="1">
      <alignment horizontal="center"/>
    </xf>
    <xf numFmtId="0" fontId="37" fillId="0" borderId="0" xfId="12932" applyFont="1" applyBorder="1" applyAlignment="1">
      <alignment horizontal="center" vertical="center" wrapText="1"/>
    </xf>
    <xf numFmtId="0" fontId="37" fillId="0" borderId="0" xfId="6447" applyFont="1" applyFill="1" applyBorder="1" applyAlignment="1">
      <alignment horizontal="center" vertical="center"/>
    </xf>
    <xf numFmtId="0" fontId="37" fillId="16" borderId="0" xfId="12932" applyFont="1" applyFill="1" applyBorder="1" applyAlignment="1">
      <alignment horizontal="center" vertical="center" wrapText="1"/>
    </xf>
    <xf numFmtId="0" fontId="37" fillId="16" borderId="0" xfId="6447" applyFont="1" applyFill="1" applyBorder="1" applyAlignment="1">
      <alignment horizontal="center" vertical="center"/>
    </xf>
    <xf numFmtId="58" fontId="37" fillId="16" borderId="0" xfId="12932" applyNumberFormat="1" applyFont="1" applyFill="1" applyBorder="1" applyAlignment="1">
      <alignment horizontal="center" vertical="center" wrapText="1"/>
    </xf>
    <xf numFmtId="0" fontId="35" fillId="15" borderId="0" xfId="6447" applyFont="1" applyFill="1" applyBorder="1" applyAlignment="1">
      <alignment horizontal="center" vertical="center"/>
    </xf>
    <xf numFmtId="191" fontId="37" fillId="16" borderId="0" xfId="12933" applyNumberFormat="1" applyFont="1" applyFill="1" applyBorder="1" applyAlignment="1">
      <alignment horizontal="center" vertical="center"/>
    </xf>
    <xf numFmtId="0" fontId="35" fillId="16" borderId="0" xfId="6447" applyFont="1" applyFill="1" applyBorder="1" applyAlignment="1">
      <alignment horizontal="center" vertical="center" shrinkToFit="1"/>
    </xf>
    <xf numFmtId="58" fontId="37" fillId="16" borderId="0" xfId="12937" applyNumberFormat="1" applyFont="1" applyFill="1" applyBorder="1" applyAlignment="1">
      <alignment horizontal="center" vertical="center" wrapText="1"/>
    </xf>
    <xf numFmtId="192" fontId="37" fillId="16" borderId="0" xfId="12933" applyNumberFormat="1" applyFont="1" applyFill="1" applyBorder="1" applyAlignment="1">
      <alignment horizontal="center" vertical="center"/>
    </xf>
    <xf numFmtId="0" fontId="37" fillId="17" borderId="0" xfId="12933" applyFont="1" applyFill="1" applyBorder="1" applyAlignment="1">
      <alignment horizontal="center" vertical="center"/>
    </xf>
    <xf numFmtId="0" fontId="37" fillId="16" borderId="0" xfId="12938" applyFont="1" applyFill="1" applyAlignment="1">
      <alignment horizontal="center" vertical="center"/>
    </xf>
    <xf numFmtId="0" fontId="37" fillId="16" borderId="0" xfId="12938" applyFont="1" applyFill="1" applyBorder="1" applyAlignment="1">
      <alignment horizontal="center"/>
    </xf>
    <xf numFmtId="58" fontId="37" fillId="16" borderId="0" xfId="12938" applyNumberFormat="1" applyFont="1" applyFill="1" applyBorder="1" applyAlignment="1">
      <alignment horizontal="center" vertical="center" wrapText="1"/>
    </xf>
    <xf numFmtId="0" fontId="35" fillId="16" borderId="0" xfId="0" applyFont="1" applyFill="1" applyAlignment="1"/>
    <xf numFmtId="0" fontId="35" fillId="16" borderId="0" xfId="0" applyFont="1" applyFill="1" applyBorder="1" applyAlignment="1"/>
    <xf numFmtId="0" fontId="35" fillId="0" borderId="0" xfId="0" applyFont="1"/>
    <xf numFmtId="0" fontId="39" fillId="16" borderId="0" xfId="12933" applyFont="1" applyFill="1" applyBorder="1" applyAlignment="1"/>
    <xf numFmtId="0" fontId="37" fillId="0" borderId="0" xfId="0" applyFont="1"/>
    <xf numFmtId="182" fontId="37" fillId="16" borderId="0" xfId="12933" applyNumberFormat="1" applyFont="1" applyFill="1" applyBorder="1" applyAlignment="1">
      <alignment horizontal="center" wrapText="1"/>
    </xf>
    <xf numFmtId="183" fontId="37" fillId="16" borderId="0" xfId="6447" applyNumberFormat="1" applyFont="1" applyFill="1" applyBorder="1" applyAlignment="1">
      <alignment horizontal="center" vertical="center" shrinkToFit="1"/>
    </xf>
    <xf numFmtId="183" fontId="37" fillId="16" borderId="0" xfId="12933" applyNumberFormat="1" applyFont="1" applyFill="1" applyBorder="1" applyAlignment="1">
      <alignment horizontal="center"/>
    </xf>
    <xf numFmtId="0" fontId="37" fillId="16" borderId="0" xfId="12935" applyFont="1" applyFill="1" applyBorder="1" applyAlignment="1">
      <alignment horizontal="center"/>
    </xf>
    <xf numFmtId="49" fontId="37" fillId="16" borderId="0" xfId="12933" applyNumberFormat="1" applyFont="1" applyFill="1" applyBorder="1" applyAlignment="1">
      <alignment horizontal="center" vertical="center"/>
    </xf>
    <xf numFmtId="0" fontId="37" fillId="16" borderId="10" xfId="12933" applyFont="1" applyFill="1" applyBorder="1" applyAlignment="1">
      <alignment horizontal="center" vertical="center"/>
    </xf>
    <xf numFmtId="17" fontId="37" fillId="16" borderId="0" xfId="6447" applyNumberFormat="1" applyFont="1" applyFill="1" applyBorder="1" applyAlignment="1">
      <alignment horizontal="center" vertical="center" shrinkToFit="1"/>
    </xf>
    <xf numFmtId="0" fontId="37" fillId="16" borderId="0" xfId="6447" applyFont="1" applyFill="1" applyBorder="1" applyAlignment="1">
      <alignment horizontal="center"/>
    </xf>
    <xf numFmtId="191" fontId="37" fillId="0" borderId="0" xfId="12933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12933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16" fontId="37" fillId="16" borderId="0" xfId="12933" applyNumberFormat="1" applyFont="1" applyFill="1" applyBorder="1" applyAlignment="1">
      <alignment horizontal="center"/>
    </xf>
    <xf numFmtId="0" fontId="37" fillId="16" borderId="0" xfId="12936" applyFont="1" applyFill="1" applyBorder="1" applyAlignment="1">
      <alignment horizontal="center" wrapText="1"/>
    </xf>
    <xf numFmtId="58" fontId="37" fillId="16" borderId="0" xfId="12936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7" fillId="16" borderId="7" xfId="12933" applyFont="1" applyFill="1" applyBorder="1" applyAlignment="1">
      <alignment horizontal="center" vertical="center"/>
    </xf>
    <xf numFmtId="182" fontId="37" fillId="16" borderId="7" xfId="12933" applyNumberFormat="1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182" fontId="37" fillId="16" borderId="7" xfId="12933" applyNumberFormat="1" applyFont="1" applyFill="1" applyBorder="1" applyAlignment="1">
      <alignment horizontal="center" vertical="center"/>
    </xf>
    <xf numFmtId="183" fontId="37" fillId="0" borderId="7" xfId="0" applyNumberFormat="1" applyFont="1" applyBorder="1" applyAlignment="1">
      <alignment horizontal="center"/>
    </xf>
    <xf numFmtId="184" fontId="37" fillId="16" borderId="7" xfId="6447" applyNumberFormat="1" applyFont="1" applyFill="1" applyBorder="1" applyAlignment="1">
      <alignment horizontal="center" vertical="center" shrinkToFit="1"/>
    </xf>
    <xf numFmtId="0" fontId="37" fillId="16" borderId="16" xfId="12933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5" fillId="16" borderId="8" xfId="12933" applyFont="1" applyFill="1" applyBorder="1" applyAlignment="1">
      <alignment horizontal="center" vertical="center"/>
    </xf>
    <xf numFmtId="0" fontId="37" fillId="16" borderId="9" xfId="0" applyFont="1" applyFill="1" applyBorder="1" applyAlignment="1">
      <alignment horizontal="center" vertical="center"/>
    </xf>
    <xf numFmtId="0" fontId="37" fillId="16" borderId="8" xfId="0" applyFont="1" applyFill="1" applyBorder="1" applyAlignment="1">
      <alignment horizontal="center" vertical="center"/>
    </xf>
    <xf numFmtId="0" fontId="37" fillId="16" borderId="7" xfId="6447" applyFont="1" applyFill="1" applyBorder="1" applyAlignment="1">
      <alignment vertical="center" shrinkToFit="1"/>
    </xf>
    <xf numFmtId="182" fontId="37" fillId="16" borderId="7" xfId="6447" applyNumberFormat="1" applyFont="1" applyFill="1" applyBorder="1" applyAlignment="1">
      <alignment horizontal="center" vertical="center" shrinkToFit="1"/>
    </xf>
    <xf numFmtId="0" fontId="37" fillId="16" borderId="0" xfId="6447" applyFont="1" applyFill="1" applyBorder="1" applyAlignment="1">
      <alignment vertical="center" shrinkToFit="1"/>
    </xf>
    <xf numFmtId="0" fontId="37" fillId="0" borderId="0" xfId="0" applyFont="1" applyAlignment="1"/>
    <xf numFmtId="0" fontId="35" fillId="16" borderId="0" xfId="6447" applyFont="1" applyFill="1" applyBorder="1" applyAlignment="1">
      <alignment vertical="center" shrinkToFit="1"/>
    </xf>
    <xf numFmtId="0" fontId="37" fillId="16" borderId="6" xfId="12933" applyFont="1" applyFill="1" applyBorder="1" applyAlignment="1">
      <alignment horizontal="center" vertical="center"/>
    </xf>
    <xf numFmtId="0" fontId="37" fillId="16" borderId="9" xfId="12933" applyFont="1" applyFill="1" applyBorder="1" applyAlignment="1">
      <alignment horizontal="center" vertical="center"/>
    </xf>
    <xf numFmtId="0" fontId="37" fillId="16" borderId="8" xfId="12933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15" xfId="0" applyFont="1" applyBorder="1" applyAlignment="1">
      <alignment vertical="center"/>
    </xf>
    <xf numFmtId="0" fontId="37" fillId="0" borderId="0" xfId="6447" applyFont="1" applyFill="1" applyBorder="1" applyAlignment="1">
      <alignment vertical="center" shrinkToFit="1"/>
    </xf>
    <xf numFmtId="0" fontId="35" fillId="15" borderId="0" xfId="6447" applyFont="1" applyFill="1" applyBorder="1" applyAlignment="1">
      <alignment vertical="center"/>
    </xf>
    <xf numFmtId="0" fontId="37" fillId="0" borderId="8" xfId="0" applyFont="1" applyBorder="1" applyAlignment="1">
      <alignment horizontal="center" vertical="center" wrapText="1"/>
    </xf>
    <xf numFmtId="176" fontId="45" fillId="0" borderId="7" xfId="0" applyNumberFormat="1" applyFont="1" applyFill="1" applyBorder="1" applyAlignment="1">
      <alignment horizontal="center" vertical="center" wrapText="1"/>
    </xf>
    <xf numFmtId="182" fontId="37" fillId="16" borderId="7" xfId="0" applyNumberFormat="1" applyFont="1" applyFill="1" applyBorder="1" applyAlignment="1">
      <alignment horizontal="center" vertical="center" wrapText="1"/>
    </xf>
    <xf numFmtId="182" fontId="37" fillId="16" borderId="7" xfId="12933" applyNumberFormat="1" applyFont="1" applyFill="1" applyBorder="1" applyAlignment="1">
      <alignment horizont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183" fontId="37" fillId="0" borderId="7" xfId="0" applyNumberFormat="1" applyFont="1" applyBorder="1" applyAlignment="1">
      <alignment horizontal="center" vertical="center"/>
    </xf>
    <xf numFmtId="183" fontId="37" fillId="0" borderId="8" xfId="0" applyNumberFormat="1" applyFont="1" applyBorder="1" applyAlignment="1">
      <alignment horizontal="center" vertical="center" wrapText="1"/>
    </xf>
    <xf numFmtId="183" fontId="37" fillId="0" borderId="12" xfId="0" applyNumberFormat="1" applyFont="1" applyBorder="1" applyAlignment="1">
      <alignment horizontal="center" vertical="center" wrapText="1"/>
    </xf>
    <xf numFmtId="0" fontId="37" fillId="16" borderId="13" xfId="12933" applyFont="1" applyFill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0" fontId="37" fillId="16" borderId="14" xfId="12933" applyFont="1" applyFill="1" applyBorder="1" applyAlignment="1">
      <alignment horizontal="center" vertical="center"/>
    </xf>
    <xf numFmtId="183" fontId="37" fillId="16" borderId="7" xfId="0" applyNumberFormat="1" applyFont="1" applyFill="1" applyBorder="1" applyAlignment="1">
      <alignment horizontal="center" vertical="center"/>
    </xf>
    <xf numFmtId="0" fontId="37" fillId="16" borderId="7" xfId="0" applyFont="1" applyFill="1" applyBorder="1" applyAlignment="1">
      <alignment horizontal="center" vertical="center"/>
    </xf>
    <xf numFmtId="0" fontId="37" fillId="16" borderId="7" xfId="12934" applyFont="1" applyFill="1" applyBorder="1" applyAlignment="1">
      <alignment horizontal="center" vertical="center"/>
    </xf>
    <xf numFmtId="0" fontId="37" fillId="16" borderId="7" xfId="0" applyFont="1" applyFill="1" applyBorder="1" applyAlignment="1">
      <alignment horizontal="center"/>
    </xf>
    <xf numFmtId="182" fontId="38" fillId="16" borderId="7" xfId="0" applyNumberFormat="1" applyFont="1" applyFill="1" applyBorder="1" applyAlignment="1">
      <alignment horizontal="center" vertical="center"/>
    </xf>
    <xf numFmtId="0" fontId="38" fillId="16" borderId="7" xfId="12934" applyFont="1" applyFill="1" applyBorder="1" applyAlignment="1">
      <alignment horizontal="center" vertical="center"/>
    </xf>
    <xf numFmtId="185" fontId="38" fillId="16" borderId="7" xfId="0" applyNumberFormat="1" applyFont="1" applyFill="1" applyBorder="1" applyAlignment="1">
      <alignment horizontal="center"/>
    </xf>
    <xf numFmtId="182" fontId="37" fillId="16" borderId="13" xfId="12933" applyNumberFormat="1" applyFont="1" applyFill="1" applyBorder="1" applyAlignment="1">
      <alignment horizontal="center"/>
    </xf>
    <xf numFmtId="0" fontId="38" fillId="16" borderId="7" xfId="0" applyFont="1" applyFill="1" applyBorder="1" applyAlignment="1">
      <alignment horizontal="center" vertical="center"/>
    </xf>
    <xf numFmtId="0" fontId="38" fillId="16" borderId="7" xfId="0" applyFont="1" applyFill="1" applyBorder="1" applyAlignment="1">
      <alignment horizontal="center"/>
    </xf>
    <xf numFmtId="0" fontId="37" fillId="16" borderId="7" xfId="12933" applyFont="1" applyFill="1" applyBorder="1" applyAlignment="1">
      <alignment horizontal="center"/>
    </xf>
    <xf numFmtId="49" fontId="37" fillId="16" borderId="7" xfId="6447" applyNumberFormat="1" applyFont="1" applyFill="1" applyBorder="1" applyAlignment="1">
      <alignment horizontal="center" vertical="center" shrinkToFit="1"/>
    </xf>
    <xf numFmtId="0" fontId="45" fillId="0" borderId="7" xfId="0" applyNumberFormat="1" applyFont="1" applyFill="1" applyBorder="1" applyAlignment="1">
      <alignment horizontal="center" vertical="center"/>
    </xf>
    <xf numFmtId="184" fontId="37" fillId="16" borderId="16" xfId="6447" applyNumberFormat="1" applyFont="1" applyFill="1" applyBorder="1" applyAlignment="1">
      <alignment horizontal="center" vertical="center" shrinkToFit="1"/>
    </xf>
    <xf numFmtId="49" fontId="37" fillId="16" borderId="11" xfId="6447" applyNumberFormat="1" applyFont="1" applyFill="1" applyBorder="1" applyAlignment="1">
      <alignment horizontal="center" vertical="center" shrinkToFit="1"/>
    </xf>
    <xf numFmtId="183" fontId="37" fillId="16" borderId="7" xfId="12933" applyNumberFormat="1" applyFont="1" applyFill="1" applyBorder="1" applyAlignment="1">
      <alignment horizontal="center"/>
    </xf>
    <xf numFmtId="183" fontId="37" fillId="16" borderId="16" xfId="6447" applyNumberFormat="1" applyFont="1" applyFill="1" applyBorder="1" applyAlignment="1">
      <alignment horizontal="center" vertical="center" shrinkToFit="1"/>
    </xf>
    <xf numFmtId="183" fontId="37" fillId="16" borderId="7" xfId="0" applyNumberFormat="1" applyFont="1" applyFill="1" applyBorder="1" applyAlignment="1">
      <alignment horizontal="center"/>
    </xf>
    <xf numFmtId="16" fontId="37" fillId="16" borderId="7" xfId="12933" applyNumberFormat="1" applyFont="1" applyFill="1" applyBorder="1" applyAlignment="1">
      <alignment horizontal="center"/>
    </xf>
    <xf numFmtId="0" fontId="37" fillId="0" borderId="6" xfId="12933" applyFont="1" applyFill="1" applyBorder="1" applyAlignment="1">
      <alignment horizontal="center" vertical="center"/>
    </xf>
    <xf numFmtId="0" fontId="37" fillId="0" borderId="7" xfId="12933" applyFont="1" applyFill="1" applyBorder="1" applyAlignment="1">
      <alignment horizontal="center" vertical="center"/>
    </xf>
    <xf numFmtId="0" fontId="37" fillId="0" borderId="8" xfId="12933" applyFont="1" applyFill="1" applyBorder="1" applyAlignment="1">
      <alignment horizontal="center" vertical="center"/>
    </xf>
    <xf numFmtId="0" fontId="37" fillId="0" borderId="13" xfId="12933" applyFont="1" applyFill="1" applyBorder="1" applyAlignment="1">
      <alignment horizontal="center" vertical="center"/>
    </xf>
    <xf numFmtId="186" fontId="37" fillId="0" borderId="7" xfId="0" applyNumberFormat="1" applyFont="1" applyBorder="1" applyAlignment="1">
      <alignment horizontal="center" vertical="center" wrapText="1"/>
    </xf>
    <xf numFmtId="182" fontId="37" fillId="0" borderId="13" xfId="12933" applyNumberFormat="1" applyFont="1" applyFill="1" applyBorder="1" applyAlignment="1">
      <alignment horizontal="center"/>
    </xf>
    <xf numFmtId="182" fontId="37" fillId="0" borderId="7" xfId="12933" applyNumberFormat="1" applyFont="1" applyFill="1" applyBorder="1" applyAlignment="1">
      <alignment horizontal="center"/>
    </xf>
    <xf numFmtId="187" fontId="37" fillId="0" borderId="7" xfId="0" applyNumberFormat="1" applyFont="1" applyBorder="1" applyAlignment="1">
      <alignment horizontal="center"/>
    </xf>
    <xf numFmtId="176" fontId="37" fillId="0" borderId="8" xfId="0" applyNumberFormat="1" applyFont="1" applyBorder="1" applyAlignment="1">
      <alignment horizontal="center" vertical="center" wrapText="1"/>
    </xf>
    <xf numFmtId="176" fontId="37" fillId="0" borderId="12" xfId="0" applyNumberFormat="1" applyFont="1" applyBorder="1" applyAlignment="1">
      <alignment horizontal="center" vertical="center" wrapText="1"/>
    </xf>
    <xf numFmtId="188" fontId="37" fillId="16" borderId="7" xfId="12933" applyNumberFormat="1" applyFont="1" applyFill="1" applyBorder="1" applyAlignment="1">
      <alignment horizontal="center"/>
    </xf>
    <xf numFmtId="49" fontId="37" fillId="16" borderId="7" xfId="12933" applyNumberFormat="1" applyFont="1" applyFill="1" applyBorder="1" applyAlignment="1">
      <alignment horizontal="center"/>
    </xf>
    <xf numFmtId="49" fontId="37" fillId="16" borderId="7" xfId="12933" applyNumberFormat="1" applyFont="1" applyFill="1" applyBorder="1" applyAlignment="1">
      <alignment horizontal="center" vertical="center"/>
    </xf>
    <xf numFmtId="0" fontId="37" fillId="16" borderId="17" xfId="12933" applyFont="1" applyFill="1" applyBorder="1" applyAlignment="1">
      <alignment horizontal="center" vertical="center"/>
    </xf>
    <xf numFmtId="189" fontId="37" fillId="16" borderId="7" xfId="12933" applyNumberFormat="1" applyFont="1" applyFill="1" applyBorder="1" applyAlignment="1">
      <alignment horizontal="center" vertical="center"/>
    </xf>
    <xf numFmtId="189" fontId="37" fillId="16" borderId="17" xfId="12933" applyNumberFormat="1" applyFont="1" applyFill="1" applyBorder="1" applyAlignment="1">
      <alignment horizontal="center" vertical="center"/>
    </xf>
    <xf numFmtId="0" fontId="37" fillId="16" borderId="7" xfId="12933" applyNumberFormat="1" applyFont="1" applyFill="1" applyBorder="1" applyAlignment="1">
      <alignment horizontal="center"/>
    </xf>
    <xf numFmtId="186" fontId="37" fillId="0" borderId="7" xfId="0" applyNumberFormat="1" applyFont="1" applyBorder="1" applyAlignment="1">
      <alignment horizontal="center"/>
    </xf>
    <xf numFmtId="0" fontId="37" fillId="16" borderId="6" xfId="12933" applyFont="1" applyFill="1" applyBorder="1" applyAlignment="1">
      <alignment horizontal="center" wrapText="1"/>
    </xf>
    <xf numFmtId="190" fontId="37" fillId="0" borderId="7" xfId="0" applyNumberFormat="1" applyFont="1" applyBorder="1" applyAlignment="1">
      <alignment horizontal="center"/>
    </xf>
    <xf numFmtId="0" fontId="37" fillId="16" borderId="9" xfId="12933" applyFont="1" applyFill="1" applyBorder="1" applyAlignment="1">
      <alignment horizontal="center" wrapText="1"/>
    </xf>
    <xf numFmtId="0" fontId="37" fillId="16" borderId="8" xfId="12933" applyFont="1" applyFill="1" applyBorder="1" applyAlignment="1">
      <alignment horizontal="center" wrapText="1"/>
    </xf>
    <xf numFmtId="0" fontId="37" fillId="0" borderId="8" xfId="12935" applyFont="1" applyFill="1" applyBorder="1" applyAlignment="1">
      <alignment horizontal="center"/>
    </xf>
    <xf numFmtId="0" fontId="37" fillId="0" borderId="7" xfId="12933" applyFont="1" applyFill="1" applyBorder="1" applyAlignment="1">
      <alignment horizontal="center"/>
    </xf>
    <xf numFmtId="183" fontId="37" fillId="0" borderId="7" xfId="12933" applyNumberFormat="1" applyFont="1" applyFill="1" applyBorder="1" applyAlignment="1">
      <alignment horizontal="center"/>
    </xf>
    <xf numFmtId="0" fontId="37" fillId="16" borderId="7" xfId="12933" applyFont="1" applyFill="1" applyBorder="1" applyAlignment="1">
      <alignment horizontal="center" wrapText="1"/>
    </xf>
    <xf numFmtId="49" fontId="37" fillId="0" borderId="6" xfId="12933" applyNumberFormat="1" applyFont="1" applyFill="1" applyBorder="1" applyAlignment="1">
      <alignment horizontal="center" wrapText="1"/>
    </xf>
    <xf numFmtId="0" fontId="37" fillId="0" borderId="9" xfId="12933" applyFont="1" applyFill="1" applyBorder="1" applyAlignment="1">
      <alignment horizontal="center" wrapText="1"/>
    </xf>
    <xf numFmtId="0" fontId="37" fillId="0" borderId="8" xfId="12933" applyFont="1" applyFill="1" applyBorder="1" applyAlignment="1">
      <alignment horizontal="center" wrapText="1"/>
    </xf>
    <xf numFmtId="0" fontId="37" fillId="17" borderId="7" xfId="12933" applyFont="1" applyFill="1" applyBorder="1" applyAlignment="1">
      <alignment horizontal="center" vertical="center"/>
    </xf>
    <xf numFmtId="0" fontId="37" fillId="17" borderId="16" xfId="12933" applyFont="1" applyFill="1" applyBorder="1" applyAlignment="1">
      <alignment horizontal="center" vertical="center"/>
    </xf>
    <xf numFmtId="0" fontId="37" fillId="17" borderId="6" xfId="12933" applyFont="1" applyFill="1" applyBorder="1" applyAlignment="1">
      <alignment vertical="center"/>
    </xf>
    <xf numFmtId="182" fontId="37" fillId="17" borderId="7" xfId="12933" applyNumberFormat="1" applyFont="1" applyFill="1" applyBorder="1" applyAlignment="1">
      <alignment horizontal="center"/>
    </xf>
    <xf numFmtId="182" fontId="37" fillId="17" borderId="7" xfId="12933" applyNumberFormat="1" applyFont="1" applyFill="1" applyBorder="1" applyAlignment="1">
      <alignment horizontal="center" vertical="center"/>
    </xf>
    <xf numFmtId="0" fontId="37" fillId="16" borderId="6" xfId="12933" applyFont="1" applyFill="1" applyBorder="1" applyAlignment="1">
      <alignment vertical="center"/>
    </xf>
    <xf numFmtId="49" fontId="37" fillId="16" borderId="8" xfId="12933" applyNumberFormat="1" applyFont="1" applyFill="1" applyBorder="1" applyAlignment="1">
      <alignment horizontal="center" vertical="center"/>
    </xf>
    <xf numFmtId="0" fontId="46" fillId="16" borderId="21" xfId="0" applyFont="1" applyFill="1" applyBorder="1" applyAlignment="1">
      <alignment horizontal="center" vertical="center"/>
    </xf>
    <xf numFmtId="0" fontId="46" fillId="18" borderId="22" xfId="0" applyFont="1" applyFill="1" applyBorder="1" applyAlignment="1">
      <alignment horizontal="center" vertical="center"/>
    </xf>
    <xf numFmtId="0" fontId="46" fillId="19" borderId="21" xfId="0" applyFont="1" applyFill="1" applyBorder="1" applyAlignment="1">
      <alignment horizontal="center" vertical="center"/>
    </xf>
    <xf numFmtId="0" fontId="46" fillId="16" borderId="23" xfId="0" applyFont="1" applyFill="1" applyBorder="1" applyAlignment="1">
      <alignment horizontal="center" vertical="center"/>
    </xf>
    <xf numFmtId="190" fontId="45" fillId="16" borderId="7" xfId="12313" applyNumberFormat="1" applyFont="1" applyFill="1" applyBorder="1" applyAlignment="1">
      <alignment horizontal="center" vertical="center"/>
    </xf>
    <xf numFmtId="183" fontId="45" fillId="16" borderId="7" xfId="12313" applyNumberFormat="1" applyFont="1" applyFill="1" applyBorder="1" applyAlignment="1">
      <alignment horizontal="center" vertical="center"/>
    </xf>
    <xf numFmtId="15" fontId="37" fillId="16" borderId="7" xfId="12933" applyNumberFormat="1" applyFont="1" applyFill="1" applyBorder="1" applyAlignment="1">
      <alignment horizontal="center"/>
    </xf>
    <xf numFmtId="15" fontId="37" fillId="0" borderId="7" xfId="0" applyNumberFormat="1" applyFont="1" applyBorder="1" applyAlignment="1">
      <alignment horizontal="center"/>
    </xf>
    <xf numFmtId="0" fontId="37" fillId="16" borderId="7" xfId="0" applyFont="1" applyFill="1" applyBorder="1" applyAlignment="1">
      <alignment horizontal="center" vertical="center" wrapText="1"/>
    </xf>
    <xf numFmtId="0" fontId="30" fillId="17" borderId="7" xfId="0" applyFont="1" applyFill="1" applyBorder="1" applyAlignment="1">
      <alignment horizontal="center" vertical="center" wrapText="1"/>
    </xf>
    <xf numFmtId="0" fontId="37" fillId="16" borderId="7" xfId="6447" applyFont="1" applyFill="1" applyBorder="1" applyAlignment="1">
      <alignment horizontal="center" vertical="center" shrinkToFit="1"/>
    </xf>
    <xf numFmtId="183" fontId="45" fillId="0" borderId="7" xfId="0" applyNumberFormat="1" applyFont="1" applyFill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7" xfId="0" applyFont="1" applyBorder="1"/>
    <xf numFmtId="0" fontId="37" fillId="16" borderId="18" xfId="12933" applyFont="1" applyFill="1" applyBorder="1" applyAlignment="1">
      <alignment horizontal="center" vertical="center"/>
    </xf>
    <xf numFmtId="0" fontId="35" fillId="16" borderId="12" xfId="12933" applyFont="1" applyFill="1" applyBorder="1" applyAlignment="1">
      <alignment horizontal="center" vertical="center"/>
    </xf>
    <xf numFmtId="191" fontId="37" fillId="0" borderId="7" xfId="0" applyNumberFormat="1" applyFont="1" applyBorder="1" applyAlignment="1">
      <alignment horizontal="center"/>
    </xf>
    <xf numFmtId="0" fontId="37" fillId="0" borderId="7" xfId="0" applyFont="1" applyFill="1" applyBorder="1" applyAlignment="1">
      <alignment horizontal="center" vertical="center"/>
    </xf>
    <xf numFmtId="191" fontId="37" fillId="16" borderId="17" xfId="12933" applyNumberFormat="1" applyFont="1" applyFill="1" applyBorder="1" applyAlignment="1">
      <alignment horizontal="center" vertical="center"/>
    </xf>
    <xf numFmtId="183" fontId="37" fillId="16" borderId="7" xfId="12933" applyNumberFormat="1" applyFont="1" applyFill="1" applyBorder="1" applyAlignment="1">
      <alignment horizontal="center" vertical="center"/>
    </xf>
    <xf numFmtId="0" fontId="35" fillId="16" borderId="7" xfId="12933" applyFont="1" applyFill="1" applyBorder="1" applyAlignment="1">
      <alignment horizontal="center" vertical="center"/>
    </xf>
    <xf numFmtId="0" fontId="35" fillId="17" borderId="7" xfId="12933" applyFont="1" applyFill="1" applyBorder="1" applyAlignment="1">
      <alignment horizontal="center" vertical="center"/>
    </xf>
    <xf numFmtId="185" fontId="37" fillId="0" borderId="7" xfId="0" applyNumberFormat="1" applyFont="1" applyBorder="1" applyAlignment="1">
      <alignment horizontal="center" vertical="center"/>
    </xf>
    <xf numFmtId="191" fontId="37" fillId="16" borderId="7" xfId="12933" applyNumberFormat="1" applyFont="1" applyFill="1" applyBorder="1" applyAlignment="1">
      <alignment horizontal="center" vertical="center"/>
    </xf>
    <xf numFmtId="185" fontId="37" fillId="16" borderId="7" xfId="12933" applyNumberFormat="1" applyFont="1" applyFill="1" applyBorder="1" applyAlignment="1">
      <alignment horizontal="center" vertical="center"/>
    </xf>
    <xf numFmtId="0" fontId="47" fillId="17" borderId="7" xfId="8798" applyNumberFormat="1" applyFont="1" applyFill="1" applyBorder="1" applyAlignment="1">
      <alignment horizontal="left"/>
    </xf>
    <xf numFmtId="0" fontId="37" fillId="0" borderId="7" xfId="0" applyFont="1" applyBorder="1" applyAlignment="1"/>
    <xf numFmtId="0" fontId="37" fillId="16" borderId="7" xfId="12933" applyFont="1" applyFill="1" applyBorder="1" applyAlignment="1">
      <alignment horizontal="center" vertical="center" wrapText="1"/>
    </xf>
    <xf numFmtId="0" fontId="37" fillId="17" borderId="8" xfId="0" applyFont="1" applyFill="1" applyBorder="1" applyAlignment="1">
      <alignment horizontal="center"/>
    </xf>
    <xf numFmtId="191" fontId="37" fillId="17" borderId="7" xfId="12933" applyNumberFormat="1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 wrapText="1"/>
    </xf>
    <xf numFmtId="0" fontId="37" fillId="0" borderId="7" xfId="12337" applyFont="1" applyFill="1" applyBorder="1" applyAlignment="1">
      <alignment horizontal="center" vertical="center"/>
    </xf>
    <xf numFmtId="185" fontId="37" fillId="0" borderId="7" xfId="12933" applyNumberFormat="1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/>
    </xf>
    <xf numFmtId="185" fontId="37" fillId="0" borderId="7" xfId="0" applyNumberFormat="1" applyFont="1" applyFill="1" applyBorder="1" applyAlignment="1">
      <alignment horizontal="center"/>
    </xf>
    <xf numFmtId="191" fontId="37" fillId="0" borderId="7" xfId="0" applyNumberFormat="1" applyFont="1" applyBorder="1" applyAlignment="1">
      <alignment horizontal="center" vertical="center"/>
    </xf>
    <xf numFmtId="182" fontId="37" fillId="16" borderId="7" xfId="12939" applyNumberFormat="1" applyFont="1" applyFill="1" applyBorder="1" applyAlignment="1">
      <alignment horizontal="center" vertical="center" wrapText="1"/>
    </xf>
    <xf numFmtId="0" fontId="37" fillId="0" borderId="7" xfId="12933" applyFont="1" applyFill="1" applyBorder="1" applyAlignment="1">
      <alignment horizontal="center" vertical="center" wrapText="1"/>
    </xf>
    <xf numFmtId="193" fontId="37" fillId="16" borderId="7" xfId="12933" applyNumberFormat="1" applyFont="1" applyFill="1" applyBorder="1" applyAlignment="1">
      <alignment horizontal="center" vertical="center"/>
    </xf>
    <xf numFmtId="184" fontId="37" fillId="16" borderId="7" xfId="6447" applyNumberFormat="1" applyFont="1" applyFill="1" applyBorder="1" applyAlignment="1">
      <alignment horizontal="center"/>
    </xf>
    <xf numFmtId="182" fontId="37" fillId="16" borderId="7" xfId="12940" applyNumberFormat="1" applyFont="1" applyFill="1" applyBorder="1" applyAlignment="1">
      <alignment horizontal="center" vertical="center" wrapText="1"/>
    </xf>
    <xf numFmtId="182" fontId="37" fillId="0" borderId="7" xfId="12933" applyNumberFormat="1" applyFont="1" applyFill="1" applyBorder="1" applyAlignment="1">
      <alignment horizontal="center" vertical="center"/>
    </xf>
    <xf numFmtId="0" fontId="37" fillId="17" borderId="7" xfId="6447" applyFont="1" applyFill="1" applyBorder="1" applyAlignment="1">
      <alignment horizontal="center" vertical="center"/>
    </xf>
    <xf numFmtId="184" fontId="37" fillId="0" borderId="7" xfId="6447" applyNumberFormat="1" applyFont="1" applyFill="1" applyBorder="1" applyAlignment="1">
      <alignment horizontal="center"/>
    </xf>
    <xf numFmtId="182" fontId="37" fillId="17" borderId="7" xfId="6447" applyNumberFormat="1" applyFont="1" applyFill="1" applyBorder="1" applyAlignment="1">
      <alignment horizontal="center" vertical="center"/>
    </xf>
    <xf numFmtId="0" fontId="37" fillId="16" borderId="7" xfId="12932" applyFont="1" applyFill="1" applyBorder="1" applyAlignment="1">
      <alignment horizontal="center" vertical="center" wrapText="1"/>
    </xf>
    <xf numFmtId="182" fontId="37" fillId="0" borderId="7" xfId="0" applyNumberFormat="1" applyFont="1" applyBorder="1" applyAlignment="1">
      <alignment horizontal="center"/>
    </xf>
    <xf numFmtId="0" fontId="37" fillId="16" borderId="6" xfId="12933" applyFont="1" applyFill="1" applyBorder="1" applyAlignment="1">
      <alignment horizontal="center" vertical="center"/>
    </xf>
    <xf numFmtId="0" fontId="37" fillId="16" borderId="8" xfId="12933" applyFont="1" applyFill="1" applyBorder="1" applyAlignment="1">
      <alignment horizontal="center" vertical="center"/>
    </xf>
    <xf numFmtId="0" fontId="37" fillId="16" borderId="7" xfId="12933" applyFont="1" applyFill="1" applyBorder="1" applyAlignment="1">
      <alignment horizontal="center" vertical="center" wrapText="1"/>
    </xf>
    <xf numFmtId="0" fontId="37" fillId="16" borderId="0" xfId="6447" applyFont="1" applyFill="1" applyBorder="1" applyAlignment="1">
      <alignment vertical="center" shrinkToFit="1"/>
    </xf>
    <xf numFmtId="0" fontId="37" fillId="0" borderId="0" xfId="0" applyFont="1" applyAlignment="1"/>
    <xf numFmtId="0" fontId="37" fillId="16" borderId="6" xfId="12933" applyFont="1" applyFill="1" applyBorder="1" applyAlignment="1">
      <alignment horizontal="center" wrapText="1"/>
    </xf>
    <xf numFmtId="0" fontId="37" fillId="0" borderId="9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16" borderId="19" xfId="12933" applyFont="1" applyFill="1" applyBorder="1" applyAlignment="1">
      <alignment horizontal="center" wrapText="1"/>
    </xf>
    <xf numFmtId="0" fontId="37" fillId="16" borderId="9" xfId="12933" applyFont="1" applyFill="1" applyBorder="1" applyAlignment="1">
      <alignment horizontal="center" wrapText="1"/>
    </xf>
    <xf numFmtId="0" fontId="37" fillId="16" borderId="8" xfId="12933" applyFont="1" applyFill="1" applyBorder="1" applyAlignment="1">
      <alignment horizontal="center" wrapText="1"/>
    </xf>
    <xf numFmtId="0" fontId="37" fillId="17" borderId="6" xfId="12933" applyFont="1" applyFill="1" applyBorder="1" applyAlignment="1">
      <alignment horizontal="center" vertical="center"/>
    </xf>
    <xf numFmtId="0" fontId="37" fillId="17" borderId="8" xfId="12933" applyFont="1" applyFill="1" applyBorder="1" applyAlignment="1">
      <alignment horizontal="center" vertical="center"/>
    </xf>
    <xf numFmtId="0" fontId="37" fillId="0" borderId="7" xfId="12933" applyFont="1" applyFill="1" applyBorder="1" applyAlignment="1">
      <alignment horizontal="center" vertical="center"/>
    </xf>
    <xf numFmtId="0" fontId="37" fillId="0" borderId="6" xfId="12933" applyFont="1" applyFill="1" applyBorder="1" applyAlignment="1">
      <alignment horizontal="center" vertical="center" wrapText="1"/>
    </xf>
    <xf numFmtId="0" fontId="37" fillId="0" borderId="9" xfId="12933" applyFont="1" applyFill="1" applyBorder="1" applyAlignment="1">
      <alignment horizontal="center" vertical="center" wrapText="1"/>
    </xf>
    <xf numFmtId="0" fontId="37" fillId="0" borderId="8" xfId="12933" applyFont="1" applyFill="1" applyBorder="1" applyAlignment="1">
      <alignment horizontal="center" vertical="center" wrapText="1"/>
    </xf>
    <xf numFmtId="0" fontId="37" fillId="16" borderId="6" xfId="12933" applyFont="1" applyFill="1" applyBorder="1" applyAlignment="1">
      <alignment horizontal="center" vertical="center" wrapText="1"/>
    </xf>
    <xf numFmtId="0" fontId="37" fillId="16" borderId="9" xfId="12933" applyFont="1" applyFill="1" applyBorder="1" applyAlignment="1">
      <alignment horizontal="center" vertical="center" wrapText="1"/>
    </xf>
    <xf numFmtId="0" fontId="37" fillId="16" borderId="8" xfId="12933" applyFont="1" applyFill="1" applyBorder="1" applyAlignment="1">
      <alignment horizontal="center" vertical="center" wrapText="1"/>
    </xf>
    <xf numFmtId="0" fontId="35" fillId="16" borderId="0" xfId="6447" applyFont="1" applyFill="1" applyBorder="1" applyAlignment="1">
      <alignment vertical="center" shrinkToFit="1"/>
    </xf>
    <xf numFmtId="0" fontId="30" fillId="0" borderId="0" xfId="0" applyFont="1" applyAlignment="1"/>
    <xf numFmtId="0" fontId="37" fillId="0" borderId="9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8" xfId="0" applyFont="1" applyBorder="1" applyAlignment="1"/>
    <xf numFmtId="0" fontId="30" fillId="0" borderId="9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30" fillId="0" borderId="8" xfId="0" applyFont="1" applyBorder="1" applyAlignment="1">
      <alignment horizontal="center" vertical="center"/>
    </xf>
    <xf numFmtId="0" fontId="37" fillId="0" borderId="19" xfId="12933" applyFont="1" applyFill="1" applyBorder="1" applyAlignment="1">
      <alignment horizontal="center" vertical="center" wrapText="1"/>
    </xf>
    <xf numFmtId="0" fontId="37" fillId="16" borderId="9" xfId="12933" applyFont="1" applyFill="1" applyBorder="1" applyAlignment="1">
      <alignment horizontal="center" vertical="center"/>
    </xf>
    <xf numFmtId="0" fontId="37" fillId="17" borderId="6" xfId="12933" applyFont="1" applyFill="1" applyBorder="1" applyAlignment="1">
      <alignment horizontal="center" vertical="center" wrapText="1"/>
    </xf>
    <xf numFmtId="0" fontId="37" fillId="17" borderId="9" xfId="12933" applyFont="1" applyFill="1" applyBorder="1" applyAlignment="1">
      <alignment horizontal="center" vertical="center" wrapText="1"/>
    </xf>
    <xf numFmtId="0" fontId="37" fillId="17" borderId="8" xfId="12933" applyFont="1" applyFill="1" applyBorder="1" applyAlignment="1">
      <alignment horizontal="center" vertical="center" wrapText="1"/>
    </xf>
    <xf numFmtId="0" fontId="37" fillId="17" borderId="9" xfId="12933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7" xfId="0" applyFont="1" applyBorder="1" applyAlignment="1">
      <alignment horizontal="center" vertical="center"/>
    </xf>
    <xf numFmtId="0" fontId="37" fillId="0" borderId="15" xfId="0" applyFont="1" applyBorder="1" applyAlignment="1">
      <alignment vertical="center"/>
    </xf>
    <xf numFmtId="0" fontId="37" fillId="0" borderId="6" xfId="12933" applyFont="1" applyFill="1" applyBorder="1" applyAlignment="1">
      <alignment horizontal="center" wrapText="1"/>
    </xf>
    <xf numFmtId="0" fontId="37" fillId="0" borderId="9" xfId="12933" applyFont="1" applyFill="1" applyBorder="1" applyAlignment="1">
      <alignment horizontal="center" wrapText="1"/>
    </xf>
    <xf numFmtId="0" fontId="37" fillId="0" borderId="8" xfId="12933" applyFont="1" applyFill="1" applyBorder="1" applyAlignment="1">
      <alignment horizontal="center" wrapText="1"/>
    </xf>
    <xf numFmtId="0" fontId="37" fillId="17" borderId="19" xfId="12933" applyFont="1" applyFill="1" applyBorder="1" applyAlignment="1">
      <alignment horizontal="center" vertical="center"/>
    </xf>
    <xf numFmtId="0" fontId="37" fillId="0" borderId="6" xfId="12933" applyFont="1" applyFill="1" applyBorder="1" applyAlignment="1">
      <alignment horizontal="center" vertical="center"/>
    </xf>
    <xf numFmtId="0" fontId="37" fillId="0" borderId="8" xfId="12933" applyFont="1" applyFill="1" applyBorder="1" applyAlignment="1">
      <alignment horizontal="center" vertical="center"/>
    </xf>
    <xf numFmtId="0" fontId="37" fillId="0" borderId="0" xfId="6447" applyFont="1" applyFill="1" applyBorder="1" applyAlignment="1">
      <alignment vertical="center" shrinkToFit="1"/>
    </xf>
    <xf numFmtId="0" fontId="37" fillId="16" borderId="19" xfId="12933" applyFont="1" applyFill="1" applyBorder="1" applyAlignment="1">
      <alignment horizontal="center" vertical="center"/>
    </xf>
    <xf numFmtId="0" fontId="35" fillId="15" borderId="0" xfId="6447" applyFont="1" applyFill="1" applyBorder="1" applyAlignment="1">
      <alignment vertical="center"/>
    </xf>
    <xf numFmtId="0" fontId="37" fillId="16" borderId="7" xfId="12933" applyFont="1" applyFill="1" applyBorder="1" applyAlignment="1">
      <alignment horizontal="center" vertical="center"/>
    </xf>
    <xf numFmtId="0" fontId="37" fillId="16" borderId="7" xfId="12933" applyFont="1" applyFill="1" applyBorder="1" applyAlignment="1">
      <alignment horizontal="center" wrapText="1"/>
    </xf>
    <xf numFmtId="0" fontId="32" fillId="0" borderId="0" xfId="12932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15" borderId="0" xfId="6447" applyFont="1" applyFill="1" applyBorder="1" applyAlignment="1">
      <alignment horizontal="left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16" borderId="15" xfId="6447" applyFont="1" applyFill="1" applyBorder="1" applyAlignment="1">
      <alignment vertical="center" shrinkToFit="1"/>
    </xf>
    <xf numFmtId="49" fontId="37" fillId="0" borderId="6" xfId="12933" applyNumberFormat="1" applyFont="1" applyFill="1" applyBorder="1" applyAlignment="1">
      <alignment horizontal="center" wrapText="1"/>
    </xf>
    <xf numFmtId="49" fontId="37" fillId="0" borderId="9" xfId="12933" applyNumberFormat="1" applyFont="1" applyFill="1" applyBorder="1" applyAlignment="1">
      <alignment horizontal="center" wrapText="1"/>
    </xf>
    <xf numFmtId="49" fontId="37" fillId="0" borderId="8" xfId="12933" applyNumberFormat="1" applyFont="1" applyFill="1" applyBorder="1" applyAlignment="1">
      <alignment horizontal="center" wrapText="1"/>
    </xf>
    <xf numFmtId="0" fontId="40" fillId="0" borderId="10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35" fillId="0" borderId="0" xfId="6447" applyFont="1" applyFill="1" applyBorder="1" applyAlignment="1">
      <alignment vertical="center" shrinkToFit="1"/>
    </xf>
    <xf numFmtId="182" fontId="37" fillId="16" borderId="6" xfId="12933" applyNumberFormat="1" applyFont="1" applyFill="1" applyBorder="1" applyAlignment="1">
      <alignment horizontal="center" wrapText="1"/>
    </xf>
    <xf numFmtId="182" fontId="37" fillId="16" borderId="9" xfId="12933" applyNumberFormat="1" applyFont="1" applyFill="1" applyBorder="1" applyAlignment="1">
      <alignment horizontal="center" wrapText="1"/>
    </xf>
    <xf numFmtId="182" fontId="37" fillId="16" borderId="8" xfId="12933" applyNumberFormat="1" applyFont="1" applyFill="1" applyBorder="1" applyAlignment="1">
      <alignment horizontal="center" wrapText="1"/>
    </xf>
    <xf numFmtId="182" fontId="37" fillId="16" borderId="6" xfId="12933" applyNumberFormat="1" applyFont="1" applyFill="1" applyBorder="1" applyAlignment="1">
      <alignment horizontal="center" vertical="center" wrapText="1"/>
    </xf>
    <xf numFmtId="182" fontId="37" fillId="16" borderId="9" xfId="12933" applyNumberFormat="1" applyFont="1" applyFill="1" applyBorder="1" applyAlignment="1">
      <alignment horizontal="center" vertical="center" wrapText="1"/>
    </xf>
    <xf numFmtId="182" fontId="37" fillId="16" borderId="8" xfId="12933" applyNumberFormat="1" applyFont="1" applyFill="1" applyBorder="1" applyAlignment="1">
      <alignment horizontal="center" vertical="center" wrapText="1"/>
    </xf>
    <xf numFmtId="0" fontId="37" fillId="17" borderId="7" xfId="12933" applyFont="1" applyFill="1" applyBorder="1" applyAlignment="1">
      <alignment horizontal="center" vertical="center"/>
    </xf>
    <xf numFmtId="182" fontId="37" fillId="0" borderId="6" xfId="12933" applyNumberFormat="1" applyFont="1" applyFill="1" applyBorder="1" applyAlignment="1">
      <alignment horizontal="center" wrapText="1"/>
    </xf>
    <xf numFmtId="182" fontId="37" fillId="0" borderId="9" xfId="12933" applyNumberFormat="1" applyFont="1" applyFill="1" applyBorder="1" applyAlignment="1">
      <alignment horizontal="center" wrapText="1"/>
    </xf>
    <xf numFmtId="182" fontId="37" fillId="0" borderId="8" xfId="12933" applyNumberFormat="1" applyFont="1" applyFill="1" applyBorder="1" applyAlignment="1">
      <alignment horizontal="center" wrapText="1"/>
    </xf>
    <xf numFmtId="183" fontId="48" fillId="0" borderId="0" xfId="13027" applyNumberFormat="1" applyFont="1">
      <alignment vertical="center"/>
    </xf>
    <xf numFmtId="49" fontId="48" fillId="0" borderId="0" xfId="13027" applyNumberFormat="1" applyFont="1">
      <alignment vertical="center"/>
    </xf>
    <xf numFmtId="182" fontId="48" fillId="0" borderId="24" xfId="13028" applyNumberFormat="1" applyFont="1" applyFill="1" applyBorder="1" applyAlignment="1">
      <alignment horizontal="left"/>
    </xf>
    <xf numFmtId="183" fontId="48" fillId="0" borderId="8" xfId="13028" applyNumberFormat="1" applyFont="1" applyFill="1" applyBorder="1" applyAlignment="1">
      <alignment horizontal="left" wrapText="1"/>
    </xf>
    <xf numFmtId="49" fontId="48" fillId="0" borderId="24" xfId="13029" applyNumberFormat="1" applyFont="1" applyFill="1" applyBorder="1" applyAlignment="1">
      <alignment horizontal="left"/>
    </xf>
    <xf numFmtId="183" fontId="48" fillId="0" borderId="9" xfId="13028" applyNumberFormat="1" applyFont="1" applyFill="1" applyBorder="1" applyAlignment="1">
      <alignment horizontal="left" wrapText="1"/>
    </xf>
    <xf numFmtId="183" fontId="48" fillId="0" borderId="25" xfId="13028" applyNumberFormat="1" applyFont="1" applyFill="1" applyBorder="1" applyAlignment="1">
      <alignment horizontal="left" wrapText="1"/>
    </xf>
    <xf numFmtId="183" fontId="48" fillId="0" borderId="24" xfId="13028" applyNumberFormat="1" applyFont="1" applyFill="1" applyBorder="1" applyAlignment="1">
      <alignment horizontal="left" vertical="center"/>
    </xf>
    <xf numFmtId="183" fontId="48" fillId="0" borderId="8" xfId="13030" applyNumberFormat="1" applyFont="1" applyFill="1" applyBorder="1" applyAlignment="1">
      <alignment horizontal="left" vertical="center"/>
    </xf>
    <xf numFmtId="49" fontId="48" fillId="0" borderId="8" xfId="13030" applyNumberFormat="1" applyFont="1" applyFill="1" applyBorder="1" applyAlignment="1">
      <alignment horizontal="left" vertical="center"/>
    </xf>
    <xf numFmtId="183" fontId="48" fillId="0" borderId="25" xfId="13030" applyNumberFormat="1" applyFont="1" applyFill="1" applyBorder="1" applyAlignment="1">
      <alignment horizontal="left" vertical="center"/>
    </xf>
    <xf numFmtId="49" fontId="48" fillId="0" borderId="25" xfId="13030" applyNumberFormat="1" applyFont="1" applyFill="1" applyBorder="1" applyAlignment="1">
      <alignment horizontal="left" vertical="center"/>
    </xf>
    <xf numFmtId="183" fontId="48" fillId="0" borderId="0" xfId="13027" applyNumberFormat="1" applyFont="1" applyFill="1">
      <alignment vertical="center"/>
    </xf>
    <xf numFmtId="49" fontId="48" fillId="0" borderId="0" xfId="13027" applyNumberFormat="1" applyFont="1" applyFill="1">
      <alignment vertical="center"/>
    </xf>
    <xf numFmtId="183" fontId="3" fillId="0" borderId="0" xfId="13027" applyNumberFormat="1" applyFont="1">
      <alignment vertical="center"/>
    </xf>
    <xf numFmtId="183" fontId="50" fillId="0" borderId="0" xfId="13027" applyNumberFormat="1" applyFont="1">
      <alignment vertical="center"/>
    </xf>
    <xf numFmtId="49" fontId="48" fillId="0" borderId="0" xfId="13028" applyNumberFormat="1" applyFont="1" applyFill="1" applyBorder="1" applyAlignment="1">
      <alignment horizontal="left" wrapText="1"/>
    </xf>
    <xf numFmtId="183" fontId="3" fillId="0" borderId="0" xfId="13027" applyNumberFormat="1" applyFont="1" applyFill="1">
      <alignment vertical="center"/>
    </xf>
    <xf numFmtId="49" fontId="48" fillId="0" borderId="8" xfId="13030" applyNumberFormat="1" applyFont="1" applyFill="1" applyBorder="1" applyAlignment="1">
      <alignment horizontal="left" vertical="center"/>
    </xf>
    <xf numFmtId="182" fontId="48" fillId="0" borderId="0" xfId="13028" applyNumberFormat="1" applyFont="1" applyFill="1" applyBorder="1" applyAlignment="1">
      <alignment horizontal="left"/>
    </xf>
    <xf numFmtId="183" fontId="48" fillId="0" borderId="0" xfId="13028" applyNumberFormat="1" applyFont="1" applyFill="1" applyBorder="1" applyAlignment="1">
      <alignment horizontal="left" wrapText="1"/>
    </xf>
    <xf numFmtId="49" fontId="48" fillId="0" borderId="0" xfId="13029" applyNumberFormat="1" applyFont="1" applyFill="1" applyBorder="1" applyAlignment="1">
      <alignment horizontal="left"/>
    </xf>
    <xf numFmtId="183" fontId="3" fillId="0" borderId="0" xfId="13031" applyNumberFormat="1" applyFont="1" applyFill="1" applyBorder="1" applyAlignment="1">
      <alignment horizontal="left" vertical="center" shrinkToFit="1"/>
    </xf>
    <xf numFmtId="183" fontId="3" fillId="15" borderId="0" xfId="13031" applyNumberFormat="1" applyFont="1" applyFill="1" applyBorder="1" applyAlignment="1">
      <alignment vertical="center"/>
    </xf>
    <xf numFmtId="49" fontId="3" fillId="15" borderId="0" xfId="13031" applyNumberFormat="1" applyFont="1" applyFill="1" applyBorder="1" applyAlignment="1">
      <alignment vertical="center"/>
    </xf>
    <xf numFmtId="190" fontId="3" fillId="0" borderId="0" xfId="13027" applyNumberFormat="1" applyFont="1" applyFill="1" applyBorder="1" applyAlignment="1">
      <alignment horizontal="center"/>
    </xf>
    <xf numFmtId="191" fontId="51" fillId="16" borderId="26" xfId="13027" applyNumberFormat="1" applyFont="1" applyFill="1" applyBorder="1" applyAlignment="1">
      <alignment horizontal="center"/>
    </xf>
    <xf numFmtId="49" fontId="48" fillId="0" borderId="26" xfId="13029" applyNumberFormat="1" applyFont="1" applyFill="1" applyBorder="1" applyAlignment="1">
      <alignment horizontal="left"/>
    </xf>
    <xf numFmtId="49" fontId="48" fillId="0" borderId="0" xfId="13028" applyNumberFormat="1" applyFont="1" applyFill="1" applyBorder="1" applyAlignment="1">
      <alignment horizontal="left" vertical="center"/>
    </xf>
    <xf numFmtId="183" fontId="48" fillId="0" borderId="15" xfId="13027" applyNumberFormat="1" applyFont="1" applyFill="1" applyBorder="1">
      <alignment vertical="center"/>
    </xf>
    <xf numFmtId="183" fontId="48" fillId="0" borderId="0" xfId="13027" applyNumberFormat="1" applyFont="1" applyFill="1">
      <alignment vertical="center"/>
    </xf>
    <xf numFmtId="185" fontId="6" fillId="0" borderId="24" xfId="13027" applyNumberFormat="1" applyFont="1" applyFill="1" applyBorder="1" applyAlignment="1">
      <alignment horizontal="left" vertical="center"/>
    </xf>
    <xf numFmtId="183" fontId="48" fillId="0" borderId="0" xfId="13027" applyNumberFormat="1" applyFont="1" applyFill="1" applyBorder="1">
      <alignment vertical="center"/>
    </xf>
    <xf numFmtId="183" fontId="48" fillId="0" borderId="0" xfId="13027" applyNumberFormat="1" applyFont="1" applyFill="1" applyBorder="1" applyAlignment="1">
      <alignment horizontal="center" vertical="center"/>
    </xf>
    <xf numFmtId="49" fontId="48" fillId="0" borderId="0" xfId="13027" applyNumberFormat="1" applyFont="1" applyFill="1" applyBorder="1">
      <alignment vertical="center"/>
    </xf>
    <xf numFmtId="49" fontId="48" fillId="0" borderId="0" xfId="13027" applyNumberFormat="1" applyFont="1" applyFill="1" applyAlignment="1">
      <alignment vertical="center" wrapText="1"/>
    </xf>
    <xf numFmtId="183" fontId="48" fillId="0" borderId="0" xfId="13028" applyNumberFormat="1" applyFont="1" applyFill="1" applyBorder="1" applyAlignment="1">
      <alignment horizontal="left" vertical="center"/>
    </xf>
    <xf numFmtId="49" fontId="48" fillId="0" borderId="8" xfId="13029" applyNumberFormat="1" applyFont="1" applyFill="1" applyBorder="1" applyAlignment="1">
      <alignment horizontal="left"/>
    </xf>
    <xf numFmtId="49" fontId="48" fillId="0" borderId="8" xfId="13029" applyNumberFormat="1" applyFont="1" applyFill="1" applyBorder="1" applyAlignment="1">
      <alignment horizontal="left" wrapText="1"/>
    </xf>
    <xf numFmtId="49" fontId="48" fillId="0" borderId="24" xfId="13029" applyNumberFormat="1" applyFont="1" applyFill="1" applyBorder="1" applyAlignment="1">
      <alignment horizontal="left" wrapText="1"/>
    </xf>
    <xf numFmtId="14" fontId="48" fillId="0" borderId="0" xfId="13027" applyNumberFormat="1" applyFont="1" applyFill="1" applyBorder="1">
      <alignment vertical="center"/>
    </xf>
    <xf numFmtId="49" fontId="48" fillId="0" borderId="0" xfId="13027" applyNumberFormat="1" applyFont="1" applyFill="1" applyBorder="1" applyAlignment="1">
      <alignment horizontal="center" vertical="center" wrapText="1"/>
    </xf>
    <xf numFmtId="183" fontId="48" fillId="0" borderId="9" xfId="13030" applyNumberFormat="1" applyFont="1" applyFill="1" applyBorder="1" applyAlignment="1">
      <alignment horizontal="left" vertical="center"/>
    </xf>
    <xf numFmtId="185" fontId="6" fillId="0" borderId="0" xfId="13027" applyNumberFormat="1" applyFont="1" applyFill="1" applyBorder="1" applyAlignment="1">
      <alignment horizontal="left" vertical="center"/>
    </xf>
    <xf numFmtId="183" fontId="48" fillId="0" borderId="0" xfId="13027" applyNumberFormat="1" applyFont="1" applyFill="1" applyAlignment="1"/>
    <xf numFmtId="183" fontId="48" fillId="0" borderId="0" xfId="13027" applyNumberFormat="1" applyFont="1" applyFill="1" applyBorder="1" applyAlignment="1">
      <alignment horizontal="left" vertical="center"/>
    </xf>
    <xf numFmtId="183" fontId="3" fillId="0" borderId="0" xfId="13031" applyNumberFormat="1" applyFont="1" applyFill="1" applyBorder="1" applyAlignment="1">
      <alignment horizontal="left"/>
    </xf>
    <xf numFmtId="49" fontId="3" fillId="0" borderId="0" xfId="13031" applyNumberFormat="1" applyFont="1" applyFill="1" applyBorder="1" applyAlignment="1">
      <alignment horizontal="left" vertical="center" shrinkToFit="1"/>
    </xf>
    <xf numFmtId="183" fontId="48" fillId="15" borderId="0" xfId="13027" applyNumberFormat="1" applyFont="1" applyFill="1" applyBorder="1" applyAlignment="1">
      <alignment horizontal="left" vertical="center"/>
    </xf>
    <xf numFmtId="183" fontId="3" fillId="15" borderId="0" xfId="13031" applyNumberFormat="1" applyFont="1" applyFill="1" applyBorder="1" applyAlignment="1">
      <alignment horizontal="left" vertical="center"/>
    </xf>
    <xf numFmtId="183" fontId="48" fillId="0" borderId="24" xfId="13029" applyNumberFormat="1" applyFont="1" applyFill="1" applyBorder="1" applyAlignment="1">
      <alignment horizontal="left"/>
    </xf>
    <xf numFmtId="183" fontId="3" fillId="0" borderId="0" xfId="13031" applyNumberFormat="1" applyFont="1" applyFill="1" applyBorder="1" applyAlignment="1">
      <alignment horizontal="left" vertical="center" shrinkToFit="1"/>
    </xf>
    <xf numFmtId="183" fontId="48" fillId="0" borderId="0" xfId="13029" applyNumberFormat="1" applyFont="1" applyFill="1" applyBorder="1" applyAlignment="1">
      <alignment horizontal="left"/>
    </xf>
    <xf numFmtId="49" fontId="48" fillId="0" borderId="0" xfId="13027" applyNumberFormat="1" applyFont="1" applyFill="1" applyBorder="1" applyAlignment="1">
      <alignment horizontal="center"/>
    </xf>
    <xf numFmtId="49" fontId="48" fillId="0" borderId="8" xfId="13030" applyNumberFormat="1" applyFont="1" applyBorder="1" applyAlignment="1">
      <alignment horizontal="left" vertical="center"/>
    </xf>
    <xf numFmtId="49" fontId="48" fillId="0" borderId="24" xfId="13028" applyNumberFormat="1" applyFont="1" applyFill="1" applyBorder="1" applyAlignment="1">
      <alignment horizontal="left" vertical="center"/>
    </xf>
    <xf numFmtId="49" fontId="48" fillId="0" borderId="0" xfId="13029" applyNumberFormat="1" applyFont="1" applyFill="1" applyBorder="1" applyAlignment="1">
      <alignment horizontal="left" wrapText="1"/>
    </xf>
    <xf numFmtId="183" fontId="48" fillId="0" borderId="8" xfId="13030" applyNumberFormat="1" applyFont="1" applyBorder="1" applyAlignment="1">
      <alignment horizontal="left" vertical="center"/>
    </xf>
    <xf numFmtId="49" fontId="48" fillId="0" borderId="8" xfId="13030" applyNumberFormat="1" applyFont="1" applyBorder="1" applyAlignment="1">
      <alignment horizontal="left" vertical="center"/>
    </xf>
    <xf numFmtId="183" fontId="48" fillId="0" borderId="25" xfId="13030" applyNumberFormat="1" applyFont="1" applyBorder="1" applyAlignment="1">
      <alignment horizontal="left" vertical="center"/>
    </xf>
    <xf numFmtId="49" fontId="48" fillId="0" borderId="25" xfId="13030" applyNumberFormat="1" applyFont="1" applyBorder="1" applyAlignment="1">
      <alignment horizontal="left" vertical="center"/>
    </xf>
    <xf numFmtId="183" fontId="48" fillId="0" borderId="0" xfId="13027" applyNumberFormat="1" applyFont="1" applyAlignment="1"/>
    <xf numFmtId="183" fontId="48" fillId="0" borderId="0" xfId="13027" applyNumberFormat="1" applyFont="1" applyFill="1" applyBorder="1" applyAlignment="1">
      <alignment vertical="center"/>
    </xf>
    <xf numFmtId="183" fontId="48" fillId="0" borderId="0" xfId="13028" applyNumberFormat="1" applyFont="1" applyFill="1" applyBorder="1" applyAlignment="1">
      <alignment horizontal="center" wrapText="1"/>
    </xf>
    <xf numFmtId="49" fontId="48" fillId="0" borderId="0" xfId="13028" applyNumberFormat="1" applyFont="1" applyFill="1" applyBorder="1" applyAlignment="1">
      <alignment horizontal="left"/>
    </xf>
    <xf numFmtId="49" fontId="48" fillId="0" borderId="0" xfId="13032" applyNumberFormat="1" applyFont="1" applyFill="1" applyBorder="1" applyAlignment="1">
      <alignment horizontal="left" vertical="center"/>
    </xf>
    <xf numFmtId="0" fontId="52" fillId="0" borderId="0" xfId="13027" applyNumberFormat="1" applyFont="1" applyFill="1" applyBorder="1" applyAlignment="1">
      <alignment horizontal="center"/>
    </xf>
    <xf numFmtId="183" fontId="48" fillId="0" borderId="24" xfId="13031" applyNumberFormat="1" applyFont="1" applyFill="1" applyBorder="1" applyAlignment="1">
      <alignment horizontal="left" vertical="center" shrinkToFit="1"/>
    </xf>
    <xf numFmtId="183" fontId="48" fillId="0" borderId="24" xfId="13033" applyNumberFormat="1" applyFont="1" applyFill="1" applyBorder="1" applyAlignment="1" applyProtection="1">
      <alignment horizontal="left"/>
    </xf>
    <xf numFmtId="183" fontId="3" fillId="0" borderId="0" xfId="13031" applyNumberFormat="1" applyFont="1" applyFill="1" applyBorder="1" applyAlignment="1">
      <alignment horizontal="left" vertical="center"/>
    </xf>
    <xf numFmtId="49" fontId="3" fillId="0" borderId="0" xfId="13030" applyNumberFormat="1" applyFont="1" applyFill="1" applyBorder="1" applyAlignment="1">
      <alignment horizontal="left" vertical="center" wrapText="1"/>
    </xf>
    <xf numFmtId="183" fontId="3" fillId="15" borderId="0" xfId="13031" applyNumberFormat="1" applyFont="1" applyFill="1" applyBorder="1" applyAlignment="1">
      <alignment horizontal="left" vertical="center"/>
    </xf>
    <xf numFmtId="49" fontId="3" fillId="15" borderId="0" xfId="13031" applyNumberFormat="1" applyFont="1" applyFill="1" applyBorder="1" applyAlignment="1">
      <alignment horizontal="left" vertical="center"/>
    </xf>
    <xf numFmtId="16" fontId="48" fillId="0" borderId="0" xfId="13027" applyNumberFormat="1" applyFont="1" applyFill="1" applyBorder="1" applyAlignment="1">
      <alignment horizontal="left"/>
    </xf>
    <xf numFmtId="183" fontId="48" fillId="0" borderId="24" xfId="13028" applyNumberFormat="1" applyFont="1" applyFill="1" applyBorder="1" applyAlignment="1">
      <alignment horizontal="left" wrapText="1"/>
    </xf>
    <xf numFmtId="49" fontId="48" fillId="0" borderId="24" xfId="13034" applyNumberFormat="1" applyFont="1" applyFill="1" applyBorder="1" applyAlignment="1">
      <alignment horizontal="left"/>
    </xf>
    <xf numFmtId="49" fontId="48" fillId="0" borderId="24" xfId="13034" applyNumberFormat="1" applyFont="1" applyFill="1" applyBorder="1" applyAlignment="1">
      <alignment horizontal="left" wrapText="1"/>
    </xf>
    <xf numFmtId="183" fontId="48" fillId="0" borderId="0" xfId="13027" applyNumberFormat="1" applyFont="1" applyBorder="1" applyAlignment="1">
      <alignment horizontal="left" vertical="center"/>
    </xf>
    <xf numFmtId="0" fontId="54" fillId="17" borderId="0" xfId="13027" applyNumberFormat="1" applyFont="1" applyFill="1" applyBorder="1" applyAlignment="1">
      <alignment horizontal="center" vertical="center"/>
    </xf>
    <xf numFmtId="49" fontId="48" fillId="0" borderId="0" xfId="13034" applyNumberFormat="1" applyFont="1" applyFill="1" applyBorder="1" applyAlignment="1">
      <alignment horizontal="left"/>
    </xf>
    <xf numFmtId="0" fontId="55" fillId="0" borderId="0" xfId="13027" applyNumberFormat="1" applyFont="1" applyBorder="1" applyAlignment="1">
      <alignment horizontal="center" vertical="center"/>
    </xf>
    <xf numFmtId="183" fontId="48" fillId="0" borderId="24" xfId="13028" applyNumberFormat="1" applyFont="1" applyBorder="1" applyAlignment="1">
      <alignment horizontal="left" vertical="center"/>
    </xf>
    <xf numFmtId="183" fontId="48" fillId="0" borderId="24" xfId="13030" applyNumberFormat="1" applyFont="1" applyBorder="1" applyAlignment="1">
      <alignment horizontal="left" vertical="center"/>
    </xf>
    <xf numFmtId="49" fontId="48" fillId="0" borderId="24" xfId="13030" applyNumberFormat="1" applyFont="1" applyBorder="1" applyAlignment="1">
      <alignment horizontal="left" vertical="center"/>
    </xf>
    <xf numFmtId="183" fontId="57" fillId="0" borderId="0" xfId="13035" applyNumberFormat="1" applyFont="1" applyAlignment="1" applyProtection="1">
      <alignment horizontal="left" vertical="center"/>
    </xf>
    <xf numFmtId="183" fontId="58" fillId="0" borderId="0" xfId="13027" applyNumberFormat="1" applyFont="1" applyAlignment="1">
      <alignment horizontal="left" vertical="center"/>
    </xf>
    <xf numFmtId="183" fontId="51" fillId="0" borderId="0" xfId="13027" applyNumberFormat="1" applyFont="1" applyFill="1" applyBorder="1" applyAlignment="1">
      <alignment horizontal="center" vertical="center"/>
    </xf>
    <xf numFmtId="0" fontId="60" fillId="0" borderId="0" xfId="13027" applyNumberFormat="1" applyFont="1" applyFill="1" applyBorder="1" applyAlignment="1">
      <alignment horizontal="center" vertical="center"/>
    </xf>
    <xf numFmtId="0" fontId="61" fillId="0" borderId="0" xfId="13027" applyNumberFormat="1" applyFont="1" applyFill="1" applyAlignment="1">
      <alignment horizontal="left" vertical="center"/>
    </xf>
    <xf numFmtId="0" fontId="21" fillId="0" borderId="0" xfId="13030" applyNumberFormat="1" applyFont="1" applyFill="1" applyBorder="1"/>
    <xf numFmtId="0" fontId="21" fillId="0" borderId="0" xfId="13027" applyNumberFormat="1" applyFont="1" applyAlignment="1"/>
    <xf numFmtId="192" fontId="62" fillId="0" borderId="0" xfId="13027" applyNumberFormat="1" applyFont="1" applyBorder="1" applyAlignment="1">
      <alignment horizontal="right"/>
    </xf>
    <xf numFmtId="16" fontId="43" fillId="16" borderId="0" xfId="13027" applyNumberFormat="1" applyFont="1" applyFill="1" applyBorder="1" applyAlignment="1">
      <alignment horizontal="center"/>
    </xf>
    <xf numFmtId="183" fontId="3" fillId="0" borderId="0" xfId="13031" applyNumberFormat="1" applyFont="1" applyFill="1" applyBorder="1" applyAlignment="1">
      <alignment vertical="center" shrinkToFit="1"/>
    </xf>
    <xf numFmtId="183" fontId="50" fillId="0" borderId="0" xfId="13027" applyNumberFormat="1" applyFont="1" applyAlignment="1"/>
    <xf numFmtId="0" fontId="63" fillId="0" borderId="0" xfId="13027" applyNumberFormat="1" applyFont="1" applyFill="1" applyBorder="1" applyAlignment="1">
      <alignment horizontal="center"/>
    </xf>
    <xf numFmtId="183" fontId="48" fillId="0" borderId="0" xfId="13027" applyNumberFormat="1" applyFont="1" applyBorder="1">
      <alignment vertical="center"/>
    </xf>
    <xf numFmtId="190" fontId="64" fillId="17" borderId="0" xfId="13027" applyNumberFormat="1" applyFont="1" applyFill="1" applyBorder="1" applyAlignment="1">
      <alignment horizontal="center" vertical="center"/>
    </xf>
    <xf numFmtId="183" fontId="65" fillId="0" borderId="0" xfId="13035" applyNumberFormat="1" applyFont="1" applyAlignment="1" applyProtection="1">
      <alignment horizontal="justify" vertical="center"/>
    </xf>
    <xf numFmtId="176" fontId="66" fillId="0" borderId="0" xfId="13027" applyNumberFormat="1" applyFont="1" applyFill="1" applyBorder="1" applyAlignment="1">
      <alignment horizontal="center" vertical="center"/>
    </xf>
    <xf numFmtId="49" fontId="51" fillId="0" borderId="0" xfId="13030" applyNumberFormat="1" applyFont="1" applyFill="1" applyBorder="1" applyAlignment="1">
      <alignment horizontal="center" vertical="center"/>
    </xf>
    <xf numFmtId="0" fontId="21" fillId="0" borderId="0" xfId="13030" applyNumberFormat="1" applyFont="1" applyBorder="1" applyAlignment="1">
      <alignment horizontal="left"/>
    </xf>
    <xf numFmtId="176" fontId="67" fillId="0" borderId="0" xfId="13027" applyNumberFormat="1" applyFont="1" applyFill="1" applyBorder="1" applyAlignment="1">
      <alignment horizontal="center" vertical="center"/>
    </xf>
    <xf numFmtId="0" fontId="67" fillId="0" borderId="0" xfId="13027" applyNumberFormat="1" applyFont="1" applyFill="1" applyBorder="1" applyAlignment="1">
      <alignment horizontal="center" vertical="center" wrapText="1"/>
    </xf>
    <xf numFmtId="0" fontId="67" fillId="0" borderId="0" xfId="13027" applyNumberFormat="1" applyFont="1" applyFill="1" applyBorder="1" applyAlignment="1">
      <alignment horizontal="center" vertical="center"/>
    </xf>
    <xf numFmtId="183" fontId="48" fillId="0" borderId="0" xfId="13027" applyNumberFormat="1" applyFont="1" applyBorder="1" applyAlignment="1">
      <alignment horizontal="center" vertical="center"/>
    </xf>
    <xf numFmtId="16" fontId="48" fillId="0" borderId="0" xfId="13030" applyNumberFormat="1" applyFont="1" applyAlignment="1">
      <alignment horizontal="center"/>
    </xf>
    <xf numFmtId="49" fontId="48" fillId="0" borderId="0" xfId="13027" applyNumberFormat="1" applyFont="1" applyFill="1" applyBorder="1" applyAlignment="1">
      <alignment horizontal="center" vertical="center"/>
    </xf>
    <xf numFmtId="183" fontId="48" fillId="0" borderId="0" xfId="13027" applyNumberFormat="1" applyFont="1" applyFill="1" applyBorder="1" applyAlignment="1">
      <alignment horizontal="center"/>
    </xf>
    <xf numFmtId="49" fontId="48" fillId="0" borderId="0" xfId="13027" applyNumberFormat="1" applyFont="1" applyFill="1" applyBorder="1" applyAlignment="1">
      <alignment horizontal="center" shrinkToFit="1"/>
    </xf>
    <xf numFmtId="49" fontId="48" fillId="0" borderId="0" xfId="13027" applyNumberFormat="1" applyFont="1" applyFill="1" applyBorder="1" applyAlignment="1">
      <alignment horizontal="left"/>
    </xf>
    <xf numFmtId="49" fontId="68" fillId="0" borderId="0" xfId="12962" applyNumberFormat="1" applyFont="1" applyBorder="1" applyAlignment="1">
      <alignment horizontal="left"/>
    </xf>
    <xf numFmtId="49" fontId="48" fillId="0" borderId="0" xfId="13027" applyNumberFormat="1" applyFont="1" applyFill="1" applyBorder="1" applyAlignment="1"/>
    <xf numFmtId="0" fontId="68" fillId="0" borderId="0" xfId="12962" applyFont="1" applyBorder="1" applyAlignment="1"/>
    <xf numFmtId="183" fontId="58" fillId="0" borderId="0" xfId="13027" applyNumberFormat="1" applyFont="1">
      <alignment vertical="center"/>
    </xf>
    <xf numFmtId="16" fontId="43" fillId="16" borderId="0" xfId="13027" applyNumberFormat="1" applyFont="1" applyFill="1" applyBorder="1" applyAlignment="1">
      <alignment horizontal="center" wrapText="1"/>
    </xf>
    <xf numFmtId="49" fontId="48" fillId="0" borderId="0" xfId="13027" applyNumberFormat="1" applyFont="1" applyBorder="1">
      <alignment vertical="center"/>
    </xf>
    <xf numFmtId="183" fontId="3" fillId="0" borderId="0" xfId="13027" applyNumberFormat="1" applyFont="1" applyAlignment="1"/>
    <xf numFmtId="49" fontId="48" fillId="0" borderId="0" xfId="13034" applyNumberFormat="1" applyFont="1" applyFill="1" applyBorder="1" applyAlignment="1">
      <alignment horizontal="left" wrapText="1"/>
    </xf>
    <xf numFmtId="49" fontId="48" fillId="0" borderId="0" xfId="13036" applyNumberFormat="1" applyFont="1" applyFill="1" applyBorder="1" applyAlignment="1">
      <alignment horizontal="left"/>
    </xf>
    <xf numFmtId="0" fontId="69" fillId="16" borderId="0" xfId="13037" quotePrefix="1" applyFont="1" applyFill="1" applyBorder="1" applyAlignment="1">
      <alignment horizontal="center"/>
    </xf>
    <xf numFmtId="16" fontId="69" fillId="0" borderId="0" xfId="13027" applyNumberFormat="1" applyFont="1" applyFill="1" applyBorder="1" applyAlignment="1">
      <alignment horizontal="left" vertical="center"/>
    </xf>
    <xf numFmtId="0" fontId="69" fillId="0" borderId="0" xfId="13037" applyFont="1" applyFill="1" applyBorder="1" applyAlignment="1">
      <alignment horizontal="center" vertical="center"/>
    </xf>
    <xf numFmtId="16" fontId="69" fillId="0" borderId="0" xfId="13027" applyNumberFormat="1" applyFont="1" applyBorder="1" applyAlignment="1">
      <alignment horizontal="left" vertical="center"/>
    </xf>
    <xf numFmtId="16" fontId="43" fillId="0" borderId="0" xfId="13027" applyNumberFormat="1" applyFont="1" applyFill="1" applyBorder="1" applyAlignment="1">
      <alignment horizontal="center"/>
    </xf>
    <xf numFmtId="16" fontId="43" fillId="0" borderId="0" xfId="13027" applyNumberFormat="1" applyFont="1" applyFill="1" applyBorder="1" applyAlignment="1">
      <alignment horizontal="center" wrapText="1"/>
    </xf>
    <xf numFmtId="16" fontId="69" fillId="0" borderId="0" xfId="13027" applyNumberFormat="1" applyFont="1" applyBorder="1" applyAlignment="1">
      <alignment horizontal="left" vertical="center" wrapText="1"/>
    </xf>
    <xf numFmtId="183" fontId="48" fillId="0" borderId="0" xfId="13028" applyNumberFormat="1" applyFont="1" applyAlignment="1">
      <alignment horizontal="left" vertical="center"/>
    </xf>
    <xf numFmtId="183" fontId="3" fillId="0" borderId="0" xfId="13030" applyNumberFormat="1" applyFont="1" applyBorder="1" applyAlignment="1">
      <alignment horizontal="center" vertical="center"/>
    </xf>
    <xf numFmtId="183" fontId="3" fillId="0" borderId="0" xfId="13027" applyNumberFormat="1" applyFont="1" applyAlignment="1">
      <alignment vertical="center"/>
    </xf>
    <xf numFmtId="183" fontId="70" fillId="0" borderId="0" xfId="13027" applyNumberFormat="1" applyFont="1" applyAlignment="1">
      <alignment horizontal="left" vertical="center"/>
    </xf>
    <xf numFmtId="199" fontId="71" fillId="0" borderId="0" xfId="13027" applyNumberFormat="1" applyFont="1" applyAlignment="1">
      <alignment horizontal="center" vertical="center"/>
    </xf>
    <xf numFmtId="183" fontId="70" fillId="0" borderId="0" xfId="13030" applyNumberFormat="1" applyFont="1" applyBorder="1" applyAlignment="1">
      <alignment horizontal="center" vertical="center"/>
    </xf>
    <xf numFmtId="49" fontId="70" fillId="0" borderId="0" xfId="13030" applyNumberFormat="1" applyFont="1" applyBorder="1" applyAlignment="1">
      <alignment horizontal="center" vertical="center"/>
    </xf>
    <xf numFmtId="183" fontId="3" fillId="0" borderId="0" xfId="13030" applyNumberFormat="1" applyFont="1" applyBorder="1" applyAlignment="1">
      <alignment horizontal="center" vertical="center"/>
    </xf>
    <xf numFmtId="183" fontId="70" fillId="0" borderId="0" xfId="13030" applyNumberFormat="1" applyFont="1" applyBorder="1" applyAlignment="1">
      <alignment horizontal="center" vertical="center"/>
    </xf>
    <xf numFmtId="183" fontId="70" fillId="0" borderId="0" xfId="13030" applyNumberFormat="1" applyFont="1" applyFill="1" applyBorder="1" applyAlignment="1">
      <alignment horizontal="center" vertical="center"/>
    </xf>
    <xf numFmtId="200" fontId="6" fillId="0" borderId="0" xfId="13041" applyNumberFormat="1" applyFont="1" applyFill="1" applyAlignment="1"/>
    <xf numFmtId="201" fontId="6" fillId="0" borderId="24" xfId="13041" applyNumberFormat="1" applyFont="1" applyFill="1" applyBorder="1" applyAlignment="1">
      <alignment horizontal="center"/>
    </xf>
    <xf numFmtId="200" fontId="6" fillId="0" borderId="8" xfId="13042" applyNumberFormat="1" applyFont="1" applyFill="1" applyBorder="1" applyAlignment="1">
      <alignment horizontal="center" vertical="center"/>
    </xf>
    <xf numFmtId="49" fontId="6" fillId="0" borderId="24" xfId="13041" applyNumberFormat="1" applyFont="1" applyFill="1" applyBorder="1" applyAlignment="1">
      <alignment horizontal="center"/>
    </xf>
    <xf numFmtId="200" fontId="6" fillId="0" borderId="9" xfId="13042" applyNumberFormat="1" applyFont="1" applyFill="1" applyBorder="1" applyAlignment="1">
      <alignment horizontal="center" vertical="center"/>
    </xf>
    <xf numFmtId="200" fontId="6" fillId="0" borderId="25" xfId="13042" applyNumberFormat="1" applyFont="1" applyFill="1" applyBorder="1" applyAlignment="1">
      <alignment horizontal="center" vertical="center"/>
    </xf>
    <xf numFmtId="200" fontId="6" fillId="0" borderId="24" xfId="13042" applyNumberFormat="1" applyFont="1" applyFill="1" applyBorder="1" applyAlignment="1">
      <alignment horizontal="center" vertical="center"/>
    </xf>
    <xf numFmtId="200" fontId="72" fillId="0" borderId="8" xfId="13041" applyNumberFormat="1" applyFont="1" applyFill="1" applyBorder="1" applyAlignment="1">
      <alignment horizontal="center" vertical="center" wrapText="1"/>
    </xf>
    <xf numFmtId="200" fontId="72" fillId="0" borderId="25" xfId="13041" applyNumberFormat="1" applyFont="1" applyFill="1" applyBorder="1" applyAlignment="1">
      <alignment horizontal="center" vertical="center" wrapText="1"/>
    </xf>
    <xf numFmtId="200" fontId="72" fillId="0" borderId="9" xfId="13041" applyNumberFormat="1" applyFont="1" applyFill="1" applyBorder="1" applyAlignment="1">
      <alignment horizontal="center" vertical="center" wrapText="1"/>
    </xf>
    <xf numFmtId="200" fontId="41" fillId="0" borderId="0" xfId="13041" applyNumberFormat="1" applyFont="1" applyFill="1" applyAlignment="1"/>
    <xf numFmtId="200" fontId="68" fillId="0" borderId="0" xfId="13043" applyNumberFormat="1" applyFont="1" applyFill="1" applyBorder="1" applyAlignment="1">
      <alignment horizontal="left" vertical="center" shrinkToFit="1"/>
    </xf>
    <xf numFmtId="200" fontId="6" fillId="0" borderId="0" xfId="13041" applyNumberFormat="1" applyFont="1" applyFill="1" applyBorder="1" applyAlignment="1"/>
    <xf numFmtId="200" fontId="6" fillId="0" borderId="0" xfId="13043" applyNumberFormat="1" applyFont="1" applyFill="1" applyBorder="1" applyAlignment="1">
      <alignment horizontal="left" vertical="center"/>
    </xf>
    <xf numFmtId="200" fontId="6" fillId="0" borderId="0" xfId="13043" applyNumberFormat="1" applyFont="1" applyFill="1" applyBorder="1" applyAlignment="1">
      <alignment horizontal="left" vertical="center" shrinkToFit="1"/>
    </xf>
    <xf numFmtId="200" fontId="73" fillId="0" borderId="0" xfId="13041" applyNumberFormat="1" applyFont="1" applyFill="1" applyAlignment="1"/>
    <xf numFmtId="201" fontId="73" fillId="0" borderId="24" xfId="13041" applyNumberFormat="1" applyFont="1" applyFill="1" applyBorder="1" applyAlignment="1">
      <alignment horizontal="center"/>
    </xf>
    <xf numFmtId="200" fontId="73" fillId="0" borderId="8" xfId="13042" applyNumberFormat="1" applyFont="1" applyFill="1" applyBorder="1" applyAlignment="1">
      <alignment horizontal="center" vertical="center" wrapText="1"/>
    </xf>
    <xf numFmtId="200" fontId="73" fillId="0" borderId="9" xfId="13042" applyNumberFormat="1" applyFont="1" applyFill="1" applyBorder="1" applyAlignment="1">
      <alignment horizontal="center" vertical="center" wrapText="1"/>
    </xf>
    <xf numFmtId="200" fontId="73" fillId="0" borderId="25" xfId="13042" applyNumberFormat="1" applyFont="1" applyFill="1" applyBorder="1" applyAlignment="1">
      <alignment horizontal="center" vertical="center" wrapText="1"/>
    </xf>
    <xf numFmtId="200" fontId="73" fillId="0" borderId="24" xfId="13042" applyNumberFormat="1" applyFont="1" applyFill="1" applyBorder="1" applyAlignment="1">
      <alignment horizontal="center" vertical="center"/>
    </xf>
    <xf numFmtId="200" fontId="73" fillId="0" borderId="8" xfId="13041" applyNumberFormat="1" applyFont="1" applyFill="1" applyBorder="1" applyAlignment="1">
      <alignment horizontal="center" vertical="center" wrapText="1"/>
    </xf>
    <xf numFmtId="200" fontId="73" fillId="0" borderId="0" xfId="13043" applyNumberFormat="1" applyFont="1" applyFill="1" applyBorder="1" applyAlignment="1">
      <alignment horizontal="left" vertical="center" shrinkToFit="1"/>
    </xf>
    <xf numFmtId="200" fontId="73" fillId="0" borderId="25" xfId="13041" applyNumberFormat="1" applyFont="1" applyFill="1" applyBorder="1" applyAlignment="1">
      <alignment horizontal="center" vertical="center" wrapText="1"/>
    </xf>
    <xf numFmtId="200" fontId="73" fillId="0" borderId="0" xfId="13043" applyNumberFormat="1" applyFont="1" applyFill="1" applyBorder="1" applyAlignment="1">
      <alignment horizontal="left" vertical="center"/>
    </xf>
    <xf numFmtId="201" fontId="73" fillId="0" borderId="0" xfId="13041" applyNumberFormat="1" applyFont="1" applyFill="1" applyBorder="1" applyAlignment="1">
      <alignment horizontal="center"/>
    </xf>
    <xf numFmtId="200" fontId="10" fillId="0" borderId="0" xfId="13044" applyNumberFormat="1" applyFont="1" applyFill="1" applyAlignment="1">
      <alignment vertical="center"/>
    </xf>
    <xf numFmtId="200" fontId="10" fillId="0" borderId="0" xfId="13042" applyNumberFormat="1" applyFont="1" applyFill="1" applyBorder="1" applyAlignment="1">
      <alignment horizontal="center" vertical="center"/>
    </xf>
    <xf numFmtId="200" fontId="10" fillId="0" borderId="0" xfId="13044" applyNumberFormat="1" applyFont="1" applyFill="1" applyBorder="1" applyAlignment="1">
      <alignment horizontal="center"/>
    </xf>
    <xf numFmtId="201" fontId="10" fillId="0" borderId="24" xfId="13042" applyNumberFormat="1" applyFont="1" applyFill="1" applyBorder="1" applyAlignment="1">
      <alignment horizontal="center" vertical="center"/>
    </xf>
    <xf numFmtId="200" fontId="6" fillId="0" borderId="24" xfId="13041" applyNumberFormat="1" applyFont="1" applyFill="1" applyBorder="1" applyAlignment="1">
      <alignment horizontal="center" vertical="center" wrapText="1"/>
    </xf>
    <xf numFmtId="200" fontId="41" fillId="0" borderId="0" xfId="13043" applyNumberFormat="1" applyFont="1" applyFill="1" applyBorder="1" applyAlignment="1">
      <alignment horizontal="left" vertical="center" shrinkToFit="1"/>
    </xf>
    <xf numFmtId="200" fontId="10" fillId="0" borderId="0" xfId="13043" applyNumberFormat="1" applyFont="1" applyFill="1" applyBorder="1" applyAlignment="1">
      <alignment horizontal="left" vertical="center" shrinkToFit="1"/>
    </xf>
    <xf numFmtId="201" fontId="6" fillId="0" borderId="8" xfId="13042" applyNumberFormat="1" applyFont="1" applyFill="1" applyBorder="1" applyAlignment="1">
      <alignment horizontal="center" vertical="center"/>
    </xf>
    <xf numFmtId="201" fontId="6" fillId="0" borderId="24" xfId="13042" applyNumberFormat="1" applyFont="1" applyFill="1" applyBorder="1" applyAlignment="1">
      <alignment horizontal="center" vertical="center"/>
    </xf>
    <xf numFmtId="201" fontId="6" fillId="0" borderId="25" xfId="13042" applyNumberFormat="1" applyFont="1" applyFill="1" applyBorder="1" applyAlignment="1">
      <alignment horizontal="center" vertical="center"/>
    </xf>
    <xf numFmtId="201" fontId="6" fillId="0" borderId="0" xfId="13042" applyNumberFormat="1" applyFont="1" applyFill="1" applyBorder="1" applyAlignment="1">
      <alignment horizontal="center"/>
    </xf>
    <xf numFmtId="201" fontId="6" fillId="0" borderId="0" xfId="13042" applyNumberFormat="1" applyFont="1" applyFill="1" applyBorder="1" applyAlignment="1">
      <alignment horizontal="center" vertical="center"/>
    </xf>
    <xf numFmtId="200" fontId="6" fillId="0" borderId="0" xfId="13042" applyNumberFormat="1" applyFont="1" applyFill="1" applyBorder="1" applyAlignment="1">
      <alignment horizontal="center" vertical="center"/>
    </xf>
    <xf numFmtId="200" fontId="6" fillId="0" borderId="0" xfId="13044" applyNumberFormat="1" applyFont="1" applyFill="1" applyBorder="1" applyAlignment="1">
      <alignment horizontal="center"/>
    </xf>
    <xf numFmtId="200" fontId="6" fillId="0" borderId="8" xfId="13041" applyNumberFormat="1" applyFont="1" applyFill="1" applyBorder="1" applyAlignment="1">
      <alignment horizontal="center" vertical="center" wrapText="1"/>
    </xf>
    <xf numFmtId="200" fontId="6" fillId="0" borderId="9" xfId="13041" applyNumberFormat="1" applyFont="1" applyFill="1" applyBorder="1" applyAlignment="1">
      <alignment horizontal="center" vertical="center" wrapText="1"/>
    </xf>
    <xf numFmtId="200" fontId="6" fillId="0" borderId="25" xfId="13041" applyNumberFormat="1" applyFont="1" applyFill="1" applyBorder="1" applyAlignment="1">
      <alignment horizontal="center" vertical="center" wrapText="1"/>
    </xf>
    <xf numFmtId="201" fontId="6" fillId="0" borderId="0" xfId="13041" applyNumberFormat="1" applyFont="1" applyFill="1" applyBorder="1" applyAlignment="1">
      <alignment horizontal="center"/>
    </xf>
    <xf numFmtId="200" fontId="6" fillId="0" borderId="0" xfId="13041" applyNumberFormat="1" applyFont="1" applyFill="1" applyBorder="1" applyAlignment="1">
      <alignment horizontal="center"/>
    </xf>
    <xf numFmtId="202" fontId="6" fillId="0" borderId="0" xfId="13045" applyNumberFormat="1" applyFont="1" applyFill="1" applyBorder="1" applyAlignment="1">
      <alignment horizontal="center" vertical="center"/>
    </xf>
    <xf numFmtId="200" fontId="6" fillId="0" borderId="8" xfId="13041" applyNumberFormat="1" applyFont="1" applyFill="1" applyBorder="1" applyAlignment="1">
      <alignment horizontal="center" vertical="center"/>
    </xf>
    <xf numFmtId="200" fontId="6" fillId="0" borderId="9" xfId="13041" applyNumberFormat="1" applyFont="1" applyFill="1" applyBorder="1" applyAlignment="1">
      <alignment horizontal="center" vertical="center"/>
    </xf>
    <xf numFmtId="200" fontId="6" fillId="0" borderId="25" xfId="13041" applyNumberFormat="1" applyFont="1" applyFill="1" applyBorder="1" applyAlignment="1">
      <alignment horizontal="center" vertical="center"/>
    </xf>
    <xf numFmtId="200" fontId="72" fillId="0" borderId="24" xfId="13041" applyNumberFormat="1" applyFont="1" applyFill="1" applyBorder="1" applyAlignment="1">
      <alignment horizontal="center" vertical="center" wrapText="1"/>
    </xf>
    <xf numFmtId="49" fontId="6" fillId="0" borderId="0" xfId="13043" applyNumberFormat="1" applyFont="1" applyFill="1" applyBorder="1" applyAlignment="1">
      <alignment horizontal="center" vertical="center" shrinkToFit="1"/>
    </xf>
    <xf numFmtId="201" fontId="6" fillId="0" borderId="0" xfId="13043" applyNumberFormat="1" applyFont="1" applyFill="1" applyBorder="1" applyAlignment="1">
      <alignment horizontal="center" vertical="center" shrinkToFit="1"/>
    </xf>
    <xf numFmtId="184" fontId="6" fillId="0" borderId="0" xfId="13043" applyNumberFormat="1" applyFont="1" applyFill="1" applyBorder="1" applyAlignment="1">
      <alignment horizontal="center" vertical="center" shrinkToFit="1"/>
    </xf>
    <xf numFmtId="200" fontId="72" fillId="0" borderId="24" xfId="13041" applyNumberFormat="1" applyFont="1" applyFill="1" applyBorder="1" applyAlignment="1">
      <alignment horizontal="center" vertical="center" wrapText="1"/>
    </xf>
    <xf numFmtId="200" fontId="6" fillId="0" borderId="0" xfId="13042" applyNumberFormat="1" applyFont="1" applyFill="1" applyBorder="1" applyAlignment="1">
      <alignment horizontal="center" vertical="center" wrapText="1"/>
    </xf>
    <xf numFmtId="200" fontId="6" fillId="0" borderId="9" xfId="13042" applyNumberFormat="1" applyFont="1" applyFill="1" applyBorder="1" applyAlignment="1">
      <alignment horizontal="center" vertical="center" wrapText="1"/>
    </xf>
    <xf numFmtId="200" fontId="6" fillId="0" borderId="25" xfId="13042" applyNumberFormat="1" applyFont="1" applyFill="1" applyBorder="1" applyAlignment="1">
      <alignment horizontal="center" vertical="center" wrapText="1"/>
    </xf>
    <xf numFmtId="58" fontId="6" fillId="0" borderId="0" xfId="13043" applyNumberFormat="1" applyFont="1" applyFill="1" applyBorder="1" applyAlignment="1">
      <alignment horizontal="left" vertical="center" shrinkToFit="1"/>
    </xf>
    <xf numFmtId="201" fontId="6" fillId="0" borderId="24" xfId="13042" applyNumberFormat="1" applyFont="1" applyFill="1" applyBorder="1" applyAlignment="1">
      <alignment horizontal="center" wrapText="1"/>
    </xf>
    <xf numFmtId="182" fontId="6" fillId="0" borderId="24" xfId="13042" applyNumberFormat="1" applyFont="1" applyFill="1" applyBorder="1" applyAlignment="1">
      <alignment horizontal="center"/>
    </xf>
    <xf numFmtId="201" fontId="6" fillId="0" borderId="0" xfId="13042" applyNumberFormat="1" applyFont="1" applyFill="1" applyBorder="1" applyAlignment="1">
      <alignment horizontal="center" wrapText="1"/>
    </xf>
    <xf numFmtId="200" fontId="6" fillId="0" borderId="0" xfId="13042" applyNumberFormat="1" applyFont="1" applyFill="1" applyBorder="1" applyAlignment="1">
      <alignment vertical="center" wrapText="1"/>
    </xf>
    <xf numFmtId="200" fontId="77" fillId="0" borderId="0" xfId="13043" applyNumberFormat="1" applyFont="1" applyFill="1" applyAlignment="1">
      <alignment horizontal="left" vertical="center" shrinkToFit="1"/>
    </xf>
    <xf numFmtId="200" fontId="6" fillId="0" borderId="8" xfId="13042" applyNumberFormat="1" applyFont="1" applyFill="1" applyBorder="1" applyAlignment="1">
      <alignment horizontal="center" vertical="center" wrapText="1"/>
    </xf>
    <xf numFmtId="182" fontId="6" fillId="0" borderId="0" xfId="13042" applyNumberFormat="1" applyFont="1" applyFill="1" applyBorder="1" applyAlignment="1">
      <alignment horizontal="center"/>
    </xf>
    <xf numFmtId="182" fontId="6" fillId="0" borderId="0" xfId="13042" applyNumberFormat="1" applyFont="1" applyFill="1" applyBorder="1" applyAlignment="1">
      <alignment horizontal="center" vertical="center"/>
    </xf>
    <xf numFmtId="182" fontId="6" fillId="0" borderId="24" xfId="13042" applyNumberFormat="1" applyFont="1" applyFill="1" applyBorder="1" applyAlignment="1">
      <alignment horizontal="center" vertical="center"/>
    </xf>
    <xf numFmtId="200" fontId="5" fillId="0" borderId="0" xfId="13046" applyNumberFormat="1" applyBorder="1" applyAlignment="1">
      <alignment horizontal="center" vertical="center"/>
    </xf>
    <xf numFmtId="200" fontId="6" fillId="0" borderId="11" xfId="13042" applyNumberFormat="1" applyFont="1" applyFill="1" applyBorder="1" applyAlignment="1">
      <alignment horizontal="center" vertical="center"/>
    </xf>
    <xf numFmtId="200" fontId="6" fillId="0" borderId="27" xfId="13041" applyNumberFormat="1" applyFont="1" applyFill="1" applyBorder="1" applyAlignment="1">
      <alignment horizontal="center"/>
    </xf>
    <xf numFmtId="200" fontId="78" fillId="15" borderId="0" xfId="13047" applyNumberFormat="1" applyFont="1" applyFill="1" applyBorder="1" applyAlignment="1">
      <alignment horizontal="left" vertical="center"/>
    </xf>
    <xf numFmtId="200" fontId="6" fillId="0" borderId="0" xfId="13042" applyNumberFormat="1" applyFont="1" applyFill="1" applyBorder="1" applyAlignment="1">
      <alignment horizontal="center"/>
    </xf>
    <xf numFmtId="200" fontId="6" fillId="0" borderId="24" xfId="13042" applyNumberFormat="1" applyFont="1" applyFill="1" applyBorder="1" applyAlignment="1">
      <alignment horizontal="center" vertical="center" wrapText="1"/>
    </xf>
    <xf numFmtId="201" fontId="6" fillId="0" borderId="24" xfId="13042" applyNumberFormat="1" applyFont="1" applyFill="1" applyBorder="1" applyAlignment="1">
      <alignment horizontal="center" vertical="center" wrapText="1"/>
    </xf>
    <xf numFmtId="200" fontId="6" fillId="0" borderId="24" xfId="13042" applyNumberFormat="1" applyFont="1" applyFill="1" applyBorder="1" applyAlignment="1">
      <alignment horizontal="center" vertical="center" wrapText="1"/>
    </xf>
    <xf numFmtId="201" fontId="6" fillId="0" borderId="26" xfId="13042" applyNumberFormat="1" applyFont="1" applyFill="1" applyBorder="1" applyAlignment="1">
      <alignment horizontal="center" wrapText="1"/>
    </xf>
    <xf numFmtId="200" fontId="6" fillId="0" borderId="0" xfId="13042" applyNumberFormat="1" applyFont="1" applyFill="1" applyBorder="1" applyAlignment="1">
      <alignment horizontal="center" wrapText="1"/>
    </xf>
    <xf numFmtId="201" fontId="6" fillId="0" borderId="26" xfId="13041" applyNumberFormat="1" applyFont="1" applyFill="1" applyBorder="1" applyAlignment="1">
      <alignment horizontal="center"/>
    </xf>
    <xf numFmtId="200" fontId="5" fillId="0" borderId="0" xfId="13046" applyNumberFormat="1" applyBorder="1">
      <alignment vertical="center"/>
    </xf>
    <xf numFmtId="200" fontId="5" fillId="0" borderId="0" xfId="13046" applyNumberFormat="1" applyBorder="1" applyAlignment="1">
      <alignment horizontal="center" vertical="center" wrapText="1"/>
    </xf>
    <xf numFmtId="200" fontId="10" fillId="0" borderId="0" xfId="13041" applyNumberFormat="1" applyFont="1" applyFill="1" applyBorder="1" applyAlignment="1">
      <alignment horizontal="center" vertical="center"/>
    </xf>
    <xf numFmtId="201" fontId="6" fillId="0" borderId="24" xfId="13041" applyNumberFormat="1" applyFont="1" applyFill="1" applyBorder="1" applyAlignment="1">
      <alignment horizontal="center" vertical="center"/>
    </xf>
    <xf numFmtId="201" fontId="6" fillId="0" borderId="0" xfId="13041" applyNumberFormat="1" applyFont="1" applyFill="1" applyBorder="1" applyAlignment="1">
      <alignment horizontal="center" vertical="center"/>
    </xf>
    <xf numFmtId="200" fontId="10" fillId="0" borderId="0" xfId="13041" applyNumberFormat="1" applyFont="1" applyFill="1" applyBorder="1" applyAlignment="1">
      <alignment horizontal="center" vertical="center" wrapText="1"/>
    </xf>
    <xf numFmtId="200" fontId="10" fillId="0" borderId="0" xfId="13041" applyNumberFormat="1" applyFont="1" applyFill="1" applyBorder="1" applyAlignment="1">
      <alignment horizontal="left" vertical="center" wrapText="1"/>
    </xf>
    <xf numFmtId="201" fontId="6" fillId="0" borderId="27" xfId="13042" applyNumberFormat="1" applyFont="1" applyFill="1" applyBorder="1" applyAlignment="1">
      <alignment horizontal="center"/>
    </xf>
    <xf numFmtId="201" fontId="6" fillId="0" borderId="27" xfId="13042" applyNumberFormat="1" applyFont="1" applyFill="1" applyBorder="1" applyAlignment="1">
      <alignment horizontal="center" vertical="center"/>
    </xf>
    <xf numFmtId="200" fontId="6" fillId="0" borderId="27" xfId="13041" applyNumberFormat="1" applyFont="1" applyFill="1" applyBorder="1" applyAlignment="1"/>
    <xf numFmtId="200" fontId="6" fillId="0" borderId="27" xfId="13041" applyNumberFormat="1" applyFont="1" applyFill="1" applyBorder="1" applyAlignment="1">
      <alignment horizontal="center" vertical="center"/>
    </xf>
    <xf numFmtId="200" fontId="6" fillId="0" borderId="25" xfId="13041" applyNumberFormat="1" applyFont="1" applyFill="1" applyBorder="1" applyAlignment="1">
      <alignment horizontal="center" vertical="center"/>
    </xf>
    <xf numFmtId="200" fontId="6" fillId="0" borderId="11" xfId="13048" applyNumberFormat="1" applyFont="1" applyFill="1" applyBorder="1" applyAlignment="1">
      <alignment horizontal="center" vertical="center"/>
    </xf>
    <xf numFmtId="200" fontId="81" fillId="0" borderId="11" xfId="13041" applyNumberFormat="1" applyFont="1" applyFill="1" applyBorder="1" applyAlignment="1">
      <alignment horizontal="center"/>
    </xf>
    <xf numFmtId="200" fontId="6" fillId="0" borderId="24" xfId="13041" applyNumberFormat="1" applyFont="1" applyFill="1" applyBorder="1" applyAlignment="1">
      <alignment horizontal="center" vertical="center"/>
    </xf>
    <xf numFmtId="200" fontId="81" fillId="0" borderId="24" xfId="13049" applyNumberFormat="1" applyFont="1" applyFill="1" applyBorder="1" applyAlignment="1">
      <alignment horizontal="center"/>
    </xf>
    <xf numFmtId="200" fontId="81" fillId="0" borderId="24" xfId="13050" applyNumberFormat="1" applyFont="1" applyFill="1" applyBorder="1" applyAlignment="1">
      <alignment horizontal="center"/>
    </xf>
    <xf numFmtId="201" fontId="6" fillId="0" borderId="24" xfId="13042" applyNumberFormat="1" applyFont="1" applyFill="1" applyBorder="1" applyAlignment="1">
      <alignment horizontal="center"/>
    </xf>
    <xf numFmtId="200" fontId="6" fillId="0" borderId="0" xfId="13043" applyNumberFormat="1" applyFont="1" applyFill="1" applyBorder="1" applyAlignment="1">
      <alignment horizontal="center" vertical="center" shrinkToFit="1"/>
    </xf>
    <xf numFmtId="200" fontId="72" fillId="0" borderId="9" xfId="13041" applyNumberFormat="1" applyFont="1" applyFill="1" applyBorder="1" applyAlignment="1">
      <alignment horizontal="center" vertical="center" wrapText="1"/>
    </xf>
    <xf numFmtId="200" fontId="6" fillId="0" borderId="28" xfId="13043" applyNumberFormat="1" applyFont="1" applyFill="1" applyBorder="1" applyAlignment="1">
      <alignment vertical="center" shrinkToFit="1"/>
    </xf>
    <xf numFmtId="200" fontId="6" fillId="0" borderId="24" xfId="13042" applyNumberFormat="1" applyFont="1" applyFill="1" applyBorder="1" applyAlignment="1">
      <alignment horizontal="center" vertical="center"/>
    </xf>
    <xf numFmtId="200" fontId="83" fillId="0" borderId="0" xfId="13041" applyNumberFormat="1" applyFont="1" applyFill="1" applyBorder="1" applyAlignment="1">
      <alignment horizontal="center" vertical="center"/>
    </xf>
    <xf numFmtId="201" fontId="6" fillId="0" borderId="24" xfId="13042" applyNumberFormat="1" applyFont="1" applyFill="1" applyBorder="1" applyAlignment="1">
      <alignment horizontal="center" vertical="center" wrapText="1"/>
    </xf>
    <xf numFmtId="201" fontId="6" fillId="0" borderId="0" xfId="13042" applyNumberFormat="1" applyFont="1" applyFill="1" applyBorder="1" applyAlignment="1">
      <alignment horizontal="center" vertical="center" wrapText="1"/>
    </xf>
    <xf numFmtId="200" fontId="6" fillId="0" borderId="0" xfId="13041" applyNumberFormat="1" applyFont="1" applyFill="1" applyBorder="1" applyAlignment="1">
      <alignment horizontal="center" vertical="center"/>
    </xf>
    <xf numFmtId="200" fontId="72" fillId="0" borderId="0" xfId="13041" applyNumberFormat="1" applyFont="1" applyFill="1" applyAlignment="1">
      <alignment horizontal="left" vertical="center" wrapText="1" shrinkToFit="1"/>
    </xf>
    <xf numFmtId="200" fontId="72" fillId="0" borderId="24" xfId="13041" applyNumberFormat="1" applyFont="1" applyFill="1" applyBorder="1" applyAlignment="1">
      <alignment horizontal="center" wrapText="1"/>
    </xf>
    <xf numFmtId="200" fontId="6" fillId="0" borderId="0" xfId="13042" applyNumberFormat="1" applyFont="1" applyFill="1" applyBorder="1" applyAlignment="1"/>
    <xf numFmtId="201" fontId="6" fillId="0" borderId="27" xfId="13042" applyNumberFormat="1" applyFont="1" applyFill="1" applyBorder="1" applyAlignment="1">
      <alignment horizontal="center" wrapText="1"/>
    </xf>
    <xf numFmtId="200" fontId="6" fillId="0" borderId="27" xfId="13042" applyNumberFormat="1" applyFont="1" applyFill="1" applyBorder="1" applyAlignment="1">
      <alignment horizontal="center" vertical="center"/>
    </xf>
    <xf numFmtId="200" fontId="6" fillId="0" borderId="25" xfId="13042" applyNumberFormat="1" applyFont="1" applyFill="1" applyBorder="1" applyAlignment="1">
      <alignment horizontal="center" vertical="center"/>
    </xf>
    <xf numFmtId="200" fontId="41" fillId="0" borderId="0" xfId="13042" applyNumberFormat="1" applyFont="1" applyFill="1" applyAlignment="1"/>
    <xf numFmtId="200" fontId="6" fillId="0" borderId="26" xfId="13042" applyNumberFormat="1" applyFont="1" applyFill="1" applyBorder="1" applyAlignment="1">
      <alignment horizontal="center" vertical="center"/>
    </xf>
    <xf numFmtId="200" fontId="6" fillId="0" borderId="0" xfId="13041" applyNumberFormat="1" applyFont="1" applyFill="1" applyBorder="1" applyAlignment="1">
      <alignment vertical="center"/>
    </xf>
    <xf numFmtId="200" fontId="78" fillId="15" borderId="0" xfId="13047" applyNumberFormat="1" applyFont="1" applyFill="1" applyBorder="1" applyAlignment="1">
      <alignment horizontal="left" vertical="center"/>
    </xf>
    <xf numFmtId="200" fontId="6" fillId="0" borderId="0" xfId="13051" applyNumberFormat="1" applyFont="1" applyFill="1" applyBorder="1" applyAlignment="1">
      <alignment horizontal="center" vertical="center"/>
    </xf>
    <xf numFmtId="200" fontId="6" fillId="0" borderId="0" xfId="13041" applyNumberFormat="1" applyFont="1" applyFill="1" applyAlignment="1">
      <alignment vertical="center"/>
    </xf>
    <xf numFmtId="200" fontId="84" fillId="0" borderId="0" xfId="13052" applyNumberFormat="1" applyFont="1" applyAlignment="1">
      <alignment horizontal="center" vertical="center"/>
    </xf>
    <xf numFmtId="201" fontId="6" fillId="0" borderId="0" xfId="13051" applyNumberFormat="1" applyFont="1" applyFill="1" applyBorder="1" applyAlignment="1">
      <alignment horizontal="center" vertical="center"/>
    </xf>
    <xf numFmtId="200" fontId="6" fillId="0" borderId="0" xfId="13041" applyNumberFormat="1" applyFont="1" applyFill="1" applyAlignment="1">
      <alignment horizontal="center" vertical="center"/>
    </xf>
    <xf numFmtId="200" fontId="85" fillId="0" borderId="0" xfId="13052" applyNumberFormat="1" applyFont="1" applyAlignment="1">
      <alignment horizontal="left" vertical="center"/>
    </xf>
    <xf numFmtId="200" fontId="32" fillId="0" borderId="0" xfId="13053" applyNumberFormat="1" applyFont="1" applyBorder="1" applyAlignment="1">
      <alignment horizontal="center" vertical="center"/>
    </xf>
    <xf numFmtId="0" fontId="109" fillId="0" borderId="0" xfId="13021" applyFont="1"/>
    <xf numFmtId="0" fontId="110" fillId="0" borderId="0" xfId="13021" applyFont="1"/>
    <xf numFmtId="0" fontId="110" fillId="0" borderId="0" xfId="13021" applyFont="1" applyFill="1"/>
    <xf numFmtId="0" fontId="111" fillId="0" borderId="0" xfId="13021" applyFont="1"/>
    <xf numFmtId="0" fontId="112" fillId="0" borderId="0" xfId="13021" applyFont="1"/>
    <xf numFmtId="0" fontId="112" fillId="0" borderId="0" xfId="13021" applyFont="1" applyFill="1"/>
    <xf numFmtId="0" fontId="113" fillId="0" borderId="0" xfId="13021" applyFont="1"/>
    <xf numFmtId="182" fontId="110" fillId="0" borderId="37" xfId="13200" applyNumberFormat="1" applyFont="1" applyBorder="1" applyAlignment="1">
      <alignment horizontal="center" wrapText="1"/>
    </xf>
    <xf numFmtId="182" fontId="110" fillId="0" borderId="38" xfId="13200" applyNumberFormat="1" applyFont="1" applyBorder="1" applyAlignment="1">
      <alignment horizontal="center" vertical="center" wrapText="1"/>
    </xf>
    <xf numFmtId="0" fontId="110" fillId="0" borderId="24" xfId="13200" applyFont="1" applyFill="1" applyBorder="1" applyAlignment="1">
      <alignment horizontal="center" vertical="center" wrapText="1"/>
    </xf>
    <xf numFmtId="0" fontId="110" fillId="0" borderId="39" xfId="13200" applyFont="1" applyBorder="1" applyAlignment="1">
      <alignment horizontal="center" vertical="center" wrapText="1"/>
    </xf>
    <xf numFmtId="0" fontId="110" fillId="0" borderId="37" xfId="13200" applyFont="1" applyFill="1" applyBorder="1" applyAlignment="1">
      <alignment horizontal="center" vertical="center" wrapText="1"/>
    </xf>
    <xf numFmtId="0" fontId="110" fillId="0" borderId="0" xfId="13021" applyFont="1" applyBorder="1"/>
    <xf numFmtId="0" fontId="110" fillId="0" borderId="7" xfId="13200" applyFont="1" applyFill="1" applyBorder="1" applyAlignment="1">
      <alignment horizontal="center" vertical="center" wrapText="1"/>
    </xf>
    <xf numFmtId="0" fontId="114" fillId="0" borderId="0" xfId="13021" applyFont="1" applyAlignment="1">
      <alignment horizontal="left" vertical="center" wrapText="1" shrinkToFit="1"/>
    </xf>
    <xf numFmtId="0" fontId="110" fillId="0" borderId="37" xfId="13201" applyFont="1" applyBorder="1" applyAlignment="1">
      <alignment horizontal="center" vertical="center" wrapText="1"/>
    </xf>
    <xf numFmtId="0" fontId="110" fillId="0" borderId="40" xfId="13201" applyFont="1" applyBorder="1" applyAlignment="1">
      <alignment horizontal="center" vertical="center" wrapText="1"/>
    </xf>
    <xf numFmtId="0" fontId="110" fillId="0" borderId="7" xfId="13201" applyFont="1" applyBorder="1" applyAlignment="1">
      <alignment horizontal="center" vertical="center" wrapText="1"/>
    </xf>
    <xf numFmtId="0" fontId="110" fillId="0" borderId="7" xfId="13201" applyFont="1" applyBorder="1" applyAlignment="1">
      <alignment horizontal="center" vertical="center" wrapText="1"/>
    </xf>
    <xf numFmtId="0" fontId="110" fillId="0" borderId="41" xfId="13201" applyFont="1" applyBorder="1" applyAlignment="1">
      <alignment horizontal="center" vertical="center" wrapText="1"/>
    </xf>
    <xf numFmtId="0" fontId="110" fillId="0" borderId="42" xfId="13201" applyFont="1" applyFill="1" applyBorder="1" applyAlignment="1">
      <alignment horizontal="center" vertical="center" wrapText="1"/>
    </xf>
    <xf numFmtId="0" fontId="110" fillId="0" borderId="43" xfId="13201" applyFont="1" applyBorder="1" applyAlignment="1">
      <alignment horizontal="center" vertical="center" wrapText="1"/>
    </xf>
    <xf numFmtId="0" fontId="110" fillId="0" borderId="44" xfId="13201" applyFont="1" applyFill="1" applyBorder="1" applyAlignment="1">
      <alignment horizontal="center" vertical="center" wrapText="1"/>
    </xf>
    <xf numFmtId="0" fontId="113" fillId="0" borderId="0" xfId="13021" applyFont="1" applyFill="1"/>
    <xf numFmtId="0" fontId="110" fillId="0" borderId="0" xfId="13021" applyFont="1" applyFill="1" applyAlignment="1">
      <alignment horizontal="center" vertical="center" wrapText="1" shrinkToFit="1"/>
    </xf>
    <xf numFmtId="49" fontId="110" fillId="0" borderId="0" xfId="13021" applyNumberFormat="1" applyFont="1" applyFill="1" applyAlignment="1">
      <alignment horizontal="center" vertical="center" wrapText="1" shrinkToFit="1"/>
    </xf>
    <xf numFmtId="0" fontId="110" fillId="0" borderId="7" xfId="13200" applyFont="1" applyFill="1" applyBorder="1" applyAlignment="1">
      <alignment horizontal="center" vertical="center" wrapText="1"/>
    </xf>
    <xf numFmtId="0" fontId="114" fillId="0" borderId="0" xfId="13021" applyFont="1" applyFill="1" applyAlignment="1">
      <alignment horizontal="left" vertical="center" wrapText="1" shrinkToFit="1"/>
    </xf>
    <xf numFmtId="182" fontId="110" fillId="0" borderId="7" xfId="13200" applyNumberFormat="1" applyFont="1" applyBorder="1" applyAlignment="1">
      <alignment horizontal="center" wrapText="1"/>
    </xf>
    <xf numFmtId="182" fontId="110" fillId="0" borderId="40" xfId="13200" applyNumberFormat="1" applyFont="1" applyBorder="1" applyAlignment="1">
      <alignment horizontal="center" vertical="center" wrapText="1"/>
    </xf>
    <xf numFmtId="0" fontId="11" fillId="0" borderId="8" xfId="13021" applyFont="1" applyFill="1" applyBorder="1" applyAlignment="1">
      <alignment horizontal="center" vertical="center" wrapText="1"/>
    </xf>
    <xf numFmtId="0" fontId="110" fillId="0" borderId="7" xfId="13200" applyFont="1" applyBorder="1" applyAlignment="1">
      <alignment horizontal="center" vertical="center" wrapText="1"/>
    </xf>
    <xf numFmtId="0" fontId="110" fillId="0" borderId="9" xfId="13200" applyFont="1" applyFill="1" applyBorder="1" applyAlignment="1">
      <alignment horizontal="center" vertical="center" wrapText="1"/>
    </xf>
    <xf numFmtId="182" fontId="110" fillId="0" borderId="44" xfId="13200" applyNumberFormat="1" applyFont="1" applyBorder="1" applyAlignment="1">
      <alignment horizontal="center" wrapText="1"/>
    </xf>
    <xf numFmtId="0" fontId="110" fillId="0" borderId="45" xfId="13200" applyFont="1" applyFill="1" applyBorder="1" applyAlignment="1">
      <alignment horizontal="center" vertical="center" wrapText="1"/>
    </xf>
    <xf numFmtId="0" fontId="110" fillId="0" borderId="37" xfId="13021" applyFont="1" applyBorder="1" applyAlignment="1">
      <alignment horizontal="center" vertical="center" wrapText="1"/>
    </xf>
    <xf numFmtId="0" fontId="110" fillId="0" borderId="42" xfId="13021" applyFont="1" applyBorder="1" applyAlignment="1">
      <alignment horizontal="center" vertical="center" wrapText="1"/>
    </xf>
    <xf numFmtId="0" fontId="110" fillId="0" borderId="42" xfId="13021" applyFont="1" applyFill="1" applyBorder="1" applyAlignment="1">
      <alignment horizontal="center" vertical="center" wrapText="1"/>
    </xf>
    <xf numFmtId="0" fontId="110" fillId="0" borderId="44" xfId="13021" applyFont="1" applyBorder="1" applyAlignment="1">
      <alignment horizontal="center" vertical="center" wrapText="1"/>
    </xf>
    <xf numFmtId="0" fontId="110" fillId="0" borderId="44" xfId="13021" applyFont="1" applyFill="1" applyBorder="1" applyAlignment="1">
      <alignment horizontal="center" vertical="center" wrapText="1"/>
    </xf>
    <xf numFmtId="182" fontId="110" fillId="0" borderId="38" xfId="13021" applyNumberFormat="1" applyFont="1" applyBorder="1" applyAlignment="1">
      <alignment horizontal="center" wrapText="1"/>
    </xf>
    <xf numFmtId="182" fontId="110" fillId="0" borderId="0" xfId="13021" applyNumberFormat="1" applyFont="1" applyAlignment="1">
      <alignment horizontal="center" wrapText="1"/>
    </xf>
    <xf numFmtId="182" fontId="110" fillId="0" borderId="0" xfId="13021" applyNumberFormat="1" applyFont="1" applyAlignment="1">
      <alignment horizontal="center" vertical="center" wrapText="1"/>
    </xf>
    <xf numFmtId="0" fontId="110" fillId="0" borderId="0" xfId="13021" applyFont="1" applyAlignment="1">
      <alignment horizontal="center" vertical="center" wrapText="1" shrinkToFit="1"/>
    </xf>
    <xf numFmtId="0" fontId="110" fillId="0" borderId="0" xfId="13021" applyFont="1" applyAlignment="1">
      <alignment horizontal="center" wrapText="1"/>
    </xf>
    <xf numFmtId="182" fontId="110" fillId="0" borderId="7" xfId="13200" applyNumberFormat="1" applyFont="1" applyBorder="1" applyAlignment="1">
      <alignment horizontal="center"/>
    </xf>
    <xf numFmtId="0" fontId="110" fillId="0" borderId="44" xfId="13200" applyFont="1" applyFill="1" applyBorder="1" applyAlignment="1">
      <alignment horizontal="center" vertical="center" wrapText="1"/>
    </xf>
    <xf numFmtId="182" fontId="110" fillId="0" borderId="46" xfId="13200" applyNumberFormat="1" applyFont="1" applyBorder="1" applyAlignment="1">
      <alignment horizontal="center"/>
    </xf>
    <xf numFmtId="182" fontId="110" fillId="0" borderId="38" xfId="13200" applyNumberFormat="1" applyFont="1" applyBorder="1" applyAlignment="1">
      <alignment horizontal="center"/>
    </xf>
    <xf numFmtId="0" fontId="110" fillId="0" borderId="19" xfId="13200" applyFont="1" applyFill="1" applyBorder="1" applyAlignment="1">
      <alignment horizontal="center" vertical="center" wrapText="1"/>
    </xf>
    <xf numFmtId="0" fontId="110" fillId="0" borderId="47" xfId="13201" applyFont="1" applyBorder="1" applyAlignment="1">
      <alignment horizontal="center" vertical="center" wrapText="1"/>
    </xf>
    <xf numFmtId="0" fontId="110" fillId="0" borderId="42" xfId="13201" applyFont="1" applyBorder="1" applyAlignment="1">
      <alignment horizontal="center" vertical="center" wrapText="1"/>
    </xf>
    <xf numFmtId="0" fontId="110" fillId="0" borderId="44" xfId="13201" applyFont="1" applyBorder="1" applyAlignment="1">
      <alignment horizontal="center" vertical="center" wrapText="1"/>
    </xf>
    <xf numFmtId="184" fontId="110" fillId="0" borderId="0" xfId="13021" applyNumberFormat="1" applyFont="1" applyFill="1" applyAlignment="1">
      <alignment horizontal="center" vertical="center" wrapText="1" shrinkToFit="1"/>
    </xf>
    <xf numFmtId="0" fontId="114" fillId="15" borderId="0" xfId="13021" applyFont="1" applyFill="1" applyAlignment="1">
      <alignment horizontal="left" vertical="center" wrapText="1"/>
    </xf>
    <xf numFmtId="0" fontId="114" fillId="0" borderId="0" xfId="13021" applyFont="1" applyFill="1" applyAlignment="1">
      <alignment horizontal="left" vertical="center" wrapText="1"/>
    </xf>
    <xf numFmtId="0" fontId="114" fillId="15" borderId="0" xfId="13021" applyFont="1" applyFill="1" applyAlignment="1">
      <alignment horizontal="left" vertical="center" wrapText="1"/>
    </xf>
    <xf numFmtId="182" fontId="110" fillId="0" borderId="7" xfId="13021" applyNumberFormat="1" applyFont="1" applyBorder="1" applyAlignment="1">
      <alignment horizontal="center" wrapText="1"/>
    </xf>
    <xf numFmtId="182" fontId="110" fillId="0" borderId="7" xfId="13021" applyNumberFormat="1" applyFont="1" applyBorder="1" applyAlignment="1">
      <alignment horizontal="center" vertical="center" wrapText="1"/>
    </xf>
    <xf numFmtId="0" fontId="110" fillId="33" borderId="7" xfId="13021" applyFont="1" applyFill="1" applyBorder="1" applyAlignment="1">
      <alignment horizontal="center" vertical="center"/>
    </xf>
    <xf numFmtId="203" fontId="110" fillId="0" borderId="7" xfId="13021" applyNumberFormat="1" applyFont="1" applyFill="1" applyBorder="1" applyAlignment="1" applyProtection="1">
      <alignment horizontal="center"/>
      <protection locked="0"/>
    </xf>
    <xf numFmtId="0" fontId="110" fillId="0" borderId="7" xfId="13021" applyFont="1" applyBorder="1" applyAlignment="1">
      <alignment horizontal="center"/>
    </xf>
    <xf numFmtId="0" fontId="114" fillId="0" borderId="0" xfId="13021" applyFont="1"/>
    <xf numFmtId="0" fontId="110" fillId="0" borderId="48" xfId="13021" applyFont="1" applyBorder="1" applyAlignment="1">
      <alignment horizontal="center" vertical="center" wrapText="1"/>
    </xf>
    <xf numFmtId="0" fontId="110" fillId="0" borderId="48" xfId="13021" applyFont="1" applyFill="1" applyBorder="1" applyAlignment="1">
      <alignment horizontal="center" vertical="center" wrapText="1"/>
    </xf>
    <xf numFmtId="182" fontId="110" fillId="0" borderId="0" xfId="13021" applyNumberFormat="1" applyFont="1" applyFill="1" applyBorder="1" applyAlignment="1">
      <alignment horizontal="center" vertical="center" wrapText="1"/>
    </xf>
    <xf numFmtId="0" fontId="110" fillId="0" borderId="0" xfId="13021" applyFont="1" applyFill="1" applyBorder="1" applyAlignment="1">
      <alignment horizontal="center" vertical="center"/>
    </xf>
    <xf numFmtId="203" fontId="110" fillId="0" borderId="0" xfId="13021" applyNumberFormat="1" applyFont="1" applyFill="1" applyBorder="1" applyAlignment="1" applyProtection="1">
      <alignment horizontal="center"/>
      <protection locked="0"/>
    </xf>
    <xf numFmtId="0" fontId="114" fillId="0" borderId="0" xfId="13021" applyFont="1" applyFill="1" applyAlignment="1">
      <alignment horizontal="left"/>
    </xf>
    <xf numFmtId="0" fontId="113" fillId="0" borderId="0" xfId="13021" applyFont="1" applyFill="1" applyAlignment="1">
      <alignment horizontal="left"/>
    </xf>
    <xf numFmtId="182" fontId="110" fillId="0" borderId="0" xfId="13021" applyNumberFormat="1" applyFont="1" applyFill="1" applyBorder="1" applyAlignment="1">
      <alignment horizontal="left" vertical="center" wrapText="1"/>
    </xf>
    <xf numFmtId="0" fontId="110" fillId="0" borderId="0" xfId="13021" applyFont="1" applyFill="1" applyBorder="1" applyAlignment="1">
      <alignment horizontal="left" vertical="center"/>
    </xf>
    <xf numFmtId="203" fontId="110" fillId="0" borderId="0" xfId="13021" applyNumberFormat="1" applyFont="1" applyFill="1" applyBorder="1" applyAlignment="1" applyProtection="1">
      <alignment horizontal="left"/>
      <protection locked="0"/>
    </xf>
    <xf numFmtId="182" fontId="110" fillId="0" borderId="17" xfId="13021" applyNumberFormat="1" applyFont="1" applyBorder="1" applyAlignment="1">
      <alignment horizontal="center" vertical="center" wrapText="1"/>
    </xf>
    <xf numFmtId="0" fontId="11" fillId="0" borderId="0" xfId="13021" applyFont="1" applyFill="1" applyBorder="1" applyAlignment="1">
      <alignment horizontal="center" vertical="center"/>
    </xf>
    <xf numFmtId="0" fontId="115" fillId="0" borderId="7" xfId="13021" applyFont="1" applyBorder="1" applyAlignment="1">
      <alignment horizontal="center"/>
    </xf>
    <xf numFmtId="0" fontId="110" fillId="33" borderId="7" xfId="13021" applyFont="1" applyFill="1" applyBorder="1" applyAlignment="1">
      <alignment horizontal="center" vertical="center"/>
    </xf>
    <xf numFmtId="0" fontId="116" fillId="0" borderId="0" xfId="13021" applyFont="1"/>
    <xf numFmtId="182" fontId="116" fillId="0" borderId="0" xfId="13021" applyNumberFormat="1" applyFont="1" applyFill="1" applyBorder="1" applyAlignment="1">
      <alignment horizontal="center"/>
    </xf>
    <xf numFmtId="182" fontId="116" fillId="0" borderId="0" xfId="13021" applyNumberFormat="1" applyFont="1" applyFill="1" applyBorder="1" applyAlignment="1">
      <alignment horizontal="center" vertical="center" wrapText="1"/>
    </xf>
    <xf numFmtId="0" fontId="117" fillId="0" borderId="0" xfId="13021" applyFont="1" applyFill="1" applyBorder="1" applyAlignment="1">
      <alignment horizontal="center" vertical="center"/>
    </xf>
    <xf numFmtId="1" fontId="116" fillId="0" borderId="0" xfId="13021" applyNumberFormat="1" applyFont="1" applyFill="1" applyBorder="1" applyAlignment="1">
      <alignment horizontal="center" vertical="center" wrapText="1"/>
    </xf>
    <xf numFmtId="0" fontId="110" fillId="0" borderId="8" xfId="13021" applyFont="1" applyFill="1" applyBorder="1" applyAlignment="1">
      <alignment horizontal="center" vertical="center"/>
    </xf>
    <xf numFmtId="0" fontId="110" fillId="0" borderId="9" xfId="13021" applyFont="1" applyFill="1" applyBorder="1" applyAlignment="1">
      <alignment horizontal="center" vertical="center"/>
    </xf>
    <xf numFmtId="0" fontId="110" fillId="0" borderId="19" xfId="13021" applyFont="1" applyFill="1" applyBorder="1" applyAlignment="1">
      <alignment horizontal="center" vertical="center"/>
    </xf>
    <xf numFmtId="0" fontId="118" fillId="0" borderId="0" xfId="13021" applyFont="1" applyFill="1"/>
    <xf numFmtId="182" fontId="119" fillId="0" borderId="0" xfId="13021" applyNumberFormat="1" applyFont="1" applyFill="1" applyBorder="1" applyAlignment="1">
      <alignment horizontal="center"/>
    </xf>
    <xf numFmtId="182" fontId="119" fillId="0" borderId="0" xfId="13021" applyNumberFormat="1" applyFont="1" applyFill="1" applyBorder="1" applyAlignment="1">
      <alignment horizontal="center" vertical="center" wrapText="1"/>
    </xf>
    <xf numFmtId="0" fontId="120" fillId="0" borderId="0" xfId="13021" applyFont="1" applyFill="1" applyBorder="1" applyAlignment="1">
      <alignment horizontal="center" vertical="center"/>
    </xf>
    <xf numFmtId="1" fontId="119" fillId="0" borderId="0" xfId="13021" applyNumberFormat="1" applyFont="1" applyFill="1" applyBorder="1" applyAlignment="1">
      <alignment horizontal="center" vertical="center" wrapText="1"/>
    </xf>
    <xf numFmtId="0" fontId="121" fillId="0" borderId="0" xfId="13021" applyFont="1" applyFill="1" applyAlignment="1">
      <alignment horizontal="left"/>
    </xf>
    <xf numFmtId="182" fontId="110" fillId="0" borderId="7" xfId="13021" applyNumberFormat="1" applyFont="1" applyBorder="1" applyAlignment="1">
      <alignment horizontal="center"/>
    </xf>
    <xf numFmtId="0" fontId="110" fillId="0" borderId="7" xfId="13021" applyFont="1" applyBorder="1" applyAlignment="1">
      <alignment horizontal="center" wrapText="1"/>
    </xf>
    <xf numFmtId="203" fontId="110" fillId="0" borderId="7" xfId="13021" applyNumberFormat="1" applyFont="1" applyFill="1" applyBorder="1" applyAlignment="1" applyProtection="1">
      <alignment horizontal="center" wrapText="1"/>
      <protection locked="0"/>
    </xf>
    <xf numFmtId="0" fontId="110" fillId="0" borderId="44" xfId="13021" applyFont="1" applyBorder="1" applyAlignment="1">
      <alignment horizontal="center" vertical="center" wrapText="1"/>
    </xf>
    <xf numFmtId="182" fontId="110" fillId="0" borderId="0" xfId="13021" applyNumberFormat="1" applyFont="1" applyFill="1" applyBorder="1" applyAlignment="1">
      <alignment horizontal="center"/>
    </xf>
    <xf numFmtId="0" fontId="114" fillId="0" borderId="15" xfId="13021" applyFont="1" applyFill="1" applyBorder="1" applyAlignment="1">
      <alignment horizontal="left"/>
    </xf>
    <xf numFmtId="0" fontId="110" fillId="33" borderId="8" xfId="13021" applyFont="1" applyFill="1" applyBorder="1" applyAlignment="1">
      <alignment horizontal="center" vertical="center"/>
    </xf>
    <xf numFmtId="0" fontId="110" fillId="33" borderId="9" xfId="13021" applyFont="1" applyFill="1" applyBorder="1" applyAlignment="1">
      <alignment horizontal="center" vertical="center"/>
    </xf>
    <xf numFmtId="0" fontId="110" fillId="33" borderId="19" xfId="13021" applyFont="1" applyFill="1" applyBorder="1" applyAlignment="1">
      <alignment horizontal="center" vertical="center"/>
    </xf>
    <xf numFmtId="0" fontId="110" fillId="0" borderId="49" xfId="13021" applyFont="1" applyBorder="1" applyAlignment="1">
      <alignment horizontal="center" vertical="center" wrapText="1"/>
    </xf>
    <xf numFmtId="0" fontId="110" fillId="0" borderId="49" xfId="13021" applyFont="1" applyFill="1" applyBorder="1" applyAlignment="1">
      <alignment horizontal="center" vertical="center" wrapText="1"/>
    </xf>
    <xf numFmtId="0" fontId="113" fillId="0" borderId="10" xfId="13021" applyFont="1" applyBorder="1"/>
    <xf numFmtId="0" fontId="110" fillId="0" borderId="50" xfId="13021" applyFont="1" applyBorder="1" applyAlignment="1">
      <alignment horizontal="center" vertical="center" wrapText="1"/>
    </xf>
    <xf numFmtId="0" fontId="110" fillId="0" borderId="51" xfId="13021" applyFont="1" applyBorder="1" applyAlignment="1">
      <alignment horizontal="center" vertical="center" wrapText="1"/>
    </xf>
    <xf numFmtId="0" fontId="110" fillId="0" borderId="51" xfId="13021" applyFont="1" applyFill="1" applyBorder="1" applyAlignment="1">
      <alignment horizontal="center" vertical="center" wrapText="1"/>
    </xf>
    <xf numFmtId="0" fontId="110" fillId="0" borderId="10" xfId="13021" applyFont="1" applyBorder="1"/>
    <xf numFmtId="0" fontId="114" fillId="0" borderId="0" xfId="13021" applyFont="1" applyFill="1" applyBorder="1" applyAlignment="1">
      <alignment horizontal="left"/>
    </xf>
    <xf numFmtId="0" fontId="113" fillId="0" borderId="11" xfId="13021" applyFont="1" applyBorder="1"/>
    <xf numFmtId="0" fontId="122" fillId="0" borderId="7" xfId="13021" applyFont="1" applyFill="1" applyBorder="1" applyAlignment="1">
      <alignment horizontal="center" vertical="center"/>
    </xf>
    <xf numFmtId="0" fontId="11" fillId="0" borderId="0" xfId="13021" applyFont="1"/>
    <xf numFmtId="182" fontId="110" fillId="0" borderId="17" xfId="13021" applyNumberFormat="1" applyFont="1" applyBorder="1" applyAlignment="1">
      <alignment horizontal="center"/>
    </xf>
    <xf numFmtId="204" fontId="110" fillId="0" borderId="0" xfId="13021" applyNumberFormat="1" applyFont="1" applyFill="1" applyBorder="1" applyAlignment="1">
      <alignment horizontal="center" vertical="center" wrapText="1"/>
    </xf>
    <xf numFmtId="182" fontId="122" fillId="0" borderId="7" xfId="13021" applyNumberFormat="1" applyFont="1" applyFill="1" applyBorder="1" applyAlignment="1">
      <alignment horizontal="center"/>
    </xf>
    <xf numFmtId="182" fontId="122" fillId="0" borderId="17" xfId="13021" applyNumberFormat="1" applyFont="1" applyFill="1" applyBorder="1" applyAlignment="1">
      <alignment horizontal="center" vertical="center" wrapText="1"/>
    </xf>
    <xf numFmtId="0" fontId="122" fillId="0" borderId="8" xfId="13021" applyFont="1" applyFill="1" applyBorder="1" applyAlignment="1">
      <alignment horizontal="center" vertical="center"/>
    </xf>
    <xf numFmtId="0" fontId="114" fillId="0" borderId="0" xfId="13021" applyFont="1" applyFill="1" applyBorder="1"/>
    <xf numFmtId="0" fontId="122" fillId="0" borderId="9" xfId="13021" applyFont="1" applyFill="1" applyBorder="1" applyAlignment="1">
      <alignment horizontal="center" vertical="center"/>
    </xf>
    <xf numFmtId="0" fontId="122" fillId="0" borderId="19" xfId="13021" applyFont="1" applyFill="1" applyBorder="1" applyAlignment="1">
      <alignment horizontal="center" vertical="center"/>
    </xf>
    <xf numFmtId="0" fontId="110" fillId="0" borderId="0" xfId="13021" applyFont="1" applyFill="1" applyBorder="1"/>
    <xf numFmtId="182" fontId="110" fillId="0" borderId="7" xfId="13202" applyNumberFormat="1" applyFont="1" applyBorder="1" applyAlignment="1">
      <alignment horizontal="center"/>
    </xf>
    <xf numFmtId="182" fontId="110" fillId="0" borderId="7" xfId="13202" applyNumberFormat="1" applyFont="1" applyBorder="1" applyAlignment="1">
      <alignment horizontal="center" vertical="center" wrapText="1"/>
    </xf>
    <xf numFmtId="0" fontId="123" fillId="19" borderId="37" xfId="13021" applyNumberFormat="1" applyFont="1" applyFill="1" applyBorder="1" applyAlignment="1">
      <alignment horizontal="center" vertical="center" wrapText="1"/>
    </xf>
    <xf numFmtId="0" fontId="114" fillId="0" borderId="0" xfId="13021" applyFont="1" applyBorder="1" applyAlignment="1">
      <alignment horizontal="left" vertical="center" shrinkToFit="1"/>
    </xf>
    <xf numFmtId="49" fontId="110" fillId="0" borderId="7" xfId="13202" applyNumberFormat="1" applyFont="1" applyBorder="1" applyAlignment="1">
      <alignment horizontal="center" vertical="center" wrapText="1"/>
    </xf>
    <xf numFmtId="0" fontId="110" fillId="0" borderId="44" xfId="13021" applyFont="1" applyBorder="1" applyAlignment="1">
      <alignment horizontal="center" vertical="center"/>
    </xf>
    <xf numFmtId="0" fontId="110" fillId="0" borderId="0" xfId="13021" applyFont="1" applyBorder="1" applyAlignment="1">
      <alignment horizontal="center" vertical="center"/>
    </xf>
    <xf numFmtId="0" fontId="110" fillId="0" borderId="7" xfId="13021" applyFont="1" applyBorder="1" applyAlignment="1">
      <alignment horizontal="center" vertical="center"/>
    </xf>
    <xf numFmtId="0" fontId="110" fillId="0" borderId="0" xfId="13021" applyFont="1" applyBorder="1" applyAlignment="1">
      <alignment horizontal="center" vertical="center"/>
    </xf>
    <xf numFmtId="0" fontId="110" fillId="0" borderId="19" xfId="13021" applyFont="1" applyBorder="1" applyAlignment="1">
      <alignment horizontal="center" vertical="center"/>
    </xf>
    <xf numFmtId="0" fontId="110" fillId="0" borderId="52" xfId="13021" applyFont="1" applyBorder="1" applyAlignment="1">
      <alignment horizontal="center" vertical="center"/>
    </xf>
    <xf numFmtId="0" fontId="110" fillId="0" borderId="40" xfId="13021" applyFont="1" applyBorder="1" applyAlignment="1">
      <alignment horizontal="center" vertical="center"/>
    </xf>
    <xf numFmtId="0" fontId="110" fillId="0" borderId="53" xfId="13021" applyFont="1" applyBorder="1" applyAlignment="1">
      <alignment horizontal="center" vertical="center"/>
    </xf>
    <xf numFmtId="0" fontId="110" fillId="0" borderId="7" xfId="13021" applyFont="1" applyBorder="1" applyAlignment="1">
      <alignment horizontal="center" vertical="center"/>
    </xf>
    <xf numFmtId="0" fontId="110" fillId="0" borderId="0" xfId="13021" applyFont="1" applyFill="1" applyBorder="1" applyAlignment="1">
      <alignment horizontal="center" vertical="center" shrinkToFit="1"/>
    </xf>
    <xf numFmtId="49" fontId="110" fillId="0" borderId="0" xfId="13021" applyNumberFormat="1" applyFont="1" applyFill="1" applyBorder="1" applyAlignment="1">
      <alignment horizontal="center" vertical="center" shrinkToFit="1"/>
    </xf>
    <xf numFmtId="184" fontId="110" fillId="0" borderId="0" xfId="13021" applyNumberFormat="1" applyFont="1" applyFill="1" applyBorder="1" applyAlignment="1">
      <alignment horizontal="center" vertical="center" shrinkToFit="1"/>
    </xf>
    <xf numFmtId="0" fontId="114" fillId="0" borderId="0" xfId="13021" applyFont="1" applyFill="1" applyBorder="1" applyAlignment="1">
      <alignment horizontal="left" vertical="center" shrinkToFit="1"/>
    </xf>
    <xf numFmtId="0" fontId="118" fillId="0" borderId="8" xfId="13021" applyFont="1" applyFill="1" applyBorder="1" applyAlignment="1">
      <alignment horizontal="center" vertical="center"/>
    </xf>
    <xf numFmtId="0" fontId="118" fillId="0" borderId="9" xfId="13021" applyFont="1" applyFill="1" applyBorder="1" applyAlignment="1">
      <alignment horizontal="center" vertical="center"/>
    </xf>
    <xf numFmtId="0" fontId="118" fillId="0" borderId="19" xfId="13021" applyFont="1" applyFill="1" applyBorder="1" applyAlignment="1">
      <alignment horizontal="center" vertical="center"/>
    </xf>
    <xf numFmtId="0" fontId="110" fillId="0" borderId="7" xfId="13021" applyFont="1" applyFill="1" applyBorder="1" applyAlignment="1">
      <alignment horizontal="center" vertical="center"/>
    </xf>
    <xf numFmtId="0" fontId="118" fillId="0" borderId="7" xfId="13021" applyFont="1" applyFill="1" applyBorder="1" applyAlignment="1">
      <alignment horizontal="center" vertical="center"/>
    </xf>
    <xf numFmtId="0" fontId="110" fillId="0" borderId="46" xfId="13021" applyFont="1" applyBorder="1" applyAlignment="1">
      <alignment horizontal="center" vertical="center"/>
    </xf>
    <xf numFmtId="0" fontId="110" fillId="0" borderId="48" xfId="13021" applyFont="1" applyBorder="1" applyAlignment="1">
      <alignment horizontal="center" vertical="center"/>
    </xf>
    <xf numFmtId="0" fontId="110" fillId="0" borderId="48" xfId="13021" applyFont="1" applyBorder="1" applyAlignment="1">
      <alignment horizontal="center" vertical="center"/>
    </xf>
    <xf numFmtId="0" fontId="110" fillId="0" borderId="48" xfId="13021" applyFont="1" applyFill="1" applyBorder="1" applyAlignment="1">
      <alignment horizontal="center" vertical="center"/>
    </xf>
    <xf numFmtId="0" fontId="110" fillId="0" borderId="43" xfId="13021" applyFont="1" applyBorder="1" applyAlignment="1">
      <alignment horizontal="center" vertical="center"/>
    </xf>
    <xf numFmtId="0" fontId="110" fillId="0" borderId="44" xfId="13021" applyFont="1" applyBorder="1" applyAlignment="1">
      <alignment horizontal="center" vertical="center"/>
    </xf>
    <xf numFmtId="0" fontId="110" fillId="0" borderId="44" xfId="13021" applyFont="1" applyFill="1" applyBorder="1" applyAlignment="1">
      <alignment horizontal="center" vertical="center"/>
    </xf>
    <xf numFmtId="0" fontId="110" fillId="0" borderId="19" xfId="13021" applyFont="1" applyBorder="1" applyAlignment="1">
      <alignment horizontal="center" vertical="center"/>
    </xf>
    <xf numFmtId="0" fontId="110" fillId="0" borderId="47" xfId="13021" applyFont="1" applyFill="1" applyBorder="1" applyAlignment="1">
      <alignment horizontal="center" vertical="center"/>
    </xf>
    <xf numFmtId="0" fontId="110" fillId="0" borderId="43" xfId="13021" applyFont="1" applyFill="1" applyBorder="1" applyAlignment="1">
      <alignment horizontal="center" vertical="center"/>
    </xf>
    <xf numFmtId="0" fontId="114" fillId="15" borderId="8" xfId="13021" applyFont="1" applyFill="1" applyBorder="1" applyAlignment="1">
      <alignment horizontal="left" vertical="center"/>
    </xf>
    <xf numFmtId="0" fontId="110" fillId="0" borderId="0" xfId="13021" applyFont="1" applyAlignment="1"/>
    <xf numFmtId="0" fontId="115" fillId="0" borderId="0" xfId="13021" applyFont="1" applyAlignment="1"/>
    <xf numFmtId="182" fontId="110" fillId="33" borderId="7" xfId="13021" applyNumberFormat="1" applyFont="1" applyFill="1" applyBorder="1" applyAlignment="1">
      <alignment horizontal="center"/>
    </xf>
    <xf numFmtId="0" fontId="110" fillId="0" borderId="7" xfId="13203" applyFont="1" applyFill="1" applyBorder="1" applyAlignment="1">
      <alignment horizontal="center"/>
    </xf>
    <xf numFmtId="0" fontId="114" fillId="16" borderId="0" xfId="13021" applyFont="1" applyFill="1" applyBorder="1" applyAlignment="1">
      <alignment horizontal="left" vertical="center" wrapText="1" shrinkToFit="1"/>
    </xf>
    <xf numFmtId="0" fontId="114" fillId="16" borderId="0" xfId="13021" applyFont="1" applyFill="1" applyBorder="1" applyAlignment="1">
      <alignment horizontal="left" vertical="center" wrapText="1" shrinkToFit="1"/>
    </xf>
    <xf numFmtId="0" fontId="110" fillId="16" borderId="7" xfId="13021" applyFont="1" applyFill="1" applyBorder="1" applyAlignment="1">
      <alignment horizontal="center" vertical="center" wrapText="1"/>
    </xf>
    <xf numFmtId="0" fontId="110" fillId="0" borderId="7" xfId="13021" applyFont="1" applyBorder="1" applyAlignment="1">
      <alignment horizontal="center" vertical="center" wrapText="1"/>
    </xf>
    <xf numFmtId="0" fontId="110" fillId="16" borderId="7" xfId="13021" applyFont="1" applyFill="1" applyBorder="1" applyAlignment="1">
      <alignment horizontal="center" vertical="center" wrapText="1"/>
    </xf>
    <xf numFmtId="0" fontId="110" fillId="0" borderId="7" xfId="13021" applyFont="1" applyFill="1" applyBorder="1" applyAlignment="1">
      <alignment horizontal="center" vertical="center" wrapText="1"/>
    </xf>
    <xf numFmtId="0" fontId="110" fillId="0" borderId="0" xfId="13021" applyFont="1" applyFill="1" applyAlignment="1"/>
    <xf numFmtId="0" fontId="114" fillId="0" borderId="8" xfId="13021" applyFont="1" applyFill="1" applyBorder="1" applyAlignment="1">
      <alignment horizontal="left" vertical="center" shrinkToFit="1"/>
    </xf>
    <xf numFmtId="49" fontId="114" fillId="0" borderId="8" xfId="13021" applyNumberFormat="1" applyFont="1" applyFill="1" applyBorder="1" applyAlignment="1">
      <alignment horizontal="left" vertical="center" shrinkToFit="1"/>
    </xf>
    <xf numFmtId="184" fontId="114" fillId="0" borderId="8" xfId="13021" applyNumberFormat="1" applyFont="1" applyFill="1" applyBorder="1" applyAlignment="1">
      <alignment horizontal="left" vertical="center" shrinkToFit="1"/>
    </xf>
    <xf numFmtId="0" fontId="114" fillId="0" borderId="15" xfId="13021" applyFont="1" applyFill="1" applyBorder="1" applyAlignment="1">
      <alignment horizontal="left" vertical="center" shrinkToFit="1"/>
    </xf>
    <xf numFmtId="0" fontId="114" fillId="0" borderId="54" xfId="13021" applyFont="1" applyFill="1" applyBorder="1" applyAlignment="1">
      <alignment horizontal="left" vertical="center" shrinkToFit="1"/>
    </xf>
    <xf numFmtId="0" fontId="110" fillId="0" borderId="7" xfId="13021" applyFont="1" applyFill="1" applyBorder="1" applyAlignment="1">
      <alignment horizontal="center" vertical="center"/>
    </xf>
    <xf numFmtId="0" fontId="110" fillId="0" borderId="7" xfId="13203" applyFont="1" applyFill="1" applyBorder="1" applyAlignment="1">
      <alignment horizontal="center" wrapText="1"/>
    </xf>
    <xf numFmtId="0" fontId="110" fillId="33" borderId="7" xfId="13021" applyFont="1" applyFill="1" applyBorder="1" applyAlignment="1">
      <alignment horizontal="center" vertical="center" wrapText="1"/>
    </xf>
    <xf numFmtId="0" fontId="114" fillId="33" borderId="0" xfId="13021" applyFont="1" applyFill="1" applyBorder="1" applyAlignment="1">
      <alignment horizontal="left" vertical="center" shrinkToFit="1"/>
    </xf>
    <xf numFmtId="0" fontId="110" fillId="33" borderId="46" xfId="13021" applyFont="1" applyFill="1" applyBorder="1" applyAlignment="1">
      <alignment horizontal="center" vertical="center"/>
    </xf>
    <xf numFmtId="0" fontId="110" fillId="33" borderId="48" xfId="13021" applyFont="1" applyFill="1" applyBorder="1" applyAlignment="1">
      <alignment horizontal="center" vertical="center"/>
    </xf>
    <xf numFmtId="0" fontId="110" fillId="0" borderId="48" xfId="13021" applyFont="1" applyBorder="1" applyAlignment="1"/>
    <xf numFmtId="0" fontId="110" fillId="0" borderId="46" xfId="13021" applyFont="1" applyBorder="1" applyAlignment="1"/>
    <xf numFmtId="0" fontId="110" fillId="0" borderId="7" xfId="13021" applyFont="1" applyBorder="1" applyAlignment="1"/>
    <xf numFmtId="0" fontId="110" fillId="16" borderId="40" xfId="13021" applyFont="1" applyFill="1" applyBorder="1" applyAlignment="1">
      <alignment horizontal="center" vertical="center"/>
    </xf>
    <xf numFmtId="0" fontId="110" fillId="33" borderId="40" xfId="13021" applyFont="1" applyFill="1" applyBorder="1" applyAlignment="1">
      <alignment horizontal="center" vertical="center"/>
    </xf>
    <xf numFmtId="0" fontId="110" fillId="33" borderId="39" xfId="13021" applyFont="1" applyFill="1" applyBorder="1" applyAlignment="1">
      <alignment horizontal="center" vertical="center"/>
    </xf>
    <xf numFmtId="0" fontId="110" fillId="33" borderId="40" xfId="13021" applyFont="1" applyFill="1" applyBorder="1" applyAlignment="1">
      <alignment horizontal="center" vertical="center"/>
    </xf>
    <xf numFmtId="0" fontId="110" fillId="0" borderId="0" xfId="13021" applyFont="1" applyFill="1" applyBorder="1" applyAlignment="1"/>
    <xf numFmtId="0" fontId="110" fillId="0" borderId="0" xfId="13021" applyFont="1" applyFill="1" applyBorder="1" applyAlignment="1"/>
    <xf numFmtId="182" fontId="110" fillId="0" borderId="7" xfId="13021" applyNumberFormat="1" applyFont="1" applyFill="1" applyBorder="1" applyAlignment="1">
      <alignment horizontal="center"/>
    </xf>
    <xf numFmtId="182" fontId="110" fillId="0" borderId="17" xfId="13021" applyNumberFormat="1" applyFont="1" applyFill="1" applyBorder="1" applyAlignment="1">
      <alignment horizontal="center" vertical="center"/>
    </xf>
    <xf numFmtId="0" fontId="115" fillId="33" borderId="7" xfId="13021" applyFont="1" applyFill="1" applyBorder="1" applyAlignment="1">
      <alignment horizontal="center" vertical="center"/>
    </xf>
    <xf numFmtId="0" fontId="114" fillId="0" borderId="0" xfId="13021" applyFont="1" applyFill="1" applyBorder="1" applyAlignment="1">
      <alignment horizontal="left" vertical="center" shrinkToFit="1"/>
    </xf>
    <xf numFmtId="182" fontId="110" fillId="0" borderId="17" xfId="13021" applyNumberFormat="1" applyFont="1" applyBorder="1" applyAlignment="1">
      <alignment horizontal="center" vertical="center"/>
    </xf>
    <xf numFmtId="0" fontId="110" fillId="0" borderId="47" xfId="13021" applyFont="1" applyBorder="1" applyAlignment="1"/>
    <xf numFmtId="0" fontId="110" fillId="33" borderId="37" xfId="13021" applyFont="1" applyFill="1" applyBorder="1" applyAlignment="1">
      <alignment horizontal="center" vertical="center"/>
    </xf>
    <xf numFmtId="182" fontId="110" fillId="33" borderId="7" xfId="13021" applyNumberFormat="1" applyFont="1" applyFill="1" applyBorder="1" applyAlignment="1">
      <alignment horizontal="center" vertical="center"/>
    </xf>
    <xf numFmtId="0" fontId="110" fillId="0" borderId="0" xfId="13021" applyFont="1" applyBorder="1" applyAlignment="1"/>
    <xf numFmtId="0" fontId="110" fillId="33" borderId="55" xfId="13021" applyFont="1" applyFill="1" applyBorder="1" applyAlignment="1">
      <alignment horizontal="center" vertical="center"/>
    </xf>
    <xf numFmtId="182" fontId="110" fillId="16" borderId="7" xfId="13021" applyNumberFormat="1" applyFont="1" applyFill="1" applyBorder="1" applyAlignment="1">
      <alignment horizontal="center"/>
    </xf>
    <xf numFmtId="0" fontId="114" fillId="33" borderId="0" xfId="13021" applyFont="1" applyFill="1" applyBorder="1" applyAlignment="1">
      <alignment horizontal="center" vertical="center" shrinkToFit="1"/>
    </xf>
    <xf numFmtId="0" fontId="114" fillId="15" borderId="0" xfId="13204" applyFont="1" applyFill="1" applyBorder="1" applyAlignment="1">
      <alignment horizontal="left" vertical="center"/>
    </xf>
    <xf numFmtId="0" fontId="113" fillId="0" borderId="0" xfId="13021" applyFont="1" applyBorder="1" applyAlignment="1"/>
    <xf numFmtId="0" fontId="110" fillId="0" borderId="7" xfId="13021" applyFont="1" applyBorder="1" applyAlignment="1">
      <alignment horizontal="center"/>
    </xf>
    <xf numFmtId="0" fontId="110" fillId="0" borderId="7" xfId="13021" applyFont="1" applyFill="1" applyBorder="1" applyAlignment="1">
      <alignment horizontal="center"/>
    </xf>
    <xf numFmtId="0" fontId="110" fillId="0" borderId="37" xfId="13021" applyFont="1" applyBorder="1" applyAlignment="1">
      <alignment horizontal="center" vertical="center"/>
    </xf>
    <xf numFmtId="0" fontId="113" fillId="0" borderId="0" xfId="13021" applyFont="1" applyFill="1" applyBorder="1" applyAlignment="1"/>
    <xf numFmtId="182" fontId="110" fillId="0" borderId="0" xfId="13021" applyNumberFormat="1" applyFont="1" applyFill="1" applyBorder="1" applyAlignment="1">
      <alignment horizontal="center" wrapText="1"/>
    </xf>
    <xf numFmtId="0" fontId="110" fillId="0" borderId="0" xfId="13021" applyFont="1" applyFill="1" applyBorder="1" applyAlignment="1">
      <alignment horizontal="center" vertical="center" wrapText="1"/>
    </xf>
    <xf numFmtId="203" fontId="110" fillId="0" borderId="0" xfId="13021" applyNumberFormat="1" applyFont="1" applyFill="1" applyBorder="1" applyAlignment="1" applyProtection="1">
      <alignment horizontal="center" wrapText="1"/>
      <protection locked="0"/>
    </xf>
    <xf numFmtId="182" fontId="122" fillId="0" borderId="7" xfId="13021" applyNumberFormat="1" applyFont="1" applyFill="1" applyBorder="1" applyAlignment="1">
      <alignment horizontal="center" wrapText="1"/>
    </xf>
    <xf numFmtId="0" fontId="110" fillId="0" borderId="7" xfId="13021" applyFont="1" applyBorder="1" applyAlignment="1">
      <alignment horizontal="center" vertical="center" wrapText="1"/>
    </xf>
    <xf numFmtId="0" fontId="113" fillId="0" borderId="0" xfId="13021" applyFont="1" applyBorder="1"/>
    <xf numFmtId="0" fontId="110" fillId="0" borderId="19" xfId="13021" applyFont="1" applyBorder="1" applyAlignment="1">
      <alignment horizontal="center"/>
    </xf>
    <xf numFmtId="0" fontId="110" fillId="0" borderId="19" xfId="13021" applyFont="1" applyFill="1" applyBorder="1" applyAlignment="1">
      <alignment horizontal="center"/>
    </xf>
    <xf numFmtId="0" fontId="113" fillId="0" borderId="0" xfId="13021" applyFont="1" applyFill="1" applyBorder="1"/>
    <xf numFmtId="182" fontId="122" fillId="0" borderId="7" xfId="13021" applyNumberFormat="1" applyFont="1" applyFill="1" applyBorder="1" applyAlignment="1">
      <alignment horizontal="center" vertical="center" wrapText="1"/>
    </xf>
    <xf numFmtId="0" fontId="110" fillId="0" borderId="8" xfId="13021" applyFont="1" applyBorder="1" applyAlignment="1">
      <alignment horizontal="center" vertical="center" wrapText="1"/>
    </xf>
    <xf numFmtId="0" fontId="110" fillId="0" borderId="9" xfId="13021" applyFont="1" applyBorder="1" applyAlignment="1">
      <alignment horizontal="center" vertical="center" wrapText="1"/>
    </xf>
    <xf numFmtId="0" fontId="110" fillId="0" borderId="19" xfId="13021" applyFont="1" applyBorder="1" applyAlignment="1">
      <alignment horizontal="center" vertical="center" wrapText="1"/>
    </xf>
    <xf numFmtId="0" fontId="110" fillId="0" borderId="40" xfId="13021" applyFont="1" applyBorder="1" applyAlignment="1">
      <alignment horizontal="center" vertical="center"/>
    </xf>
    <xf numFmtId="0" fontId="125" fillId="0" borderId="0" xfId="13021" applyFont="1" applyBorder="1"/>
    <xf numFmtId="0" fontId="122" fillId="0" borderId="0" xfId="13021" applyFont="1" applyBorder="1" applyAlignment="1"/>
    <xf numFmtId="0" fontId="110" fillId="0" borderId="0" xfId="13021" applyFont="1" applyBorder="1" applyAlignment="1"/>
    <xf numFmtId="0" fontId="110" fillId="0" borderId="13" xfId="13021" applyFont="1" applyBorder="1" applyAlignment="1">
      <alignment horizontal="center" vertical="center"/>
    </xf>
    <xf numFmtId="0" fontId="110" fillId="0" borderId="7" xfId="13021" applyFont="1" applyFill="1" applyBorder="1" applyAlignment="1"/>
    <xf numFmtId="0" fontId="125" fillId="0" borderId="0" xfId="13021" applyFont="1" applyFill="1" applyBorder="1"/>
    <xf numFmtId="0" fontId="125" fillId="0" borderId="0" xfId="13021" applyFont="1" applyFill="1" applyBorder="1" applyAlignment="1"/>
    <xf numFmtId="182" fontId="110" fillId="0" borderId="8" xfId="13021" applyNumberFormat="1" applyFont="1" applyFill="1" applyBorder="1" applyAlignment="1">
      <alignment horizontal="center" wrapText="1"/>
    </xf>
    <xf numFmtId="0" fontId="122" fillId="0" borderId="8" xfId="13021" applyFont="1" applyFill="1" applyBorder="1" applyAlignment="1">
      <alignment horizontal="center" vertical="center" wrapText="1"/>
    </xf>
    <xf numFmtId="0" fontId="122" fillId="0" borderId="9" xfId="13021" applyFont="1" applyFill="1" applyBorder="1" applyAlignment="1">
      <alignment horizontal="center" vertical="center" wrapText="1"/>
    </xf>
    <xf numFmtId="0" fontId="122" fillId="0" borderId="19" xfId="13021" applyFont="1" applyFill="1" applyBorder="1" applyAlignment="1">
      <alignment horizontal="center" vertical="center" wrapText="1"/>
    </xf>
    <xf numFmtId="0" fontId="110" fillId="0" borderId="8" xfId="13205" applyFont="1" applyFill="1" applyBorder="1" applyAlignment="1">
      <alignment horizontal="center" vertical="center" wrapText="1"/>
    </xf>
    <xf numFmtId="0" fontId="110" fillId="0" borderId="9" xfId="13205" applyFont="1" applyFill="1" applyBorder="1" applyAlignment="1">
      <alignment horizontal="center" vertical="center" wrapText="1"/>
    </xf>
    <xf numFmtId="0" fontId="110" fillId="0" borderId="19" xfId="13205" applyFont="1" applyFill="1" applyBorder="1" applyAlignment="1">
      <alignment horizontal="center" vertical="center" wrapText="1"/>
    </xf>
    <xf numFmtId="0" fontId="122" fillId="0" borderId="0" xfId="13021" applyFont="1" applyAlignment="1">
      <alignment horizontal="center" wrapText="1"/>
    </xf>
    <xf numFmtId="0" fontId="122" fillId="0" borderId="0" xfId="13021" applyFont="1" applyFill="1" applyAlignment="1">
      <alignment horizontal="center" wrapText="1"/>
    </xf>
    <xf numFmtId="0" fontId="110" fillId="0" borderId="7" xfId="13205" applyFont="1" applyFill="1" applyBorder="1" applyAlignment="1">
      <alignment horizontal="center" vertical="center" wrapText="1"/>
    </xf>
    <xf numFmtId="0" fontId="110" fillId="0" borderId="7" xfId="13021" applyFont="1" applyFill="1" applyBorder="1"/>
    <xf numFmtId="0" fontId="110" fillId="0" borderId="0" xfId="13021" applyFont="1" applyBorder="1" applyAlignment="1">
      <alignment horizontal="left" vertical="center" shrinkToFit="1"/>
    </xf>
    <xf numFmtId="0" fontId="110" fillId="0" borderId="8" xfId="13021" applyFont="1" applyBorder="1" applyAlignment="1">
      <alignment horizontal="center" vertical="center"/>
    </xf>
    <xf numFmtId="182" fontId="110" fillId="0" borderId="0" xfId="13021" applyNumberFormat="1" applyFont="1" applyBorder="1" applyAlignment="1">
      <alignment horizontal="center" wrapText="1"/>
    </xf>
    <xf numFmtId="182" fontId="110" fillId="0" borderId="0" xfId="13021" applyNumberFormat="1" applyFont="1" applyBorder="1" applyAlignment="1">
      <alignment horizontal="center" vertical="center" wrapText="1"/>
    </xf>
    <xf numFmtId="0" fontId="110" fillId="0" borderId="0" xfId="13205" applyFont="1" applyFill="1" applyBorder="1" applyAlignment="1">
      <alignment horizontal="center" vertical="center" wrapText="1"/>
    </xf>
    <xf numFmtId="0" fontId="110" fillId="0" borderId="0" xfId="13203" applyFont="1" applyFill="1" applyBorder="1" applyAlignment="1">
      <alignment horizontal="center"/>
    </xf>
    <xf numFmtId="0" fontId="110" fillId="0" borderId="0" xfId="13021" applyFont="1" applyFill="1" applyBorder="1" applyAlignment="1">
      <alignment horizontal="center"/>
    </xf>
    <xf numFmtId="0" fontId="110" fillId="0" borderId="0" xfId="13021" applyFont="1" applyFill="1" applyBorder="1" applyAlignment="1">
      <alignment horizontal="left" vertical="center" shrinkToFit="1"/>
    </xf>
    <xf numFmtId="182" fontId="110" fillId="0" borderId="7" xfId="13021" applyNumberFormat="1" applyFont="1" applyFill="1" applyBorder="1" applyAlignment="1">
      <alignment horizontal="center" wrapText="1"/>
    </xf>
    <xf numFmtId="182" fontId="110" fillId="0" borderId="17" xfId="13021" applyNumberFormat="1" applyFont="1" applyFill="1" applyBorder="1" applyAlignment="1">
      <alignment horizontal="center" vertical="center" wrapText="1"/>
    </xf>
    <xf numFmtId="0" fontId="110" fillId="0" borderId="7" xfId="13021" applyFont="1" applyFill="1" applyBorder="1" applyAlignment="1">
      <alignment horizontal="center"/>
    </xf>
    <xf numFmtId="0" fontId="126" fillId="0" borderId="0" xfId="13021" applyFont="1" applyFill="1" applyBorder="1"/>
    <xf numFmtId="0" fontId="125" fillId="0" borderId="0" xfId="13021" applyFont="1" applyFill="1" applyBorder="1" applyAlignment="1">
      <alignment horizontal="center"/>
    </xf>
    <xf numFmtId="0" fontId="114" fillId="0" borderId="56" xfId="13021" applyFont="1" applyFill="1" applyBorder="1" applyAlignment="1">
      <alignment horizontal="left" vertical="center" shrinkToFit="1"/>
    </xf>
    <xf numFmtId="0" fontId="113" fillId="0" borderId="0" xfId="13021" applyFont="1" applyBorder="1" applyAlignment="1">
      <alignment horizontal="center"/>
    </xf>
    <xf numFmtId="0" fontId="110" fillId="0" borderId="9" xfId="13021" applyFont="1" applyBorder="1" applyAlignment="1">
      <alignment horizontal="center" vertical="center"/>
    </xf>
    <xf numFmtId="0" fontId="110" fillId="0" borderId="19" xfId="13021" applyFont="1" applyBorder="1"/>
    <xf numFmtId="0" fontId="110" fillId="0" borderId="19" xfId="13021" applyFont="1" applyFill="1" applyBorder="1"/>
    <xf numFmtId="0" fontId="113" fillId="0" borderId="0" xfId="13021" applyFont="1" applyFill="1" applyBorder="1" applyAlignment="1">
      <alignment horizontal="center"/>
    </xf>
    <xf numFmtId="182" fontId="110" fillId="0" borderId="11" xfId="13021" applyNumberFormat="1" applyFont="1" applyFill="1" applyBorder="1" applyAlignment="1">
      <alignment horizontal="center" vertical="center" wrapText="1"/>
    </xf>
    <xf numFmtId="0" fontId="110" fillId="0" borderId="11" xfId="13203" applyFont="1" applyFill="1" applyBorder="1" applyAlignment="1">
      <alignment horizontal="center"/>
    </xf>
    <xf numFmtId="0" fontId="110" fillId="0" borderId="0" xfId="13021" applyFont="1" applyFill="1" applyBorder="1"/>
    <xf numFmtId="182" fontId="110" fillId="0" borderId="7" xfId="13021" applyNumberFormat="1" applyFont="1" applyFill="1" applyBorder="1" applyAlignment="1">
      <alignment horizontal="center" vertical="center" wrapText="1"/>
    </xf>
    <xf numFmtId="0" fontId="11" fillId="0" borderId="0" xfId="13021" applyFont="1" applyBorder="1" applyAlignment="1">
      <alignment horizontal="center" vertical="center"/>
    </xf>
    <xf numFmtId="0" fontId="110" fillId="33" borderId="0" xfId="13021" applyFont="1" applyFill="1" applyBorder="1" applyAlignment="1">
      <alignment horizontal="center" vertical="center"/>
    </xf>
    <xf numFmtId="0" fontId="110" fillId="0" borderId="8" xfId="13203" applyFont="1" applyFill="1" applyBorder="1" applyAlignment="1">
      <alignment horizontal="center" vertical="center" wrapText="1"/>
    </xf>
    <xf numFmtId="0" fontId="125" fillId="0" borderId="0" xfId="13021" applyFont="1" applyBorder="1" applyAlignment="1">
      <alignment horizontal="center"/>
    </xf>
    <xf numFmtId="0" fontId="110" fillId="0" borderId="9" xfId="13203" applyFont="1" applyFill="1" applyBorder="1" applyAlignment="1">
      <alignment horizontal="center" vertical="center" wrapText="1"/>
    </xf>
    <xf numFmtId="0" fontId="114" fillId="0" borderId="0" xfId="13204" applyFont="1" applyFill="1" applyBorder="1" applyAlignment="1">
      <alignment horizontal="left" vertical="center" shrinkToFit="1"/>
    </xf>
    <xf numFmtId="182" fontId="110" fillId="0" borderId="7" xfId="13203" applyNumberFormat="1" applyFont="1" applyFill="1" applyBorder="1" applyAlignment="1">
      <alignment horizontal="center" wrapText="1"/>
    </xf>
    <xf numFmtId="0" fontId="110" fillId="0" borderId="19" xfId="13203" applyFont="1" applyFill="1" applyBorder="1" applyAlignment="1">
      <alignment horizontal="center" vertical="center" wrapText="1"/>
    </xf>
    <xf numFmtId="0" fontId="110" fillId="0" borderId="7" xfId="13021" applyFont="1" applyFill="1" applyBorder="1" applyAlignment="1">
      <alignment horizontal="center" wrapText="1"/>
    </xf>
    <xf numFmtId="0" fontId="110" fillId="0" borderId="0" xfId="13206" applyFont="1" applyBorder="1" applyAlignment="1">
      <alignment horizontal="center" vertical="center"/>
    </xf>
    <xf numFmtId="0" fontId="110" fillId="0" borderId="7" xfId="13206" applyFont="1" applyBorder="1" applyAlignment="1">
      <alignment horizontal="center" vertical="center"/>
    </xf>
    <xf numFmtId="0" fontId="110" fillId="0" borderId="7" xfId="13206" applyFont="1" applyFill="1" applyBorder="1" applyAlignment="1">
      <alignment horizontal="center" vertical="center"/>
    </xf>
    <xf numFmtId="0" fontId="110" fillId="0" borderId="7" xfId="13206" applyFont="1" applyBorder="1" applyAlignment="1">
      <alignment horizontal="center" vertical="center"/>
    </xf>
    <xf numFmtId="0" fontId="110" fillId="0" borderId="19" xfId="13206" applyFont="1" applyBorder="1" applyAlignment="1">
      <alignment horizontal="center" vertical="center"/>
    </xf>
    <xf numFmtId="0" fontId="110" fillId="0" borderId="19" xfId="13206" applyFont="1" applyFill="1" applyBorder="1" applyAlignment="1">
      <alignment horizontal="center" vertical="center"/>
    </xf>
    <xf numFmtId="0" fontId="110" fillId="0" borderId="7" xfId="13206" applyFont="1" applyFill="1" applyBorder="1" applyAlignment="1">
      <alignment horizontal="center" vertical="center"/>
    </xf>
    <xf numFmtId="0" fontId="110" fillId="0" borderId="0" xfId="13204" applyFont="1" applyFill="1" applyBorder="1" applyAlignment="1">
      <alignment horizontal="center" vertical="center" shrinkToFit="1"/>
    </xf>
    <xf numFmtId="49" fontId="110" fillId="0" borderId="0" xfId="13204" applyNumberFormat="1" applyFont="1" applyFill="1" applyBorder="1" applyAlignment="1">
      <alignment horizontal="center" vertical="center" shrinkToFit="1"/>
    </xf>
    <xf numFmtId="0" fontId="110" fillId="0" borderId="0" xfId="13204" applyNumberFormat="1" applyFont="1" applyFill="1" applyBorder="1" applyAlignment="1">
      <alignment horizontal="center" vertical="center" shrinkToFit="1"/>
    </xf>
    <xf numFmtId="0" fontId="114" fillId="0" borderId="0" xfId="13204" applyFont="1" applyFill="1" applyBorder="1" applyAlignment="1">
      <alignment horizontal="left" vertical="center" shrinkToFit="1"/>
    </xf>
    <xf numFmtId="182" fontId="110" fillId="0" borderId="0" xfId="13021" applyNumberFormat="1" applyFont="1" applyBorder="1" applyAlignment="1">
      <alignment horizontal="center"/>
    </xf>
    <xf numFmtId="0" fontId="110" fillId="0" borderId="0" xfId="13203" applyFont="1" applyFill="1" applyBorder="1" applyAlignment="1">
      <alignment horizontal="center" vertical="center" wrapText="1"/>
    </xf>
    <xf numFmtId="182" fontId="110" fillId="0" borderId="7" xfId="13206" applyNumberFormat="1" applyFont="1" applyBorder="1" applyAlignment="1">
      <alignment horizontal="center"/>
    </xf>
    <xf numFmtId="182" fontId="110" fillId="0" borderId="7" xfId="13206" applyNumberFormat="1" applyFont="1" applyFill="1" applyBorder="1" applyAlignment="1">
      <alignment horizontal="center" vertical="center" wrapText="1"/>
    </xf>
    <xf numFmtId="182" fontId="110" fillId="0" borderId="7" xfId="13205" applyNumberFormat="1" applyFont="1" applyFill="1" applyBorder="1" applyAlignment="1">
      <alignment horizontal="center"/>
    </xf>
    <xf numFmtId="0" fontId="110" fillId="0" borderId="13" xfId="13206" applyFont="1" applyFill="1" applyBorder="1" applyAlignment="1">
      <alignment horizontal="center" vertical="center"/>
    </xf>
    <xf numFmtId="0" fontId="110" fillId="0" borderId="9" xfId="13206" applyFont="1" applyBorder="1" applyAlignment="1">
      <alignment horizontal="center" vertical="center"/>
    </xf>
    <xf numFmtId="0" fontId="110" fillId="0" borderId="8" xfId="13206" applyFont="1" applyBorder="1" applyAlignment="1">
      <alignment horizontal="center" vertical="center"/>
    </xf>
    <xf numFmtId="0" fontId="110" fillId="0" borderId="8" xfId="13206" applyFont="1" applyFill="1" applyBorder="1" applyAlignment="1">
      <alignment horizontal="center" vertical="center"/>
    </xf>
    <xf numFmtId="0" fontId="110" fillId="0" borderId="19" xfId="13206" applyFont="1" applyBorder="1" applyAlignment="1">
      <alignment horizontal="center" vertical="center"/>
    </xf>
    <xf numFmtId="184" fontId="110" fillId="0" borderId="0" xfId="13204" applyNumberFormat="1" applyFont="1" applyFill="1" applyBorder="1" applyAlignment="1">
      <alignment horizontal="center" vertical="center" shrinkToFit="1"/>
    </xf>
    <xf numFmtId="0" fontId="110" fillId="0" borderId="7" xfId="13205" applyFont="1" applyFill="1" applyBorder="1" applyAlignment="1">
      <alignment horizontal="center" vertical="center"/>
    </xf>
    <xf numFmtId="0" fontId="118" fillId="0" borderId="0" xfId="13021" applyFont="1" applyAlignment="1">
      <alignment horizontal="center"/>
    </xf>
    <xf numFmtId="0" fontId="110" fillId="0" borderId="8" xfId="13206" applyFont="1" applyBorder="1" applyAlignment="1">
      <alignment horizontal="center" vertical="center"/>
    </xf>
    <xf numFmtId="182" fontId="110" fillId="0" borderId="0" xfId="13206" applyNumberFormat="1" applyFont="1" applyFill="1" applyBorder="1" applyAlignment="1">
      <alignment horizontal="center"/>
    </xf>
    <xf numFmtId="182" fontId="110" fillId="0" borderId="7" xfId="13021" applyNumberFormat="1" applyFont="1" applyBorder="1" applyAlignment="1">
      <alignment horizontal="center" vertical="center"/>
    </xf>
    <xf numFmtId="0" fontId="110" fillId="0" borderId="7" xfId="13203" applyFont="1" applyFill="1" applyBorder="1" applyAlignment="1">
      <alignment horizontal="center" vertical="center" wrapText="1"/>
    </xf>
    <xf numFmtId="0" fontId="115" fillId="0" borderId="7" xfId="13021" applyFont="1" applyFill="1" applyBorder="1" applyAlignment="1">
      <alignment horizontal="center"/>
    </xf>
    <xf numFmtId="0" fontId="110" fillId="0" borderId="19" xfId="13206" applyFont="1" applyFill="1" applyBorder="1" applyAlignment="1">
      <alignment horizontal="center" vertical="center"/>
    </xf>
    <xf numFmtId="182" fontId="110" fillId="0" borderId="9" xfId="13206" applyNumberFormat="1" applyFont="1" applyFill="1" applyBorder="1" applyAlignment="1">
      <alignment horizontal="center"/>
    </xf>
    <xf numFmtId="0" fontId="114" fillId="0" borderId="0" xfId="13021" applyFont="1" applyBorder="1" applyAlignment="1">
      <alignment vertical="center"/>
    </xf>
    <xf numFmtId="0" fontId="110" fillId="0" borderId="0" xfId="13021" applyFont="1" applyFill="1" applyBorder="1" applyAlignment="1">
      <alignment vertical="center"/>
    </xf>
    <xf numFmtId="182" fontId="110" fillId="0" borderId="7" xfId="13205" applyNumberFormat="1" applyFont="1" applyFill="1" applyBorder="1" applyAlignment="1">
      <alignment horizontal="center" vertical="center" wrapText="1"/>
    </xf>
    <xf numFmtId="0" fontId="118" fillId="0" borderId="0" xfId="13204" applyFont="1" applyFill="1" applyBorder="1" applyAlignment="1">
      <alignment horizontal="center" vertical="center" shrinkToFit="1"/>
    </xf>
    <xf numFmtId="49" fontId="118" fillId="0" borderId="0" xfId="13204" applyNumberFormat="1" applyFont="1" applyFill="1" applyBorder="1" applyAlignment="1">
      <alignment horizontal="center" vertical="center" shrinkToFit="1"/>
    </xf>
    <xf numFmtId="184" fontId="118" fillId="0" borderId="0" xfId="13204" applyNumberFormat="1" applyFont="1" applyFill="1" applyBorder="1" applyAlignment="1">
      <alignment horizontal="center" vertical="center" shrinkToFit="1"/>
    </xf>
    <xf numFmtId="0" fontId="121" fillId="0" borderId="0" xfId="13204" applyFont="1" applyFill="1" applyBorder="1" applyAlignment="1">
      <alignment horizontal="left" vertical="center" shrinkToFit="1"/>
    </xf>
    <xf numFmtId="0" fontId="114" fillId="15" borderId="0" xfId="13204" applyFont="1" applyFill="1" applyBorder="1" applyAlignment="1">
      <alignment horizontal="left" vertical="center"/>
    </xf>
    <xf numFmtId="0" fontId="114" fillId="0" borderId="0" xfId="13203" applyFont="1" applyBorder="1" applyAlignment="1">
      <alignment horizontal="center" vertical="center"/>
    </xf>
    <xf numFmtId="0" fontId="114" fillId="0" borderId="0" xfId="13203" applyFont="1" applyFill="1" applyBorder="1" applyAlignment="1">
      <alignment horizontal="center" vertical="center"/>
    </xf>
    <xf numFmtId="0" fontId="114" fillId="0" borderId="0" xfId="13021" applyFont="1" applyAlignment="1">
      <alignment vertical="center"/>
    </xf>
    <xf numFmtId="205" fontId="127" fillId="0" borderId="0" xfId="13021" applyNumberFormat="1" applyFont="1" applyFill="1" applyAlignment="1">
      <alignment horizontal="center" vertical="center"/>
    </xf>
    <xf numFmtId="0" fontId="111" fillId="0" borderId="0" xfId="13203" applyFont="1" applyBorder="1" applyAlignment="1">
      <alignment horizontal="center" vertical="center"/>
    </xf>
    <xf numFmtId="0" fontId="114" fillId="0" borderId="0" xfId="13203" applyFont="1" applyBorder="1" applyAlignment="1">
      <alignment horizontal="center" vertical="center"/>
    </xf>
    <xf numFmtId="0" fontId="111" fillId="0" borderId="0" xfId="13021" applyFont="1" applyFill="1" applyAlignment="1">
      <alignment horizontal="center" vertical="center"/>
    </xf>
    <xf numFmtId="0" fontId="111" fillId="0" borderId="0" xfId="13021" applyFont="1" applyAlignment="1">
      <alignment horizontal="center" vertical="center"/>
    </xf>
    <xf numFmtId="0" fontId="128" fillId="0" borderId="0" xfId="13203" applyFont="1" applyBorder="1" applyAlignment="1">
      <alignment horizontal="center" vertical="center"/>
    </xf>
    <xf numFmtId="0" fontId="128" fillId="0" borderId="0" xfId="13203" applyFont="1" applyFill="1" applyBorder="1" applyAlignment="1">
      <alignment horizontal="center" vertical="center"/>
    </xf>
    <xf numFmtId="0" fontId="2" fillId="0" borderId="0" xfId="13204" applyFont="1"/>
    <xf numFmtId="0" fontId="2" fillId="0" borderId="0" xfId="13204" applyFont="1" applyAlignment="1">
      <alignment horizontal="center"/>
    </xf>
    <xf numFmtId="0" fontId="78" fillId="0" borderId="0" xfId="13204" applyFont="1"/>
    <xf numFmtId="0" fontId="11" fillId="0" borderId="0" xfId="13204" applyFont="1"/>
    <xf numFmtId="182" fontId="135" fillId="16" borderId="7" xfId="13204" applyNumberFormat="1" applyFont="1" applyFill="1" applyBorder="1" applyAlignment="1">
      <alignment horizontal="center"/>
    </xf>
    <xf numFmtId="0" fontId="2" fillId="0" borderId="8" xfId="12933" applyFont="1" applyFill="1" applyBorder="1" applyAlignment="1">
      <alignment horizontal="center" vertical="center"/>
    </xf>
    <xf numFmtId="49" fontId="2" fillId="0" borderId="7" xfId="13204" applyNumberFormat="1" applyFont="1" applyFill="1" applyBorder="1" applyAlignment="1">
      <alignment horizontal="center"/>
    </xf>
    <xf numFmtId="0" fontId="2" fillId="0" borderId="7" xfId="13204" applyFont="1" applyFill="1" applyBorder="1" applyAlignment="1">
      <alignment horizontal="center"/>
    </xf>
    <xf numFmtId="0" fontId="2" fillId="0" borderId="9" xfId="12933" applyFont="1" applyFill="1" applyBorder="1" applyAlignment="1">
      <alignment horizontal="center" vertical="center"/>
    </xf>
    <xf numFmtId="49" fontId="2" fillId="0" borderId="7" xfId="12933" applyNumberFormat="1" applyFont="1" applyFill="1" applyBorder="1" applyAlignment="1">
      <alignment horizontal="center" vertical="center" wrapText="1"/>
    </xf>
    <xf numFmtId="0" fontId="2" fillId="0" borderId="7" xfId="12933" applyFont="1" applyFill="1" applyBorder="1" applyAlignment="1">
      <alignment horizontal="center" vertical="center" wrapText="1"/>
    </xf>
    <xf numFmtId="0" fontId="2" fillId="0" borderId="19" xfId="12933" applyFont="1" applyFill="1" applyBorder="1" applyAlignment="1">
      <alignment horizontal="center" vertical="center"/>
    </xf>
    <xf numFmtId="0" fontId="2" fillId="0" borderId="7" xfId="12933" applyNumberFormat="1" applyFont="1" applyFill="1" applyBorder="1" applyAlignment="1">
      <alignment horizontal="center" vertical="center"/>
    </xf>
    <xf numFmtId="0" fontId="2" fillId="0" borderId="13" xfId="12933" applyFont="1" applyFill="1" applyBorder="1" applyAlignment="1">
      <alignment horizontal="center" vertical="center"/>
    </xf>
    <xf numFmtId="49" fontId="2" fillId="0" borderId="8" xfId="12933" applyNumberFormat="1" applyFont="1" applyFill="1" applyBorder="1" applyAlignment="1">
      <alignment horizontal="center" vertical="center"/>
    </xf>
    <xf numFmtId="0" fontId="2" fillId="0" borderId="19" xfId="12933" applyFont="1" applyFill="1" applyBorder="1" applyAlignment="1">
      <alignment horizontal="center" vertical="center"/>
    </xf>
    <xf numFmtId="0" fontId="2" fillId="0" borderId="7" xfId="12933" applyFont="1" applyFill="1" applyBorder="1" applyAlignment="1">
      <alignment horizontal="center" vertical="center"/>
    </xf>
    <xf numFmtId="49" fontId="2" fillId="0" borderId="19" xfId="12933" applyNumberFormat="1" applyFont="1" applyFill="1" applyBorder="1" applyAlignment="1">
      <alignment horizontal="center" vertical="center"/>
    </xf>
    <xf numFmtId="0" fontId="11" fillId="0" borderId="0" xfId="13204" applyFont="1" applyFill="1" applyBorder="1" applyAlignment="1">
      <alignment vertical="center"/>
    </xf>
    <xf numFmtId="0" fontId="4" fillId="34" borderId="0" xfId="13204" applyFont="1" applyFill="1" applyBorder="1" applyAlignment="1">
      <alignment horizontal="left" vertical="center"/>
    </xf>
    <xf numFmtId="0" fontId="2" fillId="0" borderId="15" xfId="12933" applyFont="1" applyFill="1" applyBorder="1" applyAlignment="1">
      <alignment horizontal="center" vertical="center"/>
    </xf>
    <xf numFmtId="0" fontId="78" fillId="0" borderId="0" xfId="13204" applyFont="1" applyFill="1"/>
    <xf numFmtId="0" fontId="2" fillId="0" borderId="18" xfId="12933" applyFont="1" applyFill="1" applyBorder="1" applyAlignment="1">
      <alignment horizontal="center" vertical="center"/>
    </xf>
    <xf numFmtId="16" fontId="2" fillId="0" borderId="7" xfId="12933" applyNumberFormat="1" applyFont="1" applyFill="1" applyBorder="1" applyAlignment="1">
      <alignment horizontal="center" vertical="center"/>
    </xf>
    <xf numFmtId="16" fontId="2" fillId="0" borderId="7" xfId="12933" applyNumberFormat="1" applyFont="1" applyFill="1" applyBorder="1" applyAlignment="1">
      <alignment horizontal="center" vertical="center" wrapText="1"/>
    </xf>
    <xf numFmtId="0" fontId="78" fillId="0" borderId="0" xfId="13204" applyFont="1" applyFill="1" applyBorder="1" applyAlignment="1">
      <alignment horizontal="left" vertical="center" shrinkToFit="1"/>
    </xf>
    <xf numFmtId="0" fontId="2" fillId="16" borderId="9" xfId="12933" applyFont="1" applyFill="1" applyBorder="1" applyAlignment="1">
      <alignment horizontal="center" vertical="center" wrapText="1"/>
    </xf>
    <xf numFmtId="0" fontId="135" fillId="16" borderId="7" xfId="13204" applyFont="1" applyFill="1" applyBorder="1" applyAlignment="1">
      <alignment horizontal="center" vertical="center" wrapText="1"/>
    </xf>
    <xf numFmtId="0" fontId="2" fillId="16" borderId="19" xfId="12933" applyFont="1" applyFill="1" applyBorder="1" applyAlignment="1">
      <alignment horizontal="center" vertical="center" wrapText="1"/>
    </xf>
    <xf numFmtId="0" fontId="11" fillId="0" borderId="8" xfId="13204" applyFont="1" applyBorder="1" applyAlignment="1">
      <alignment horizontal="center"/>
    </xf>
    <xf numFmtId="0" fontId="135" fillId="16" borderId="0" xfId="13204" applyFont="1" applyFill="1" applyBorder="1" applyAlignment="1">
      <alignment horizontal="center" vertical="center" wrapText="1"/>
    </xf>
    <xf numFmtId="0" fontId="2" fillId="16" borderId="0" xfId="12933" applyFont="1" applyFill="1" applyBorder="1" applyAlignment="1">
      <alignment horizontal="center" vertical="center" wrapText="1"/>
    </xf>
    <xf numFmtId="0" fontId="2" fillId="16" borderId="7" xfId="12933" applyFont="1" applyFill="1" applyBorder="1" applyAlignment="1">
      <alignment horizontal="center" vertical="center" wrapText="1"/>
    </xf>
    <xf numFmtId="0" fontId="2" fillId="16" borderId="8" xfId="12933" applyFont="1" applyFill="1" applyBorder="1" applyAlignment="1">
      <alignment horizontal="center" vertical="center" wrapText="1"/>
    </xf>
    <xf numFmtId="0" fontId="135" fillId="16" borderId="7" xfId="13204" applyFont="1" applyFill="1" applyBorder="1" applyAlignment="1">
      <alignment horizontal="center"/>
    </xf>
    <xf numFmtId="0" fontId="2" fillId="0" borderId="0" xfId="12933" applyNumberFormat="1" applyFont="1" applyFill="1" applyBorder="1" applyAlignment="1">
      <alignment horizontal="center" vertical="center" wrapText="1"/>
    </xf>
    <xf numFmtId="0" fontId="2" fillId="0" borderId="7" xfId="12933" applyFont="1" applyBorder="1" applyAlignment="1">
      <alignment horizontal="center" vertical="center" wrapText="1"/>
    </xf>
    <xf numFmtId="0" fontId="2" fillId="0" borderId="8" xfId="12933" applyFont="1" applyFill="1" applyBorder="1" applyAlignment="1">
      <alignment horizontal="center" vertical="center" wrapText="1"/>
    </xf>
    <xf numFmtId="0" fontId="2" fillId="0" borderId="19" xfId="12933" applyFont="1" applyFill="1" applyBorder="1" applyAlignment="1">
      <alignment horizontal="center" vertical="center" wrapText="1"/>
    </xf>
    <xf numFmtId="0" fontId="2" fillId="0" borderId="7" xfId="12933" applyNumberFormat="1" applyFont="1" applyFill="1" applyBorder="1" applyAlignment="1">
      <alignment horizontal="center" vertical="center" wrapText="1"/>
    </xf>
    <xf numFmtId="0" fontId="0" fillId="0" borderId="0" xfId="12933" applyFont="1" applyFill="1" applyBorder="1" applyAlignment="1">
      <alignment horizontal="left" vertical="center"/>
    </xf>
    <xf numFmtId="0" fontId="2" fillId="0" borderId="7" xfId="12933" applyFont="1" applyFill="1" applyBorder="1" applyAlignment="1">
      <alignment horizontal="center" vertical="center"/>
    </xf>
    <xf numFmtId="49" fontId="6" fillId="0" borderId="7" xfId="13209" applyNumberFormat="1" applyFont="1" applyFill="1" applyBorder="1" applyAlignment="1">
      <alignment horizontal="center" vertical="center"/>
    </xf>
    <xf numFmtId="49" fontId="6" fillId="0" borderId="0" xfId="13209" applyNumberFormat="1" applyFont="1" applyFill="1" applyBorder="1" applyAlignment="1">
      <alignment horizontal="center"/>
    </xf>
    <xf numFmtId="0" fontId="2" fillId="0" borderId="0" xfId="12933" applyFont="1" applyFill="1" applyBorder="1" applyAlignment="1">
      <alignment horizontal="center" vertical="center" wrapText="1"/>
    </xf>
    <xf numFmtId="182" fontId="2" fillId="0" borderId="7" xfId="12933" applyNumberFormat="1" applyFont="1" applyFill="1" applyBorder="1" applyAlignment="1">
      <alignment horizontal="center" vertical="center"/>
    </xf>
    <xf numFmtId="0" fontId="135" fillId="0" borderId="8" xfId="13204" applyNumberFormat="1" applyFont="1" applyBorder="1" applyAlignment="1">
      <alignment horizontal="center" vertical="center"/>
    </xf>
    <xf numFmtId="0" fontId="2" fillId="0" borderId="7" xfId="13204" applyFont="1" applyBorder="1" applyAlignment="1">
      <alignment horizontal="center"/>
    </xf>
    <xf numFmtId="0" fontId="135" fillId="0" borderId="9" xfId="13204" applyNumberFormat="1" applyFont="1" applyBorder="1" applyAlignment="1">
      <alignment horizontal="center" vertical="center"/>
    </xf>
    <xf numFmtId="0" fontId="135" fillId="0" borderId="19" xfId="13204" applyNumberFormat="1" applyFont="1" applyBorder="1" applyAlignment="1">
      <alignment horizontal="center" vertical="center"/>
    </xf>
    <xf numFmtId="0" fontId="135" fillId="0" borderId="8" xfId="13204" applyFont="1" applyBorder="1" applyAlignment="1">
      <alignment horizontal="center"/>
    </xf>
    <xf numFmtId="0" fontId="135" fillId="0" borderId="19" xfId="13204" applyFont="1" applyBorder="1" applyAlignment="1">
      <alignment horizontal="center"/>
    </xf>
    <xf numFmtId="0" fontId="78" fillId="0" borderId="0" xfId="13204" applyFont="1" applyAlignment="1">
      <alignment horizontal="left"/>
    </xf>
    <xf numFmtId="0" fontId="4" fillId="0" borderId="0" xfId="13204" applyFont="1" applyAlignment="1">
      <alignment horizontal="left"/>
    </xf>
    <xf numFmtId="206" fontId="2" fillId="0" borderId="7" xfId="12933" applyNumberFormat="1" applyFont="1" applyFill="1" applyBorder="1" applyAlignment="1">
      <alignment horizontal="center" vertical="center"/>
    </xf>
    <xf numFmtId="0" fontId="2" fillId="0" borderId="9" xfId="12933" applyFont="1" applyFill="1" applyBorder="1" applyAlignment="1">
      <alignment horizontal="center" vertical="center" wrapText="1"/>
    </xf>
    <xf numFmtId="0" fontId="135" fillId="16" borderId="10" xfId="13204" applyFont="1" applyFill="1" applyBorder="1" applyAlignment="1">
      <alignment horizontal="center" vertical="center"/>
    </xf>
    <xf numFmtId="0" fontId="0" fillId="0" borderId="7" xfId="13210" applyFont="1" applyBorder="1" applyAlignment="1" applyProtection="1">
      <alignment horizontal="center"/>
    </xf>
    <xf numFmtId="0" fontId="2" fillId="0" borderId="7" xfId="12933" applyFont="1" applyBorder="1" applyAlignment="1">
      <alignment horizontal="center" vertical="center"/>
    </xf>
    <xf numFmtId="0" fontId="2" fillId="0" borderId="17" xfId="12933" applyFont="1" applyFill="1" applyBorder="1" applyAlignment="1">
      <alignment horizontal="center" vertical="center"/>
    </xf>
    <xf numFmtId="0" fontId="2" fillId="0" borderId="8" xfId="12933" applyFont="1" applyBorder="1" applyAlignment="1">
      <alignment horizontal="center" vertical="center"/>
    </xf>
    <xf numFmtId="49" fontId="6" fillId="0" borderId="8" xfId="13209" applyNumberFormat="1" applyFont="1" applyBorder="1" applyAlignment="1">
      <alignment horizontal="center" vertical="center"/>
    </xf>
    <xf numFmtId="0" fontId="2" fillId="0" borderId="19" xfId="12933" applyFont="1" applyBorder="1" applyAlignment="1">
      <alignment horizontal="center" vertical="center"/>
    </xf>
    <xf numFmtId="49" fontId="6" fillId="0" borderId="19" xfId="13209" applyNumberFormat="1" applyFont="1" applyBorder="1" applyAlignment="1">
      <alignment horizontal="center" vertical="center"/>
    </xf>
    <xf numFmtId="16" fontId="2" fillId="0" borderId="0" xfId="12933" applyNumberFormat="1" applyFont="1" applyFill="1" applyBorder="1" applyAlignment="1">
      <alignment horizontal="center" vertical="center"/>
    </xf>
    <xf numFmtId="0" fontId="2" fillId="0" borderId="0" xfId="12933" applyFont="1" applyFill="1" applyBorder="1" applyAlignment="1">
      <alignment horizontal="center" vertical="center"/>
    </xf>
    <xf numFmtId="0" fontId="2" fillId="0" borderId="17" xfId="12933" applyFont="1" applyFill="1" applyBorder="1" applyAlignment="1">
      <alignment horizontal="center" vertical="center" wrapText="1"/>
    </xf>
    <xf numFmtId="182" fontId="2" fillId="0" borderId="0" xfId="12933" applyNumberFormat="1" applyFont="1" applyBorder="1" applyAlignment="1">
      <alignment horizontal="center"/>
    </xf>
    <xf numFmtId="0" fontId="2" fillId="0" borderId="0" xfId="13204" applyFont="1" applyBorder="1" applyAlignment="1">
      <alignment horizontal="center"/>
    </xf>
    <xf numFmtId="0" fontId="135" fillId="16" borderId="0" xfId="13204" applyFont="1" applyFill="1" applyBorder="1" applyAlignment="1">
      <alignment horizontal="center" vertical="center"/>
    </xf>
    <xf numFmtId="0" fontId="78" fillId="0" borderId="0" xfId="13204" applyFont="1" applyFill="1" applyBorder="1" applyAlignment="1">
      <alignment horizontal="left" vertical="center" shrinkToFit="1"/>
    </xf>
    <xf numFmtId="0" fontId="78" fillId="0" borderId="54" xfId="13204" applyFont="1" applyFill="1" applyBorder="1" applyAlignment="1">
      <alignment horizontal="left" vertical="center" shrinkToFit="1"/>
    </xf>
    <xf numFmtId="0" fontId="4" fillId="34" borderId="0" xfId="13204" applyFont="1" applyFill="1" applyBorder="1" applyAlignment="1">
      <alignment vertical="center"/>
    </xf>
    <xf numFmtId="0" fontId="2" fillId="34" borderId="0" xfId="13204" applyFont="1" applyFill="1" applyBorder="1" applyAlignment="1">
      <alignment horizontal="center" vertical="center" shrinkToFit="1"/>
    </xf>
    <xf numFmtId="49" fontId="2" fillId="34" borderId="0" xfId="13204" applyNumberFormat="1" applyFont="1" applyFill="1" applyBorder="1" applyAlignment="1">
      <alignment horizontal="center" vertical="center" shrinkToFit="1"/>
    </xf>
    <xf numFmtId="184" fontId="2" fillId="34" borderId="0" xfId="13204" applyNumberFormat="1" applyFont="1" applyFill="1" applyBorder="1" applyAlignment="1">
      <alignment horizontal="center" vertical="center" shrinkToFit="1"/>
    </xf>
    <xf numFmtId="0" fontId="78" fillId="34" borderId="0" xfId="13204" applyFont="1" applyFill="1" applyBorder="1" applyAlignment="1">
      <alignment horizontal="left" vertical="center" shrinkToFit="1"/>
    </xf>
    <xf numFmtId="182" fontId="2" fillId="0" borderId="0" xfId="12933" applyNumberFormat="1" applyFont="1" applyFill="1" applyBorder="1" applyAlignment="1">
      <alignment horizontal="center"/>
    </xf>
    <xf numFmtId="0" fontId="2" fillId="0" borderId="0" xfId="13204" applyFont="1" applyFill="1" applyAlignment="1">
      <alignment horizontal="center"/>
    </xf>
    <xf numFmtId="0" fontId="2" fillId="0" borderId="0" xfId="12933" applyFont="1" applyFill="1" applyBorder="1" applyAlignment="1">
      <alignment horizontal="center"/>
    </xf>
    <xf numFmtId="0" fontId="78" fillId="0" borderId="0" xfId="13204" applyFont="1" applyBorder="1" applyAlignment="1">
      <alignment vertical="center"/>
    </xf>
    <xf numFmtId="0" fontId="2" fillId="0" borderId="0" xfId="13204" applyFont="1" applyBorder="1" applyAlignment="1">
      <alignment horizontal="center" vertical="center"/>
    </xf>
    <xf numFmtId="0" fontId="2" fillId="0" borderId="0" xfId="13204" applyFont="1" applyFill="1" applyBorder="1" applyAlignment="1">
      <alignment horizontal="center" vertical="center" shrinkToFit="1"/>
    </xf>
    <xf numFmtId="49" fontId="2" fillId="0" borderId="0" xfId="13204" applyNumberFormat="1" applyFont="1" applyFill="1" applyBorder="1" applyAlignment="1">
      <alignment horizontal="center" vertical="center" shrinkToFit="1"/>
    </xf>
    <xf numFmtId="0" fontId="70" fillId="0" borderId="0" xfId="13204" applyFont="1" applyFill="1" applyBorder="1" applyAlignment="1">
      <alignment horizontal="left" vertical="center" shrinkToFit="1"/>
    </xf>
    <xf numFmtId="0" fontId="2" fillId="0" borderId="0" xfId="13204" applyFont="1" applyFill="1"/>
    <xf numFmtId="0" fontId="2" fillId="0" borderId="0" xfId="13204" applyFont="1" applyBorder="1"/>
    <xf numFmtId="0" fontId="2" fillId="0" borderId="0" xfId="12933" applyNumberFormat="1" applyFont="1" applyFill="1" applyBorder="1" applyAlignment="1">
      <alignment horizontal="center" vertical="center"/>
    </xf>
    <xf numFmtId="0" fontId="2" fillId="0" borderId="0" xfId="12933" applyFont="1" applyBorder="1" applyAlignment="1">
      <alignment horizontal="center" vertical="center" wrapText="1"/>
    </xf>
    <xf numFmtId="0" fontId="137" fillId="0" borderId="0" xfId="13204" applyFont="1" applyFill="1" applyBorder="1" applyAlignment="1">
      <alignment horizontal="center"/>
    </xf>
    <xf numFmtId="0" fontId="2" fillId="0" borderId="8" xfId="12933" applyFont="1" applyBorder="1" applyAlignment="1">
      <alignment horizontal="center" vertical="center" wrapText="1"/>
    </xf>
    <xf numFmtId="0" fontId="135" fillId="16" borderId="8" xfId="13204" applyFont="1" applyFill="1" applyBorder="1" applyAlignment="1">
      <alignment horizontal="center"/>
    </xf>
    <xf numFmtId="0" fontId="2" fillId="0" borderId="9" xfId="12933" applyFont="1" applyBorder="1" applyAlignment="1">
      <alignment horizontal="center" vertical="center" wrapText="1"/>
    </xf>
    <xf numFmtId="0" fontId="2" fillId="0" borderId="19" xfId="12933" applyFont="1" applyBorder="1" applyAlignment="1">
      <alignment horizontal="center" vertical="center" wrapText="1"/>
    </xf>
    <xf numFmtId="0" fontId="2" fillId="0" borderId="19" xfId="12933" applyFont="1" applyBorder="1" applyAlignment="1">
      <alignment horizontal="center" vertical="center"/>
    </xf>
    <xf numFmtId="0" fontId="2" fillId="0" borderId="19" xfId="12933" applyFont="1" applyFill="1" applyBorder="1" applyAlignment="1">
      <alignment horizontal="center" vertical="center" wrapText="1"/>
    </xf>
    <xf numFmtId="0" fontId="0" fillId="0" borderId="0" xfId="13210" applyFont="1" applyBorder="1" applyAlignment="1" applyProtection="1">
      <alignment horizontal="center"/>
    </xf>
    <xf numFmtId="0" fontId="2" fillId="0" borderId="8" xfId="12933" applyNumberFormat="1" applyFont="1" applyFill="1" applyBorder="1" applyAlignment="1">
      <alignment horizontal="center" vertical="center" wrapText="1"/>
    </xf>
    <xf numFmtId="49" fontId="11" fillId="0" borderId="7" xfId="13210" applyNumberFormat="1" applyFont="1" applyFill="1" applyBorder="1" applyAlignment="1" applyProtection="1">
      <alignment horizontal="center"/>
    </xf>
    <xf numFmtId="0" fontId="11" fillId="0" borderId="7" xfId="13210" applyFont="1" applyFill="1" applyBorder="1" applyAlignment="1" applyProtection="1">
      <alignment horizontal="center"/>
    </xf>
    <xf numFmtId="0" fontId="135" fillId="0" borderId="0" xfId="12933" applyFont="1" applyFill="1" applyBorder="1" applyAlignment="1">
      <alignment horizontal="center" vertical="center"/>
    </xf>
    <xf numFmtId="0" fontId="2" fillId="0" borderId="9" xfId="12933" applyNumberFormat="1" applyFont="1" applyFill="1" applyBorder="1" applyAlignment="1">
      <alignment horizontal="center" vertical="center" wrapText="1"/>
    </xf>
    <xf numFmtId="0" fontId="2" fillId="0" borderId="7" xfId="12933" applyNumberFormat="1" applyFont="1" applyFill="1" applyBorder="1" applyAlignment="1">
      <alignment horizontal="center" vertical="center" wrapText="1"/>
    </xf>
    <xf numFmtId="0" fontId="2" fillId="0" borderId="19" xfId="12933" applyNumberFormat="1" applyFont="1" applyFill="1" applyBorder="1" applyAlignment="1">
      <alignment horizontal="center" vertical="center" wrapText="1"/>
    </xf>
    <xf numFmtId="0" fontId="2" fillId="16" borderId="7" xfId="12933" applyFont="1" applyFill="1" applyBorder="1" applyAlignment="1">
      <alignment horizontal="center" vertical="center" wrapText="1"/>
    </xf>
    <xf numFmtId="0" fontId="2" fillId="16" borderId="0" xfId="13204" applyFont="1" applyFill="1"/>
    <xf numFmtId="0" fontId="4" fillId="16" borderId="0" xfId="13204" applyFont="1" applyFill="1" applyBorder="1" applyAlignment="1">
      <alignment vertical="center"/>
    </xf>
    <xf numFmtId="0" fontId="2" fillId="0" borderId="14" xfId="12933" applyFont="1" applyFill="1" applyBorder="1" applyAlignment="1">
      <alignment horizontal="center" vertical="center"/>
    </xf>
    <xf numFmtId="0" fontId="2" fillId="34" borderId="0" xfId="13204" applyFont="1" applyFill="1" applyBorder="1" applyAlignment="1">
      <alignment horizontal="center" vertical="center"/>
    </xf>
    <xf numFmtId="0" fontId="2" fillId="34" borderId="0" xfId="13211" applyFont="1" applyFill="1" applyBorder="1" applyAlignment="1">
      <alignment horizontal="center" vertical="center" wrapText="1"/>
    </xf>
    <xf numFmtId="0" fontId="4" fillId="0" borderId="0" xfId="13211" applyFont="1" applyBorder="1" applyAlignment="1">
      <alignment horizontal="center" vertical="center" wrapText="1"/>
    </xf>
    <xf numFmtId="0" fontId="4" fillId="0" borderId="0" xfId="13211" applyFont="1" applyBorder="1" applyAlignment="1">
      <alignment horizontal="left" vertical="center" wrapText="1"/>
    </xf>
    <xf numFmtId="0" fontId="4" fillId="0" borderId="0" xfId="13211" applyFont="1" applyBorder="1" applyAlignment="1">
      <alignment horizontal="center" vertical="center" wrapText="1"/>
    </xf>
    <xf numFmtId="0" fontId="78" fillId="0" borderId="0" xfId="13204" applyFont="1" applyAlignment="1">
      <alignment vertical="center"/>
    </xf>
    <xf numFmtId="207" fontId="4" fillId="0" borderId="0" xfId="13204" applyNumberFormat="1" applyFont="1" applyFill="1" applyBorder="1" applyAlignment="1">
      <alignment horizontal="center"/>
    </xf>
    <xf numFmtId="0" fontId="78" fillId="0" borderId="0" xfId="13211" applyFont="1" applyBorder="1" applyAlignment="1">
      <alignment horizontal="center" vertical="center"/>
    </xf>
    <xf numFmtId="0" fontId="139" fillId="0" borderId="0" xfId="13211" applyFont="1" applyBorder="1" applyAlignment="1">
      <alignment horizontal="center" vertical="center"/>
    </xf>
    <xf numFmtId="0" fontId="140" fillId="0" borderId="0" xfId="13211" applyFont="1" applyBorder="1" applyAlignment="1">
      <alignment horizontal="center" vertical="center"/>
    </xf>
    <xf numFmtId="183" fontId="48" fillId="0" borderId="0" xfId="13296" applyNumberFormat="1" applyFont="1">
      <alignment vertical="center"/>
    </xf>
    <xf numFmtId="49" fontId="48" fillId="0" borderId="0" xfId="13296" applyNumberFormat="1" applyFont="1">
      <alignment vertical="center"/>
    </xf>
    <xf numFmtId="183" fontId="48" fillId="0" borderId="0" xfId="13296" applyNumberFormat="1" applyFont="1" applyFill="1">
      <alignment vertical="center"/>
    </xf>
    <xf numFmtId="182" fontId="38" fillId="0" borderId="7" xfId="13297" applyNumberFormat="1" applyFont="1" applyFill="1" applyBorder="1" applyAlignment="1">
      <alignment horizontal="left"/>
    </xf>
    <xf numFmtId="182" fontId="48" fillId="0" borderId="7" xfId="13297" applyNumberFormat="1" applyFont="1" applyFill="1" applyBorder="1" applyAlignment="1">
      <alignment horizontal="left"/>
    </xf>
    <xf numFmtId="183" fontId="38" fillId="0" borderId="8" xfId="13297" applyNumberFormat="1" applyFont="1" applyFill="1" applyBorder="1" applyAlignment="1">
      <alignment horizontal="left" wrapText="1"/>
    </xf>
    <xf numFmtId="49" fontId="48" fillId="0" borderId="7" xfId="13298" applyNumberFormat="1" applyFont="1" applyFill="1" applyBorder="1" applyAlignment="1">
      <alignment horizontal="left"/>
    </xf>
    <xf numFmtId="183" fontId="38" fillId="0" borderId="9" xfId="13297" applyNumberFormat="1" applyFont="1" applyFill="1" applyBorder="1" applyAlignment="1">
      <alignment horizontal="left" wrapText="1"/>
    </xf>
    <xf numFmtId="183" fontId="38" fillId="0" borderId="19" xfId="13297" applyNumberFormat="1" applyFont="1" applyFill="1" applyBorder="1" applyAlignment="1">
      <alignment horizontal="left" wrapText="1"/>
    </xf>
    <xf numFmtId="183" fontId="48" fillId="0" borderId="7" xfId="13297" applyNumberFormat="1" applyFont="1" applyFill="1" applyBorder="1" applyAlignment="1">
      <alignment horizontal="left" vertical="center"/>
    </xf>
    <xf numFmtId="183" fontId="48" fillId="0" borderId="8" xfId="13299" applyNumberFormat="1" applyFont="1" applyFill="1" applyBorder="1" applyAlignment="1">
      <alignment horizontal="left" vertical="center"/>
    </xf>
    <xf numFmtId="49" fontId="48" fillId="0" borderId="8" xfId="13299" applyNumberFormat="1" applyFont="1" applyFill="1" applyBorder="1" applyAlignment="1">
      <alignment horizontal="left" vertical="center"/>
    </xf>
    <xf numFmtId="183" fontId="48" fillId="0" borderId="19" xfId="13299" applyNumberFormat="1" applyFont="1" applyFill="1" applyBorder="1" applyAlignment="1">
      <alignment horizontal="left" vertical="center"/>
    </xf>
    <xf numFmtId="49" fontId="48" fillId="0" borderId="19" xfId="13299" applyNumberFormat="1" applyFont="1" applyFill="1" applyBorder="1" applyAlignment="1">
      <alignment horizontal="left" vertical="center"/>
    </xf>
    <xf numFmtId="49" fontId="48" fillId="0" borderId="0" xfId="13296" applyNumberFormat="1" applyFont="1" applyFill="1">
      <alignment vertical="center"/>
    </xf>
    <xf numFmtId="183" fontId="3" fillId="0" borderId="0" xfId="13300" applyNumberFormat="1" applyFont="1" applyFill="1" applyBorder="1" applyAlignment="1">
      <alignment horizontal="left" vertical="center" shrinkToFit="1"/>
    </xf>
    <xf numFmtId="183" fontId="48" fillId="0" borderId="0" xfId="13296" applyNumberFormat="1" applyFont="1" applyFill="1" applyBorder="1">
      <alignment vertical="center"/>
    </xf>
    <xf numFmtId="183" fontId="48" fillId="0" borderId="0" xfId="13296" applyNumberFormat="1" applyFont="1" applyFill="1" applyBorder="1" applyAlignment="1">
      <alignment horizontal="center" vertical="center"/>
    </xf>
    <xf numFmtId="49" fontId="48" fillId="0" borderId="0" xfId="13296" applyNumberFormat="1" applyFont="1" applyFill="1" applyBorder="1">
      <alignment vertical="center"/>
    </xf>
    <xf numFmtId="183" fontId="48" fillId="0" borderId="0" xfId="13296" applyNumberFormat="1" applyFont="1" applyFill="1" applyBorder="1" applyAlignment="1">
      <alignment horizontal="left" vertical="top" wrapText="1"/>
    </xf>
    <xf numFmtId="183" fontId="48" fillId="0" borderId="0" xfId="13296" applyNumberFormat="1" applyFont="1" applyFill="1" applyBorder="1" applyAlignment="1">
      <alignment horizontal="left" vertical="center"/>
    </xf>
    <xf numFmtId="49" fontId="3" fillId="0" borderId="0" xfId="13300" applyNumberFormat="1" applyFont="1" applyFill="1" applyBorder="1" applyAlignment="1">
      <alignment horizontal="left" vertical="center" shrinkToFit="1"/>
    </xf>
    <xf numFmtId="184" fontId="3" fillId="0" borderId="0" xfId="13300" applyNumberFormat="1" applyFont="1" applyFill="1" applyBorder="1" applyAlignment="1">
      <alignment horizontal="left" vertical="center" shrinkToFit="1"/>
    </xf>
    <xf numFmtId="183" fontId="48" fillId="0" borderId="0" xfId="13296" applyNumberFormat="1" applyFont="1" applyFill="1" applyBorder="1" applyAlignment="1">
      <alignment horizontal="left"/>
    </xf>
    <xf numFmtId="183" fontId="48" fillId="0" borderId="0" xfId="13296" applyNumberFormat="1" applyFont="1" applyFill="1" applyAlignment="1"/>
    <xf numFmtId="182" fontId="48" fillId="0" borderId="0" xfId="13297" applyNumberFormat="1" applyFont="1" applyFill="1" applyBorder="1" applyAlignment="1">
      <alignment horizontal="left"/>
    </xf>
    <xf numFmtId="183" fontId="48" fillId="0" borderId="0" xfId="13297" applyNumberFormat="1" applyFont="1" applyFill="1" applyBorder="1" applyAlignment="1">
      <alignment horizontal="center" wrapText="1"/>
    </xf>
    <xf numFmtId="49" fontId="48" fillId="0" borderId="0" xfId="13297" applyNumberFormat="1" applyFont="1" applyFill="1" applyBorder="1" applyAlignment="1">
      <alignment horizontal="left"/>
    </xf>
    <xf numFmtId="183" fontId="48" fillId="0" borderId="0" xfId="13301" applyNumberFormat="1" applyFont="1" applyFill="1" applyBorder="1" applyAlignment="1">
      <alignment horizontal="left" vertical="center"/>
    </xf>
    <xf numFmtId="183" fontId="48" fillId="0" borderId="0" xfId="13296" applyNumberFormat="1" applyFont="1" applyAlignment="1"/>
    <xf numFmtId="183" fontId="48" fillId="15" borderId="0" xfId="13296" applyNumberFormat="1" applyFont="1" applyFill="1" applyBorder="1" applyAlignment="1">
      <alignment horizontal="left" vertical="center"/>
    </xf>
    <xf numFmtId="183" fontId="3" fillId="15" borderId="0" xfId="13300" applyNumberFormat="1" applyFont="1" applyFill="1" applyBorder="1" applyAlignment="1">
      <alignment horizontal="left" vertical="center"/>
    </xf>
    <xf numFmtId="183" fontId="48" fillId="0" borderId="0" xfId="13297" applyNumberFormat="1" applyFont="1" applyFill="1" applyBorder="1" applyAlignment="1">
      <alignment horizontal="left" wrapText="1"/>
    </xf>
    <xf numFmtId="49" fontId="48" fillId="0" borderId="0" xfId="13302" applyNumberFormat="1" applyFont="1" applyFill="1" applyBorder="1" applyAlignment="1">
      <alignment horizontal="left"/>
    </xf>
    <xf numFmtId="16" fontId="48" fillId="0" borderId="0" xfId="13302" applyNumberFormat="1" applyFont="1" applyFill="1" applyBorder="1" applyAlignment="1">
      <alignment horizontal="left"/>
    </xf>
    <xf numFmtId="183" fontId="48" fillId="0" borderId="8" xfId="13299" applyNumberFormat="1" applyFont="1" applyBorder="1" applyAlignment="1">
      <alignment horizontal="left" vertical="center"/>
    </xf>
    <xf numFmtId="49" fontId="48" fillId="0" borderId="8" xfId="13299" applyNumberFormat="1" applyFont="1" applyBorder="1" applyAlignment="1">
      <alignment horizontal="left" vertical="center"/>
    </xf>
    <xf numFmtId="183" fontId="48" fillId="0" borderId="19" xfId="13299" applyNumberFormat="1" applyFont="1" applyBorder="1" applyAlignment="1">
      <alignment horizontal="left" vertical="center"/>
    </xf>
    <xf numFmtId="49" fontId="48" fillId="0" borderId="19" xfId="13299" applyNumberFormat="1" applyFont="1" applyBorder="1" applyAlignment="1">
      <alignment horizontal="left" vertical="center"/>
    </xf>
    <xf numFmtId="183" fontId="3" fillId="17" borderId="0" xfId="13300" applyNumberFormat="1" applyFont="1" applyFill="1" applyBorder="1" applyAlignment="1">
      <alignment horizontal="left" vertical="center" shrinkToFit="1"/>
    </xf>
    <xf numFmtId="183" fontId="48" fillId="0" borderId="0" xfId="13296" applyNumberFormat="1" applyFont="1" applyBorder="1">
      <alignment vertical="center"/>
    </xf>
    <xf numFmtId="49" fontId="48" fillId="0" borderId="0" xfId="13296" applyNumberFormat="1" applyFont="1" applyBorder="1">
      <alignment vertical="center"/>
    </xf>
    <xf numFmtId="187" fontId="48" fillId="0" borderId="7" xfId="13303" applyNumberFormat="1" applyFont="1" applyFill="1" applyBorder="1" applyAlignment="1" applyProtection="1">
      <alignment horizontal="left"/>
    </xf>
    <xf numFmtId="183" fontId="3" fillId="15" borderId="0" xfId="13300" applyNumberFormat="1" applyFont="1" applyFill="1" applyBorder="1" applyAlignment="1">
      <alignment horizontal="left" vertical="center"/>
    </xf>
    <xf numFmtId="49" fontId="3" fillId="15" borderId="0" xfId="13300" applyNumberFormat="1" applyFont="1" applyFill="1" applyBorder="1" applyAlignment="1">
      <alignment horizontal="left" vertical="center"/>
    </xf>
    <xf numFmtId="0" fontId="48" fillId="0" borderId="0" xfId="13296" applyNumberFormat="1" applyFont="1" applyAlignment="1"/>
    <xf numFmtId="16" fontId="48" fillId="16" borderId="0" xfId="13296" applyNumberFormat="1" applyFont="1" applyFill="1" applyBorder="1" applyAlignment="1">
      <alignment horizontal="center"/>
    </xf>
    <xf numFmtId="183" fontId="48" fillId="0" borderId="8" xfId="13297" applyNumberFormat="1" applyFont="1" applyFill="1" applyBorder="1" applyAlignment="1">
      <alignment horizontal="left" wrapText="1"/>
    </xf>
    <xf numFmtId="183" fontId="48" fillId="0" borderId="9" xfId="13297" applyNumberFormat="1" applyFont="1" applyFill="1" applyBorder="1" applyAlignment="1">
      <alignment horizontal="left" wrapText="1"/>
    </xf>
    <xf numFmtId="183" fontId="48" fillId="0" borderId="19" xfId="13297" applyNumberFormat="1" applyFont="1" applyFill="1" applyBorder="1" applyAlignment="1">
      <alignment horizontal="left" wrapText="1"/>
    </xf>
    <xf numFmtId="183" fontId="48" fillId="0" borderId="0" xfId="13296" applyNumberFormat="1" applyFont="1" applyBorder="1" applyAlignment="1">
      <alignment horizontal="center" vertical="center"/>
    </xf>
    <xf numFmtId="183" fontId="3" fillId="0" borderId="0" xfId="13300" applyNumberFormat="1" applyFont="1" applyFill="1" applyBorder="1" applyAlignment="1">
      <alignment vertical="center" shrinkToFit="1"/>
    </xf>
    <xf numFmtId="183" fontId="3" fillId="0" borderId="0" xfId="13299" applyNumberFormat="1" applyFont="1" applyBorder="1" applyAlignment="1">
      <alignment horizontal="center" vertical="center"/>
    </xf>
    <xf numFmtId="183" fontId="3" fillId="0" borderId="0" xfId="13296" applyNumberFormat="1" applyFont="1" applyAlignment="1">
      <alignment vertical="center"/>
    </xf>
    <xf numFmtId="183" fontId="48" fillId="0" borderId="0" xfId="13296" applyNumberFormat="1" applyFont="1" applyBorder="1" applyAlignment="1">
      <alignment horizontal="left" vertical="center"/>
    </xf>
    <xf numFmtId="183" fontId="70" fillId="0" borderId="0" xfId="13296" applyNumberFormat="1" applyFont="1" applyAlignment="1">
      <alignment horizontal="left" vertical="center"/>
    </xf>
    <xf numFmtId="17" fontId="71" fillId="0" borderId="0" xfId="13296" applyNumberFormat="1" applyFont="1" applyAlignment="1">
      <alignment horizontal="center" vertical="center"/>
    </xf>
    <xf numFmtId="183" fontId="70" fillId="0" borderId="0" xfId="13299" applyNumberFormat="1" applyFont="1" applyBorder="1" applyAlignment="1">
      <alignment horizontal="center" vertical="center"/>
    </xf>
    <xf numFmtId="49" fontId="70" fillId="0" borderId="0" xfId="13299" applyNumberFormat="1" applyFont="1" applyBorder="1" applyAlignment="1">
      <alignment horizontal="center" vertical="center"/>
    </xf>
    <xf numFmtId="183" fontId="3" fillId="0" borderId="0" xfId="13299" applyNumberFormat="1" applyFont="1" applyBorder="1" applyAlignment="1">
      <alignment horizontal="center" vertical="center"/>
    </xf>
    <xf numFmtId="183" fontId="70" fillId="0" borderId="0" xfId="13299" applyNumberFormat="1" applyFont="1" applyBorder="1" applyAlignment="1">
      <alignment horizontal="center" vertical="center"/>
    </xf>
    <xf numFmtId="183" fontId="70" fillId="0" borderId="0" xfId="13299" applyNumberFormat="1" applyFont="1" applyFill="1" applyBorder="1" applyAlignment="1">
      <alignment horizontal="center" vertical="center"/>
    </xf>
    <xf numFmtId="180" fontId="2" fillId="0" borderId="0" xfId="13305" applyNumberFormat="1" applyFont="1"/>
    <xf numFmtId="180" fontId="2" fillId="0" borderId="0" xfId="13305" applyNumberFormat="1" applyFont="1" applyAlignment="1">
      <alignment horizontal="center"/>
    </xf>
    <xf numFmtId="180" fontId="78" fillId="0" borderId="0" xfId="13305" applyNumberFormat="1" applyFont="1"/>
    <xf numFmtId="209" fontId="141" fillId="0" borderId="0" xfId="13306" applyNumberFormat="1" applyFont="1" applyFill="1" applyBorder="1" applyAlignment="1">
      <alignment horizontal="center" vertical="center" wrapText="1"/>
    </xf>
    <xf numFmtId="180" fontId="141" fillId="0" borderId="0" xfId="13306" applyNumberFormat="1" applyFont="1" applyBorder="1" applyAlignment="1">
      <alignment horizontal="center" vertical="center" wrapText="1"/>
    </xf>
    <xf numFmtId="180" fontId="141" fillId="0" borderId="0" xfId="13306" applyNumberFormat="1" applyFont="1" applyBorder="1" applyAlignment="1">
      <alignment horizontal="center" vertical="center"/>
    </xf>
    <xf numFmtId="180" fontId="142" fillId="0" borderId="0" xfId="13305" applyNumberFormat="1" applyFont="1"/>
    <xf numFmtId="209" fontId="141" fillId="0" borderId="7" xfId="13306" applyNumberFormat="1" applyFont="1" applyFill="1" applyBorder="1" applyAlignment="1">
      <alignment horizontal="center" vertical="center" wrapText="1"/>
    </xf>
    <xf numFmtId="180" fontId="141" fillId="0" borderId="8" xfId="13306" applyNumberFormat="1" applyFont="1" applyBorder="1" applyAlignment="1">
      <alignment horizontal="center" vertical="center" wrapText="1"/>
    </xf>
    <xf numFmtId="180" fontId="141" fillId="0" borderId="7" xfId="13306" applyNumberFormat="1" applyFont="1" applyBorder="1" applyAlignment="1">
      <alignment horizontal="center" vertical="center"/>
    </xf>
    <xf numFmtId="180" fontId="141" fillId="0" borderId="9" xfId="13306" applyNumberFormat="1" applyFont="1" applyBorder="1" applyAlignment="1">
      <alignment horizontal="center" vertical="center" wrapText="1"/>
    </xf>
    <xf numFmtId="180" fontId="141" fillId="0" borderId="19" xfId="13306" applyNumberFormat="1" applyFont="1" applyBorder="1" applyAlignment="1">
      <alignment horizontal="center" vertical="center" wrapText="1"/>
    </xf>
    <xf numFmtId="209" fontId="141" fillId="0" borderId="7" xfId="13306" applyNumberFormat="1" applyFont="1" applyFill="1" applyBorder="1" applyAlignment="1">
      <alignment horizontal="center" vertical="center"/>
    </xf>
    <xf numFmtId="209" fontId="141" fillId="0" borderId="13" xfId="13306" applyNumberFormat="1" applyFont="1" applyFill="1" applyBorder="1" applyAlignment="1">
      <alignment horizontal="center" vertical="center"/>
    </xf>
    <xf numFmtId="180" fontId="141" fillId="0" borderId="7" xfId="13306" applyNumberFormat="1" applyFont="1" applyBorder="1" applyAlignment="1">
      <alignment horizontal="center" vertical="center"/>
    </xf>
    <xf numFmtId="180" fontId="141" fillId="0" borderId="8" xfId="13306" applyNumberFormat="1" applyFont="1" applyBorder="1" applyAlignment="1">
      <alignment horizontal="center" vertical="center"/>
    </xf>
    <xf numFmtId="209" fontId="141" fillId="0" borderId="19" xfId="13306" applyNumberFormat="1" applyFont="1" applyBorder="1" applyAlignment="1">
      <alignment horizontal="center" vertical="center"/>
    </xf>
    <xf numFmtId="209" fontId="141" fillId="0" borderId="14" xfId="13306" applyNumberFormat="1" applyFont="1" applyFill="1" applyBorder="1" applyAlignment="1">
      <alignment horizontal="center" vertical="center"/>
    </xf>
    <xf numFmtId="180" fontId="141" fillId="0" borderId="19" xfId="13306" applyNumberFormat="1" applyFont="1" applyBorder="1" applyAlignment="1">
      <alignment horizontal="center" vertical="center"/>
    </xf>
    <xf numFmtId="209" fontId="141" fillId="17" borderId="0" xfId="13305" applyNumberFormat="1" applyFont="1" applyFill="1" applyAlignment="1">
      <alignment horizontal="center"/>
    </xf>
    <xf numFmtId="180" fontId="141" fillId="17" borderId="0" xfId="13305" applyNumberFormat="1" applyFont="1" applyFill="1"/>
    <xf numFmtId="180" fontId="141" fillId="17" borderId="0" xfId="13305" applyNumberFormat="1" applyFont="1" applyFill="1" applyAlignment="1">
      <alignment horizontal="center"/>
    </xf>
    <xf numFmtId="180" fontId="142" fillId="17" borderId="0" xfId="13305" applyNumberFormat="1" applyFont="1" applyFill="1"/>
    <xf numFmtId="209" fontId="141" fillId="35" borderId="0" xfId="13305" applyNumberFormat="1" applyFont="1" applyFill="1" applyAlignment="1">
      <alignment horizontal="center"/>
    </xf>
    <xf numFmtId="180" fontId="141" fillId="35" borderId="0" xfId="13305" applyNumberFormat="1" applyFont="1" applyFill="1"/>
    <xf numFmtId="180" fontId="141" fillId="35" borderId="0" xfId="13305" applyNumberFormat="1" applyFont="1" applyFill="1" applyAlignment="1">
      <alignment horizontal="center"/>
    </xf>
    <xf numFmtId="180" fontId="142" fillId="35" borderId="0" xfId="13305" applyNumberFormat="1" applyFont="1" applyFill="1"/>
    <xf numFmtId="209" fontId="141" fillId="0" borderId="0" xfId="13305" applyNumberFormat="1" applyFont="1" applyAlignment="1">
      <alignment horizontal="center"/>
    </xf>
    <xf numFmtId="180" fontId="141" fillId="0" borderId="0" xfId="13305" applyNumberFormat="1" applyFont="1"/>
    <xf numFmtId="180" fontId="141" fillId="0" borderId="0" xfId="13305" applyNumberFormat="1" applyFont="1" applyAlignment="1">
      <alignment horizontal="center"/>
    </xf>
    <xf numFmtId="209" fontId="141" fillId="0" borderId="7" xfId="13305" applyNumberFormat="1" applyFont="1" applyBorder="1" applyAlignment="1">
      <alignment horizontal="center"/>
    </xf>
    <xf numFmtId="180" fontId="141" fillId="0" borderId="7" xfId="13306" applyNumberFormat="1" applyFont="1" applyFill="1" applyBorder="1" applyAlignment="1">
      <alignment horizontal="center" vertical="center" wrapText="1"/>
    </xf>
    <xf numFmtId="49" fontId="141" fillId="0" borderId="7" xfId="13305" applyNumberFormat="1" applyFont="1" applyFill="1" applyBorder="1" applyAlignment="1">
      <alignment horizontal="center" vertical="center"/>
    </xf>
    <xf numFmtId="49" fontId="141" fillId="16" borderId="7" xfId="13305" applyNumberFormat="1" applyFont="1" applyFill="1" applyBorder="1" applyAlignment="1">
      <alignment horizontal="center" vertical="center"/>
    </xf>
    <xf numFmtId="180" fontId="142" fillId="0" borderId="0" xfId="13307" applyNumberFormat="1" applyFont="1" applyFill="1" applyBorder="1" applyAlignment="1">
      <alignment horizontal="left" vertical="center" shrinkToFit="1"/>
    </xf>
    <xf numFmtId="180" fontId="141" fillId="0" borderId="7" xfId="13308" applyNumberFormat="1" applyFont="1" applyBorder="1" applyAlignment="1">
      <alignment horizontal="center"/>
    </xf>
    <xf numFmtId="180" fontId="2" fillId="17" borderId="0" xfId="13305" applyNumberFormat="1" applyFont="1" applyFill="1"/>
    <xf numFmtId="180" fontId="48" fillId="17" borderId="0" xfId="13309" applyNumberFormat="1" applyFont="1" applyFill="1" applyBorder="1" applyAlignment="1">
      <alignment horizontal="center" vertical="center"/>
    </xf>
    <xf numFmtId="180" fontId="141" fillId="0" borderId="7" xfId="13306" applyNumberFormat="1" applyFont="1" applyFill="1" applyBorder="1" applyAlignment="1">
      <alignment horizontal="center" vertical="center"/>
    </xf>
    <xf numFmtId="180" fontId="141" fillId="0" borderId="7" xfId="13306" applyNumberFormat="1" applyFont="1" applyFill="1" applyBorder="1" applyAlignment="1">
      <alignment horizontal="center" vertical="center"/>
    </xf>
    <xf numFmtId="49" fontId="144" fillId="0" borderId="7" xfId="13310" applyNumberFormat="1" applyFont="1" applyFill="1" applyBorder="1" applyAlignment="1">
      <alignment horizontal="center" vertical="center"/>
    </xf>
    <xf numFmtId="180" fontId="2" fillId="0" borderId="7" xfId="13305" applyNumberFormat="1" applyFont="1" applyBorder="1"/>
    <xf numFmtId="180" fontId="141" fillId="0" borderId="14" xfId="13306" applyNumberFormat="1" applyFont="1" applyFill="1" applyBorder="1" applyAlignment="1">
      <alignment horizontal="center" vertical="center"/>
    </xf>
    <xf numFmtId="180" fontId="142" fillId="17" borderId="0" xfId="13307" applyNumberFormat="1" applyFont="1" applyFill="1" applyBorder="1" applyAlignment="1">
      <alignment horizontal="left" vertical="center"/>
    </xf>
    <xf numFmtId="180" fontId="145" fillId="15" borderId="0" xfId="13311" applyNumberFormat="1" applyFont="1" applyFill="1" applyBorder="1" applyAlignment="1">
      <alignment horizontal="left" vertical="center"/>
    </xf>
    <xf numFmtId="49" fontId="141" fillId="0" borderId="0" xfId="13306" applyNumberFormat="1" applyFont="1" applyFill="1" applyBorder="1" applyAlignment="1">
      <alignment horizontal="center" vertical="center"/>
    </xf>
    <xf numFmtId="14" fontId="141" fillId="0" borderId="0" xfId="13306" applyNumberFormat="1" applyFont="1" applyFill="1" applyBorder="1" applyAlignment="1">
      <alignment horizontal="center" vertical="center" wrapText="1"/>
    </xf>
    <xf numFmtId="180" fontId="141" fillId="0" borderId="0" xfId="13306" applyNumberFormat="1" applyFont="1" applyFill="1" applyBorder="1" applyAlignment="1">
      <alignment horizontal="center" vertical="center" wrapText="1"/>
    </xf>
    <xf numFmtId="49" fontId="141" fillId="0" borderId="0" xfId="13305" applyNumberFormat="1" applyFont="1" applyFill="1" applyBorder="1" applyAlignment="1">
      <alignment horizontal="center" vertical="center"/>
    </xf>
    <xf numFmtId="180" fontId="141" fillId="0" borderId="0" xfId="13308" applyNumberFormat="1" applyFont="1" applyBorder="1" applyAlignment="1">
      <alignment horizontal="center"/>
    </xf>
    <xf numFmtId="209" fontId="146" fillId="0" borderId="17" xfId="13306" applyNumberFormat="1" applyFont="1" applyFill="1" applyBorder="1" applyAlignment="1">
      <alignment horizontal="center" vertical="center" wrapText="1"/>
    </xf>
    <xf numFmtId="180" fontId="147" fillId="0" borderId="7" xfId="13308" applyNumberFormat="1" applyFont="1" applyBorder="1" applyAlignment="1">
      <alignment horizontal="center" vertical="center"/>
    </xf>
    <xf numFmtId="180" fontId="147" fillId="0" borderId="19" xfId="13308" applyNumberFormat="1" applyFont="1" applyBorder="1" applyAlignment="1">
      <alignment horizontal="center" vertical="center"/>
    </xf>
    <xf numFmtId="180" fontId="11" fillId="0" borderId="0" xfId="13305" applyNumberFormat="1" applyFont="1"/>
    <xf numFmtId="180" fontId="141" fillId="0" borderId="8" xfId="13306" applyNumberFormat="1" applyFont="1" applyFill="1" applyBorder="1" applyAlignment="1">
      <alignment horizontal="center" vertical="center"/>
    </xf>
    <xf numFmtId="49" fontId="144" fillId="0" borderId="8" xfId="13310" applyNumberFormat="1" applyFont="1" applyFill="1" applyBorder="1" applyAlignment="1">
      <alignment horizontal="center" vertical="center"/>
    </xf>
    <xf numFmtId="180" fontId="11" fillId="17" borderId="0" xfId="13305" applyNumberFormat="1" applyFont="1" applyFill="1"/>
    <xf numFmtId="180" fontId="141" fillId="0" borderId="19" xfId="13306" applyNumberFormat="1" applyFont="1" applyFill="1" applyBorder="1" applyAlignment="1">
      <alignment horizontal="center" vertical="center"/>
    </xf>
    <xf numFmtId="49" fontId="144" fillId="0" borderId="19" xfId="13310" applyNumberFormat="1" applyFont="1" applyFill="1" applyBorder="1" applyAlignment="1">
      <alignment horizontal="center" vertical="center"/>
    </xf>
    <xf numFmtId="180" fontId="48" fillId="0" borderId="0" xfId="13309" applyNumberFormat="1" applyFont="1" applyFill="1">
      <alignment vertical="center"/>
    </xf>
    <xf numFmtId="180" fontId="48" fillId="15" borderId="0" xfId="13309" applyNumberFormat="1" applyFont="1" applyFill="1" applyBorder="1" applyAlignment="1">
      <alignment horizontal="left" vertical="center"/>
    </xf>
    <xf numFmtId="49" fontId="2" fillId="0" borderId="0" xfId="13305" applyNumberFormat="1" applyFont="1"/>
    <xf numFmtId="49" fontId="144" fillId="0" borderId="0" xfId="13310" applyNumberFormat="1" applyFont="1" applyFill="1" applyBorder="1" applyAlignment="1">
      <alignment horizontal="center"/>
    </xf>
    <xf numFmtId="210" fontId="148" fillId="0" borderId="7" xfId="13308" applyNumberFormat="1" applyFont="1" applyFill="1" applyBorder="1" applyAlignment="1">
      <alignment horizontal="center"/>
    </xf>
    <xf numFmtId="180" fontId="149" fillId="0" borderId="7" xfId="13306" applyNumberFormat="1" applyFont="1" applyFill="1" applyBorder="1" applyAlignment="1">
      <alignment horizontal="center" vertical="center" wrapText="1"/>
    </xf>
    <xf numFmtId="180" fontId="141" fillId="16" borderId="57" xfId="13308" applyNumberFormat="1" applyFont="1" applyFill="1" applyBorder="1" applyAlignment="1">
      <alignment horizontal="center"/>
    </xf>
    <xf numFmtId="180" fontId="145" fillId="17" borderId="0" xfId="13311" applyNumberFormat="1" applyFont="1" applyFill="1" applyBorder="1" applyAlignment="1">
      <alignment horizontal="left" vertical="center"/>
    </xf>
    <xf numFmtId="180" fontId="150" fillId="17" borderId="0" xfId="13309" applyNumberFormat="1" applyFont="1" applyFill="1" applyAlignment="1"/>
    <xf numFmtId="180" fontId="150" fillId="17" borderId="0" xfId="13309" applyNumberFormat="1" applyFont="1" applyFill="1" applyBorder="1" applyAlignment="1">
      <alignment horizontal="left" vertical="center"/>
    </xf>
    <xf numFmtId="180" fontId="150" fillId="0" borderId="0" xfId="13309" applyNumberFormat="1" applyFont="1" applyAlignment="1"/>
    <xf numFmtId="180" fontId="150" fillId="15" borderId="0" xfId="13309" applyNumberFormat="1" applyFont="1" applyFill="1" applyBorder="1" applyAlignment="1">
      <alignment horizontal="left" vertical="center"/>
    </xf>
    <xf numFmtId="209" fontId="141" fillId="0" borderId="7" xfId="13305" applyNumberFormat="1" applyFont="1" applyBorder="1"/>
    <xf numFmtId="209" fontId="2" fillId="0" borderId="0" xfId="13305" applyNumberFormat="1" applyFont="1" applyAlignment="1">
      <alignment horizontal="center"/>
    </xf>
    <xf numFmtId="180" fontId="141" fillId="0" borderId="9" xfId="13306" applyNumberFormat="1" applyFont="1" applyBorder="1" applyAlignment="1">
      <alignment horizontal="center" vertical="center"/>
    </xf>
    <xf numFmtId="180" fontId="141" fillId="17" borderId="8" xfId="13306" applyNumberFormat="1" applyFont="1" applyFill="1" applyBorder="1" applyAlignment="1">
      <alignment horizontal="center" vertical="center" wrapText="1"/>
    </xf>
    <xf numFmtId="180" fontId="141" fillId="17" borderId="7" xfId="13312" applyNumberFormat="1" applyFont="1" applyFill="1" applyBorder="1" applyAlignment="1">
      <alignment horizontal="center" vertical="center" wrapText="1"/>
    </xf>
    <xf numFmtId="180" fontId="141" fillId="17" borderId="9" xfId="13306" applyNumberFormat="1" applyFont="1" applyFill="1" applyBorder="1" applyAlignment="1">
      <alignment horizontal="center" vertical="center" wrapText="1"/>
    </xf>
    <xf numFmtId="180" fontId="141" fillId="17" borderId="19" xfId="13306" applyNumberFormat="1" applyFont="1" applyFill="1" applyBorder="1" applyAlignment="1">
      <alignment horizontal="center" vertical="center" wrapText="1"/>
    </xf>
    <xf numFmtId="180" fontId="147" fillId="0" borderId="8" xfId="13308" applyNumberFormat="1" applyFont="1" applyBorder="1" applyAlignment="1">
      <alignment horizontal="center" vertical="center"/>
    </xf>
    <xf numFmtId="180" fontId="141" fillId="0" borderId="19" xfId="13306" applyNumberFormat="1" applyFont="1" applyBorder="1" applyAlignment="1">
      <alignment horizontal="center" vertical="center"/>
    </xf>
    <xf numFmtId="180" fontId="141" fillId="17" borderId="0" xfId="13307" applyNumberFormat="1" applyFont="1" applyFill="1" applyBorder="1" applyAlignment="1">
      <alignment horizontal="center" vertical="center"/>
    </xf>
    <xf numFmtId="49" fontId="141" fillId="17" borderId="0" xfId="13307" applyNumberFormat="1" applyFont="1" applyFill="1" applyBorder="1" applyAlignment="1">
      <alignment horizontal="center" vertical="center" shrinkToFit="1"/>
    </xf>
    <xf numFmtId="180" fontId="141" fillId="17" borderId="0" xfId="13313" applyNumberFormat="1" applyFont="1" applyFill="1" applyBorder="1" applyAlignment="1">
      <alignment horizontal="center" vertical="center" wrapText="1"/>
    </xf>
    <xf numFmtId="180" fontId="142" fillId="17" borderId="0" xfId="13307" applyNumberFormat="1" applyFont="1" applyFill="1" applyBorder="1" applyAlignment="1">
      <alignment horizontal="left" vertical="center" shrinkToFit="1"/>
    </xf>
    <xf numFmtId="180" fontId="150" fillId="0" borderId="0" xfId="13309" applyNumberFormat="1" applyFont="1" applyFill="1" applyAlignment="1"/>
    <xf numFmtId="180" fontId="145" fillId="15" borderId="0" xfId="13311" applyNumberFormat="1" applyFont="1" applyFill="1" applyBorder="1" applyAlignment="1">
      <alignment horizontal="left" vertical="center"/>
    </xf>
    <xf numFmtId="49" fontId="145" fillId="15" borderId="0" xfId="13311" applyNumberFormat="1" applyFont="1" applyFill="1" applyBorder="1" applyAlignment="1">
      <alignment horizontal="left" vertical="center"/>
    </xf>
    <xf numFmtId="180" fontId="141" fillId="0" borderId="13" xfId="13306" applyNumberFormat="1" applyFont="1" applyFill="1" applyBorder="1" applyAlignment="1">
      <alignment horizontal="center" vertical="center"/>
    </xf>
    <xf numFmtId="180" fontId="141" fillId="17" borderId="0" xfId="13307" applyNumberFormat="1" applyFont="1" applyFill="1" applyBorder="1" applyAlignment="1">
      <alignment horizontal="center" vertical="center" shrinkToFit="1"/>
    </xf>
    <xf numFmtId="184" fontId="141" fillId="17" borderId="0" xfId="13307" applyNumberFormat="1" applyFont="1" applyFill="1" applyBorder="1" applyAlignment="1">
      <alignment horizontal="center" vertical="center" shrinkToFit="1"/>
    </xf>
    <xf numFmtId="180" fontId="141" fillId="0" borderId="8" xfId="13306" applyNumberFormat="1" applyFont="1" applyFill="1" applyBorder="1" applyAlignment="1">
      <alignment horizontal="center" vertical="center" wrapText="1"/>
    </xf>
    <xf numFmtId="49" fontId="141" fillId="0" borderId="8" xfId="13306" applyNumberFormat="1" applyFont="1" applyFill="1" applyBorder="1" applyAlignment="1">
      <alignment horizontal="center" vertical="center" wrapText="1"/>
    </xf>
    <xf numFmtId="180" fontId="141" fillId="0" borderId="8" xfId="13306" applyNumberFormat="1" applyFont="1" applyFill="1" applyBorder="1" applyAlignment="1">
      <alignment horizontal="center" vertical="center" wrapText="1"/>
    </xf>
    <xf numFmtId="180" fontId="141" fillId="0" borderId="9" xfId="13306" applyNumberFormat="1" applyFont="1" applyFill="1" applyBorder="1" applyAlignment="1">
      <alignment horizontal="center" vertical="center" wrapText="1"/>
    </xf>
    <xf numFmtId="180" fontId="141" fillId="0" borderId="19" xfId="13306" applyNumberFormat="1" applyFont="1" applyFill="1" applyBorder="1" applyAlignment="1">
      <alignment horizontal="center" vertical="center" wrapText="1"/>
    </xf>
    <xf numFmtId="180" fontId="141" fillId="0" borderId="7" xfId="13305" applyNumberFormat="1" applyFont="1" applyBorder="1" applyAlignment="1">
      <alignment horizontal="center"/>
    </xf>
    <xf numFmtId="180" fontId="141" fillId="0" borderId="7" xfId="13306" applyNumberFormat="1" applyFont="1" applyFill="1" applyBorder="1" applyAlignment="1">
      <alignment horizontal="center" vertical="center" wrapText="1"/>
    </xf>
    <xf numFmtId="180" fontId="142" fillId="17" borderId="0" xfId="13307" applyNumberFormat="1" applyFont="1" applyFill="1" applyBorder="1" applyAlignment="1">
      <alignment horizontal="center" vertical="center"/>
    </xf>
    <xf numFmtId="180" fontId="150" fillId="0" borderId="0" xfId="13309" applyNumberFormat="1" applyFont="1">
      <alignment vertical="center"/>
    </xf>
    <xf numFmtId="180" fontId="141" fillId="0" borderId="0" xfId="13306" applyNumberFormat="1" applyFont="1" applyFill="1" applyBorder="1" applyAlignment="1">
      <alignment horizontal="center" vertical="center"/>
    </xf>
    <xf numFmtId="180" fontId="2" fillId="16" borderId="0" xfId="13305" applyNumberFormat="1" applyFont="1" applyFill="1"/>
    <xf numFmtId="180" fontId="142" fillId="16" borderId="0" xfId="13307" applyNumberFormat="1" applyFont="1" applyFill="1" applyBorder="1" applyAlignment="1">
      <alignment vertical="center"/>
    </xf>
    <xf numFmtId="180" fontId="11" fillId="16" borderId="0" xfId="13305" applyNumberFormat="1" applyFont="1" applyFill="1"/>
    <xf numFmtId="180" fontId="142" fillId="16" borderId="0" xfId="13307" applyNumberFormat="1" applyFont="1" applyFill="1" applyBorder="1" applyAlignment="1">
      <alignment horizontal="center" vertical="center"/>
    </xf>
    <xf numFmtId="180" fontId="142" fillId="15" borderId="0" xfId="13307" applyNumberFormat="1" applyFont="1" applyFill="1" applyBorder="1" applyAlignment="1">
      <alignment vertical="center"/>
    </xf>
    <xf numFmtId="180" fontId="142" fillId="15" borderId="0" xfId="13307" applyNumberFormat="1" applyFont="1" applyFill="1" applyBorder="1" applyAlignment="1">
      <alignment horizontal="center" vertical="center"/>
    </xf>
    <xf numFmtId="1" fontId="148" fillId="0" borderId="58" xfId="13308" applyNumberFormat="1" applyFont="1" applyFill="1" applyBorder="1" applyAlignment="1">
      <alignment horizontal="center" vertical="center"/>
    </xf>
    <xf numFmtId="16" fontId="141" fillId="0" borderId="59" xfId="13308" applyNumberFormat="1" applyFont="1" applyFill="1" applyBorder="1" applyAlignment="1">
      <alignment horizontal="center"/>
    </xf>
    <xf numFmtId="16" fontId="141" fillId="0" borderId="18" xfId="13308" applyNumberFormat="1" applyFont="1" applyFill="1" applyBorder="1" applyAlignment="1">
      <alignment horizontal="center"/>
    </xf>
    <xf numFmtId="16" fontId="141" fillId="0" borderId="7" xfId="13308" applyNumberFormat="1" applyFont="1" applyFill="1" applyBorder="1" applyAlignment="1">
      <alignment horizontal="center"/>
    </xf>
    <xf numFmtId="180" fontId="141" fillId="0" borderId="17" xfId="13306" applyNumberFormat="1" applyFont="1" applyFill="1" applyBorder="1" applyAlignment="1">
      <alignment horizontal="center" vertical="center"/>
    </xf>
    <xf numFmtId="49" fontId="151" fillId="0" borderId="56" xfId="13310" applyNumberFormat="1" applyFont="1" applyBorder="1" applyAlignment="1">
      <alignment horizontal="center" vertical="center"/>
    </xf>
    <xf numFmtId="49" fontId="151" fillId="0" borderId="7" xfId="13310" applyNumberFormat="1" applyFont="1" applyBorder="1" applyAlignment="1">
      <alignment horizontal="center" vertical="center"/>
    </xf>
    <xf numFmtId="182" fontId="141" fillId="0" borderId="0" xfId="13306" applyNumberFormat="1" applyFont="1" applyBorder="1" applyAlignment="1">
      <alignment horizontal="center"/>
    </xf>
    <xf numFmtId="180" fontId="141" fillId="0" borderId="0" xfId="13305" applyNumberFormat="1" applyFont="1" applyBorder="1" applyAlignment="1">
      <alignment horizontal="center"/>
    </xf>
    <xf numFmtId="180" fontId="141" fillId="16" borderId="0" xfId="13305" applyNumberFormat="1" applyFont="1" applyFill="1" applyBorder="1" applyAlignment="1">
      <alignment horizontal="center" vertical="center"/>
    </xf>
    <xf numFmtId="180" fontId="142" fillId="0" borderId="0" xfId="13307" applyNumberFormat="1" applyFont="1" applyFill="1" applyBorder="1" applyAlignment="1">
      <alignment horizontal="left" vertical="center" shrinkToFit="1"/>
    </xf>
    <xf numFmtId="180" fontId="142" fillId="0" borderId="54" xfId="13307" applyNumberFormat="1" applyFont="1" applyFill="1" applyBorder="1" applyAlignment="1">
      <alignment horizontal="left" vertical="center" shrinkToFit="1"/>
    </xf>
    <xf numFmtId="209" fontId="146" fillId="0" borderId="7" xfId="13306" applyNumberFormat="1" applyFont="1" applyFill="1" applyBorder="1" applyAlignment="1">
      <alignment horizontal="center" vertical="center" wrapText="1"/>
    </xf>
    <xf numFmtId="180" fontId="141" fillId="0" borderId="16" xfId="13306" applyNumberFormat="1" applyFont="1" applyFill="1" applyBorder="1" applyAlignment="1">
      <alignment horizontal="center" vertical="center" wrapText="1"/>
    </xf>
    <xf numFmtId="1" fontId="148" fillId="0" borderId="60" xfId="13308" applyNumberFormat="1" applyFont="1" applyFill="1" applyBorder="1" applyAlignment="1">
      <alignment horizontal="center" vertical="center"/>
    </xf>
    <xf numFmtId="1" fontId="148" fillId="0" borderId="61" xfId="13308" applyNumberFormat="1" applyFont="1" applyFill="1" applyBorder="1" applyAlignment="1">
      <alignment horizontal="center" vertical="center"/>
    </xf>
    <xf numFmtId="180" fontId="141" fillId="0" borderId="54" xfId="13306" applyNumberFormat="1" applyFont="1" applyFill="1" applyBorder="1" applyAlignment="1">
      <alignment horizontal="center" vertical="center" wrapText="1"/>
    </xf>
    <xf numFmtId="180" fontId="141" fillId="0" borderId="14" xfId="13306" applyNumberFormat="1" applyFont="1" applyFill="1" applyBorder="1" applyAlignment="1">
      <alignment horizontal="center" vertical="center" wrapText="1"/>
    </xf>
    <xf numFmtId="180" fontId="147" fillId="0" borderId="62" xfId="13308" applyNumberFormat="1" applyFont="1" applyBorder="1" applyAlignment="1">
      <alignment horizontal="center" vertical="center"/>
    </xf>
    <xf numFmtId="182" fontId="141" fillId="0" borderId="0" xfId="13306" applyNumberFormat="1" applyFont="1" applyFill="1" applyBorder="1" applyAlignment="1">
      <alignment horizontal="center"/>
    </xf>
    <xf numFmtId="180" fontId="141" fillId="0" borderId="0" xfId="13305" applyNumberFormat="1" applyFont="1" applyFill="1" applyAlignment="1">
      <alignment horizontal="center"/>
    </xf>
    <xf numFmtId="180" fontId="141" fillId="0" borderId="0" xfId="13306" applyNumberFormat="1" applyFont="1" applyFill="1" applyBorder="1" applyAlignment="1">
      <alignment horizontal="center"/>
    </xf>
    <xf numFmtId="180" fontId="142" fillId="0" borderId="0" xfId="13305" applyNumberFormat="1" applyFont="1" applyBorder="1" applyAlignment="1">
      <alignment vertical="center"/>
    </xf>
    <xf numFmtId="180" fontId="141" fillId="17" borderId="0" xfId="13305" applyNumberFormat="1" applyFont="1" applyFill="1" applyBorder="1" applyAlignment="1">
      <alignment horizontal="center" vertical="center"/>
    </xf>
    <xf numFmtId="180" fontId="141" fillId="15" borderId="0" xfId="13307" applyNumberFormat="1" applyFont="1" applyFill="1" applyBorder="1" applyAlignment="1">
      <alignment horizontal="center" vertical="center"/>
    </xf>
    <xf numFmtId="49" fontId="141" fillId="15" borderId="0" xfId="13307" applyNumberFormat="1" applyFont="1" applyFill="1" applyBorder="1" applyAlignment="1">
      <alignment horizontal="center" vertical="center" shrinkToFit="1"/>
    </xf>
    <xf numFmtId="180" fontId="141" fillId="15" borderId="0" xfId="13313" applyNumberFormat="1" applyFont="1" applyFill="1" applyBorder="1" applyAlignment="1">
      <alignment horizontal="center" vertical="center" wrapText="1"/>
    </xf>
    <xf numFmtId="180" fontId="142" fillId="15" borderId="0" xfId="13307" applyNumberFormat="1" applyFont="1" applyFill="1" applyBorder="1" applyAlignment="1">
      <alignment horizontal="left" vertical="center" shrinkToFit="1"/>
    </xf>
    <xf numFmtId="180" fontId="4" fillId="0" borderId="0" xfId="13313" applyNumberFormat="1" applyFont="1" applyBorder="1" applyAlignment="1">
      <alignment horizontal="left" vertical="center"/>
    </xf>
    <xf numFmtId="180" fontId="4" fillId="0" borderId="0" xfId="13313" applyNumberFormat="1" applyFont="1" applyBorder="1" applyAlignment="1">
      <alignment horizontal="left" vertical="center" wrapText="1"/>
    </xf>
    <xf numFmtId="180" fontId="78" fillId="0" borderId="0" xfId="13305" applyNumberFormat="1" applyFont="1" applyAlignment="1">
      <alignment vertical="center"/>
    </xf>
    <xf numFmtId="207" fontId="4" fillId="0" borderId="0" xfId="13305" applyNumberFormat="1" applyFont="1" applyFill="1" applyBorder="1" applyAlignment="1">
      <alignment horizontal="center"/>
    </xf>
    <xf numFmtId="180" fontId="139" fillId="0" borderId="0" xfId="13313" applyNumberFormat="1" applyFont="1" applyBorder="1" applyAlignment="1">
      <alignment horizontal="left" vertical="center"/>
    </xf>
    <xf numFmtId="180" fontId="140" fillId="0" borderId="0" xfId="13313" applyNumberFormat="1" applyFont="1" applyBorder="1" applyAlignment="1">
      <alignment horizontal="center" vertical="center"/>
    </xf>
  </cellXfs>
  <cellStyles count="13314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4"/>
    <cellStyle name="_ET_STYLE_NoName_00_ 10" xfId="13212"/>
    <cellStyle name="_ET_STYLE_NoName_00_ 11" xfId="13213"/>
    <cellStyle name="_ET_STYLE_NoName_00_ 12" xfId="13214"/>
    <cellStyle name="_ET_STYLE_NoName_00_ 13" xfId="13215"/>
    <cellStyle name="_ET_STYLE_NoName_00_ 14" xfId="13216"/>
    <cellStyle name="_ET_STYLE_NoName_00_ 15" xfId="13217"/>
    <cellStyle name="_ET_STYLE_NoName_00_ 16" xfId="13218"/>
    <cellStyle name="_ET_STYLE_NoName_00_ 17" xfId="13219"/>
    <cellStyle name="_ET_STYLE_NoName_00_ 2" xfId="13220"/>
    <cellStyle name="_ET_STYLE_NoName_00_ 2 10" xfId="13221"/>
    <cellStyle name="_ET_STYLE_NoName_00_ 2 11" xfId="13222"/>
    <cellStyle name="_ET_STYLE_NoName_00_ 2 12" xfId="13223"/>
    <cellStyle name="_ET_STYLE_NoName_00_ 2 13" xfId="13224"/>
    <cellStyle name="_ET_STYLE_NoName_00_ 2 2" xfId="13225"/>
    <cellStyle name="_ET_STYLE_NoName_00_ 2 3" xfId="13226"/>
    <cellStyle name="_ET_STYLE_NoName_00_ 2 4" xfId="13227"/>
    <cellStyle name="_ET_STYLE_NoName_00_ 2 5" xfId="13228"/>
    <cellStyle name="_ET_STYLE_NoName_00_ 2 6" xfId="13229"/>
    <cellStyle name="_ET_STYLE_NoName_00_ 2 7" xfId="13230"/>
    <cellStyle name="_ET_STYLE_NoName_00_ 2 8" xfId="13231"/>
    <cellStyle name="_ET_STYLE_NoName_00_ 2 9" xfId="13232"/>
    <cellStyle name="_ET_STYLE_NoName_00_ 3" xfId="13233"/>
    <cellStyle name="_ET_STYLE_NoName_00_ 3 10" xfId="13234"/>
    <cellStyle name="_ET_STYLE_NoName_00_ 3 11" xfId="13235"/>
    <cellStyle name="_ET_STYLE_NoName_00_ 3 12" xfId="13236"/>
    <cellStyle name="_ET_STYLE_NoName_00_ 3 13" xfId="13237"/>
    <cellStyle name="_ET_STYLE_NoName_00_ 3 2" xfId="13238"/>
    <cellStyle name="_ET_STYLE_NoName_00_ 3 3" xfId="13239"/>
    <cellStyle name="_ET_STYLE_NoName_00_ 3 4" xfId="13240"/>
    <cellStyle name="_ET_STYLE_NoName_00_ 3 5" xfId="13241"/>
    <cellStyle name="_ET_STYLE_NoName_00_ 3 6" xfId="13242"/>
    <cellStyle name="_ET_STYLE_NoName_00_ 3 7" xfId="13243"/>
    <cellStyle name="_ET_STYLE_NoName_00_ 3 8" xfId="13244"/>
    <cellStyle name="_ET_STYLE_NoName_00_ 3 9" xfId="13245"/>
    <cellStyle name="_ET_STYLE_NoName_00_ 4" xfId="13246"/>
    <cellStyle name="_ET_STYLE_NoName_00_ 5" xfId="13247"/>
    <cellStyle name="_ET_STYLE_NoName_00_ 6" xfId="13248"/>
    <cellStyle name="_ET_STYLE_NoName_00_ 7" xfId="13249"/>
    <cellStyle name="_ET_STYLE_NoName_00_ 8" xfId="13250"/>
    <cellStyle name="_ET_STYLE_NoName_00_ 9" xfId="13251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5"/>
    <cellStyle name="20% - 强调文字颜色 1 4" xfId="13056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57"/>
    <cellStyle name="20% - 强调文字颜色 2 4" xfId="13058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59"/>
    <cellStyle name="20% - 强调文字颜色 3 4" xfId="13060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1"/>
    <cellStyle name="20% - 强调文字颜色 4 4" xfId="13062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3"/>
    <cellStyle name="20% - 强调文字颜色 5 4" xfId="13064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5"/>
    <cellStyle name="20% - 强调文字颜色 6 4" xfId="13066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67"/>
    <cellStyle name="40% - 强调文字颜色 1 4" xfId="13068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69"/>
    <cellStyle name="40% - 强调文字颜色 2 4" xfId="13070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1"/>
    <cellStyle name="40% - 强调文字颜色 3 4" xfId="13072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3"/>
    <cellStyle name="40% - 强调文字颜色 4 4" xfId="13074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5"/>
    <cellStyle name="40% - 强调文字颜色 5 4" xfId="13076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77"/>
    <cellStyle name="40% - 强调文字颜色 6 4" xfId="13078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79"/>
    <cellStyle name="60% - 强调文字颜色 1 4" xfId="13080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1"/>
    <cellStyle name="60% - 强调文字颜色 2 4" xfId="13082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3"/>
    <cellStyle name="60% - 强调文字颜色 3 4" xfId="13084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5"/>
    <cellStyle name="60% - 强调文字颜色 4 4" xfId="13086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87"/>
    <cellStyle name="60% - 强调文字颜色 5 4" xfId="13088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89"/>
    <cellStyle name="60% - 强调文字颜色 6 4" xfId="13090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8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9"/>
    <cellStyle name="Mon閠aire_AR1194M" xfId="13010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1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1"/>
    <cellStyle name="Normal 12 3" xfId="12974"/>
    <cellStyle name="Normal 14" xfId="5466"/>
    <cellStyle name="Normal 14 2" xfId="12942"/>
    <cellStyle name="Normal 14 3" xfId="12975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3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2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3304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5"/>
    <cellStyle name="Normal 3 8" xfId="12978"/>
    <cellStyle name="Normal 3 9" xfId="13014"/>
    <cellStyle name="Normal 34" xfId="13252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7"/>
    <cellStyle name="Normal 4 7" xfId="12980"/>
    <cellStyle name="Normal 4 8" xfId="13015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5" xfId="12981"/>
    <cellStyle name="Normal 5 6" xfId="13016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3" xfId="12992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7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8"/>
    <cellStyle name="Pourcentage 2" xfId="13019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3207"/>
    <cellStyle name="S3" xfId="13208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1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2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3"/>
    <cellStyle name="标题 3 4" xfId="13094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095"/>
    <cellStyle name="标题 4 4" xfId="13096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097"/>
    <cellStyle name="标题 7" xfId="13098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099"/>
    <cellStyle name="差 4" xfId="13100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1"/>
    <cellStyle name="差_BMX 1022" xfId="13102"/>
    <cellStyle name="差_BMX- CMA CGM" xfId="13103"/>
    <cellStyle name="差_Book2" xfId="13104"/>
    <cellStyle name="差_CAT joint venture" xfId="13105"/>
    <cellStyle name="差_CIX" xfId="13106"/>
    <cellStyle name="差_CIX2" xfId="13107"/>
    <cellStyle name="差_CIX2 &amp; CKI &amp; AGI" xfId="13108"/>
    <cellStyle name="差_CKA &amp; CAT 0429" xfId="13109"/>
    <cellStyle name="差_CVX" xfId="13110"/>
    <cellStyle name="差_FMX" xfId="13111"/>
    <cellStyle name="差_IA2" xfId="13112"/>
    <cellStyle name="差_IFX" xfId="13113"/>
    <cellStyle name="差_IHS 0302" xfId="13114"/>
    <cellStyle name="差_IHS-KMTC" xfId="13115"/>
    <cellStyle name="差_ISH 0427" xfId="13116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17"/>
    <cellStyle name="差_KHP 2-SINOKOR" xfId="13118"/>
    <cellStyle name="差_KHP2 0416" xfId="13119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0"/>
    <cellStyle name="差_NSC 1119" xfId="13121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2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3"/>
    <cellStyle name="差_VTS 0820" xfId="13124"/>
    <cellStyle name="差_WIN" xfId="13125"/>
    <cellStyle name="差_WIN-SEACON" xfId="13126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10" xfId="13253"/>
    <cellStyle name="常规 10 2 11" xfId="13254"/>
    <cellStyle name="常规 10 2 12" xfId="13255"/>
    <cellStyle name="常规 10 2 13" xfId="13256"/>
    <cellStyle name="常规 10 2 14" xfId="13257"/>
    <cellStyle name="常规 10 2 15" xfId="13258"/>
    <cellStyle name="常规 10 2 16" xfId="13259"/>
    <cellStyle name="常规 10 2 17" xfId="13260"/>
    <cellStyle name="常规 10 2 18" xfId="13300"/>
    <cellStyle name="常规 10 2 19" xfId="13305"/>
    <cellStyle name="常规 10 2 2" xfId="6448"/>
    <cellStyle name="常规 10 2 2 2" xfId="6449"/>
    <cellStyle name="常规 10 2 2 3" xfId="6450"/>
    <cellStyle name="常规 10 2 2 4" xfId="13047"/>
    <cellStyle name="常规 10 2 2 5" xfId="13311"/>
    <cellStyle name="常规 10 2 3" xfId="6451"/>
    <cellStyle name="常规 10 2 3 2" xfId="13043"/>
    <cellStyle name="常规 10 2 4" xfId="6452"/>
    <cellStyle name="常规 10 2 4 2" xfId="13307"/>
    <cellStyle name="常规 10 2 5" xfId="6453"/>
    <cellStyle name="常规 10 2 6" xfId="13031"/>
    <cellStyle name="常规 10 2 7" xfId="13204"/>
    <cellStyle name="常规 10 2 8" xfId="13261"/>
    <cellStyle name="常规 10 2 9" xfId="13262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46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38"/>
    <cellStyle name="常规 13 2" xfId="6543"/>
    <cellStyle name="常规 13 3" xfId="6544"/>
    <cellStyle name="常规 13 4" xfId="6545"/>
    <cellStyle name="常规 13 5" xfId="6546"/>
    <cellStyle name="常规 131" xfId="13127"/>
    <cellStyle name="常规 132" xfId="13128"/>
    <cellStyle name="常规 133" xfId="13048"/>
    <cellStyle name="常规 134" xfId="13129"/>
    <cellStyle name="常规 14" xfId="13263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264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3265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0"/>
    <cellStyle name="常规 17" xfId="13266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3267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02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00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21"/>
    <cellStyle name="常规 2 66" xfId="13052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3268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2" xfId="13269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3270"/>
    <cellStyle name="常规 23 2" xfId="8788"/>
    <cellStyle name="常规 23 3" xfId="8789"/>
    <cellStyle name="常规 23 4" xfId="8790"/>
    <cellStyle name="常规 23 5" xfId="8791"/>
    <cellStyle name="常规 24" xfId="13271"/>
    <cellStyle name="常规 25" xfId="8792"/>
    <cellStyle name="常规 25 2" xfId="8793"/>
    <cellStyle name="常规 25 3" xfId="8794"/>
    <cellStyle name="常规 26" xfId="13026"/>
    <cellStyle name="常规 27" xfId="13296"/>
    <cellStyle name="常规 28" xfId="13308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2"/>
    <cellStyle name="常规 3 48" xfId="13033"/>
    <cellStyle name="常规 3 49" xfId="13303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3"/>
    <cellStyle name="常规 4 18" xfId="13201"/>
    <cellStyle name="常规 4 19" xfId="13309"/>
    <cellStyle name="常规 4 2" xfId="9399"/>
    <cellStyle name="常规 4 2 2" xfId="9400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39"/>
    <cellStyle name="常规 49" xfId="13040"/>
    <cellStyle name="常规 49 2" xfId="13131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4"/>
    <cellStyle name="常规 5 38" xfId="13041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7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5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40" xfId="13050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36" xfId="13049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CMA CGM SHIPPING SCHEDULE --BEX &amp; RUFEX2 2 3" xfId="13312"/>
    <cellStyle name="常规_EUROPE JULY (6 VSL)" xfId="13037"/>
    <cellStyle name="常规_Sheet1" xfId="12932"/>
    <cellStyle name="常规_Sheet1 2" xfId="13030"/>
    <cellStyle name="常规_Sheet1 2 2" xfId="13053"/>
    <cellStyle name="常规_Sheet1 3" xfId="13051"/>
    <cellStyle name="常规_Sheet1 4" xfId="13203"/>
    <cellStyle name="常规_Sheet1 5" xfId="13211"/>
    <cellStyle name="常规_Sheet1 5 2" xfId="13313"/>
    <cellStyle name="常规_Sheet1 6" xfId="13299"/>
    <cellStyle name="常规_Sheet1_1" xfId="12933"/>
    <cellStyle name="常规_Sheet1_1 2" xfId="13028"/>
    <cellStyle name="常规_Sheet1_1 3" xfId="13042"/>
    <cellStyle name="常规_Sheet1_1 4" xfId="13206"/>
    <cellStyle name="常规_Sheet1_1 5" xfId="13297"/>
    <cellStyle name="常规_Sheet1_1 6" xfId="13306"/>
    <cellStyle name="常规_Sheet1_16" xfId="12936"/>
    <cellStyle name="常规_Sheet1_2" xfId="13205"/>
    <cellStyle name="常规_Sheet1_35" xfId="12937"/>
    <cellStyle name="常规_Sheet1_44" xfId="12938"/>
    <cellStyle name="常规_Sheet1_44 2" xfId="13044"/>
    <cellStyle name="常规_Sheet1_47" xfId="12939"/>
    <cellStyle name="常规_Sheet1_50" xfId="12940"/>
    <cellStyle name="常规_Sheet1_73" xfId="13032"/>
    <cellStyle name="常规_Sheet1_73 2" xfId="13301"/>
    <cellStyle name="常规_上海口岸船期表_57" xfId="13029"/>
    <cellStyle name="常规_上海口岸船期表_63" xfId="13034"/>
    <cellStyle name="常规_上海口岸船期表_63 2" xfId="13302"/>
    <cellStyle name="常规_上海口岸船期表_64" xfId="13036"/>
    <cellStyle name="常规_上海口岸船期表_64 2" xfId="13298"/>
    <cellStyle name="常规_深圳口岸" xfId="13045"/>
    <cellStyle name="常规_万达运通2012年8月份拼箱船期表" xfId="13209"/>
    <cellStyle name="常规_万达运通2012年8月份拼箱船期表 2" xfId="13310"/>
    <cellStyle name="超連結 2" xfId="11629"/>
    <cellStyle name="超連結 2 2" xfId="11630"/>
    <cellStyle name="超連結 2 3" xfId="11631"/>
    <cellStyle name="超链接 2" xfId="13035"/>
    <cellStyle name="超链接 3" xfId="13210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2"/>
    <cellStyle name="好 4" xfId="13133"/>
    <cellStyle name="好_1004 MAL II線" xfId="11736"/>
    <cellStyle name="好_1004 MAL II線 2" xfId="11737"/>
    <cellStyle name="好_1004 MAL II線 3" xfId="11738"/>
    <cellStyle name="好_2015 TSL VSL'S +JOIN VENTURE LONGTERM SCHEDULE-5codes 0126" xfId="13134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35"/>
    <cellStyle name="好_BMX- CMA CGM" xfId="13136"/>
    <cellStyle name="好_Book2" xfId="13137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38"/>
    <cellStyle name="好_CC1 4000teu 201108" xfId="11769"/>
    <cellStyle name="好_CC1 4000teu 201108 2" xfId="11770"/>
    <cellStyle name="好_CC1 4000teu 201108 3" xfId="11771"/>
    <cellStyle name="好_CIX" xfId="13139"/>
    <cellStyle name="好_CIX2" xfId="13140"/>
    <cellStyle name="好_CIX2 &amp; CKI &amp; AGI" xfId="13141"/>
    <cellStyle name="好_CKA &amp; CAT 0429" xfId="13142"/>
    <cellStyle name="好_CVX" xfId="13143"/>
    <cellStyle name="好_Elsa_ 201202" xfId="11772"/>
    <cellStyle name="好_Elsa_ 201202 2" xfId="11773"/>
    <cellStyle name="好_Elsa_ 201202 3" xfId="11774"/>
    <cellStyle name="好_FMX" xfId="13144"/>
    <cellStyle name="好_forecast" xfId="11775"/>
    <cellStyle name="好_forecast 2" xfId="11776"/>
    <cellStyle name="好_forecast 3" xfId="11777"/>
    <cellStyle name="好_IA2" xfId="13145"/>
    <cellStyle name="好_IFX" xfId="13146"/>
    <cellStyle name="好_IHS 0302" xfId="13147"/>
    <cellStyle name="好_IHS-KMTC" xfId="13148"/>
    <cellStyle name="好_ISH 0427" xfId="13149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0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1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2"/>
    <cellStyle name="好_NSC 1119" xfId="13153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4"/>
    <cellStyle name="好_VTS 0820" xfId="13155"/>
    <cellStyle name="好_Weekly CB ver3" xfId="11904"/>
    <cellStyle name="好_Weekly CB ver3 2" xfId="11905"/>
    <cellStyle name="好_Weekly CB ver3 3" xfId="11906"/>
    <cellStyle name="好_WIN" xfId="13156"/>
    <cellStyle name="好_WIN-SEACON" xfId="13157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58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59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0"/>
    <cellStyle name="计算 4" xfId="13161"/>
    <cellStyle name="計算" xfId="11996"/>
    <cellStyle name="計算 2" xfId="11997"/>
    <cellStyle name="計算 3" xfId="11998"/>
    <cellStyle name="計算方式" xfId="13162"/>
    <cellStyle name="計算方式 2" xfId="13163"/>
    <cellStyle name="計算方式 3" xfId="13164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65"/>
    <cellStyle name="检查单元格 4" xfId="13166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67"/>
    <cellStyle name="解释性文本 4" xfId="13168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69"/>
    <cellStyle name="警告文本 4" xfId="13170"/>
    <cellStyle name="警告文字" xfId="13171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72"/>
    <cellStyle name="链接单元格 4" xfId="13173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10" xfId="13272"/>
    <cellStyle name="千位分隔 11" xfId="13273"/>
    <cellStyle name="千位分隔 12" xfId="13274"/>
    <cellStyle name="千位分隔 13" xfId="13275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 3" xfId="13276"/>
    <cellStyle name="千位分隔 4" xfId="13277"/>
    <cellStyle name="千位分隔 5" xfId="13278"/>
    <cellStyle name="千位分隔 6" xfId="13279"/>
    <cellStyle name="千位分隔 7" xfId="13280"/>
    <cellStyle name="千位分隔 8" xfId="13281"/>
    <cellStyle name="千位分隔 9" xfId="13282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20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74"/>
    <cellStyle name="强调文字颜色 1 4" xfId="13175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76"/>
    <cellStyle name="强调文字颜色 2 4" xfId="13177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78"/>
    <cellStyle name="强调文字颜色 3 4" xfId="13179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80"/>
    <cellStyle name="强调文字颜色 4 4" xfId="13181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82"/>
    <cellStyle name="强调文字颜色 5 4" xfId="13183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84"/>
    <cellStyle name="强调文字颜色 6 4" xfId="13185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86"/>
    <cellStyle name="适中 4" xfId="13187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88"/>
    <cellStyle name="输出 4" xfId="13189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190"/>
    <cellStyle name="输入 4" xfId="13191"/>
    <cellStyle name="輸出" xfId="13192"/>
    <cellStyle name="輸出 2" xfId="13193"/>
    <cellStyle name="輸出 3" xfId="13194"/>
    <cellStyle name="輸入" xfId="13195"/>
    <cellStyle name="輸入 2" xfId="13196"/>
    <cellStyle name="輸入 3" xfId="13197"/>
    <cellStyle name="說明文字" xfId="13198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10" xfId="13283"/>
    <cellStyle name="注释 11" xfId="13284"/>
    <cellStyle name="注释 12" xfId="13285"/>
    <cellStyle name="注释 13" xfId="13286"/>
    <cellStyle name="注释 14" xfId="13287"/>
    <cellStyle name="注释 15" xfId="13288"/>
    <cellStyle name="注释 16" xfId="13289"/>
    <cellStyle name="注释 17" xfId="13290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199"/>
    <cellStyle name="注释 5" xfId="13291"/>
    <cellStyle name="注释 6" xfId="13292"/>
    <cellStyle name="注释 7" xfId="13293"/>
    <cellStyle name="注释 8" xfId="13294"/>
    <cellStyle name="注释 9" xfId="13295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114300</xdr:rowOff>
    </xdr:from>
    <xdr:to>
      <xdr:col>1</xdr:col>
      <xdr:colOff>142875</xdr:colOff>
      <xdr:row>0</xdr:row>
      <xdr:rowOff>676275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00" y="114300"/>
          <a:ext cx="733425" cy="5619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379</xdr:row>
      <xdr:rowOff>0</xdr:rowOff>
    </xdr:from>
    <xdr:to>
      <xdr:col>7</xdr:col>
      <xdr:colOff>304800</xdr:colOff>
      <xdr:row>380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68589525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975732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33350"/>
          <a:ext cx="985257" cy="38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__doPostBack('ctl00$ContentPlaceHolder1$lbtnVesselName','')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159" Type="http://schemas.openxmlformats.org/officeDocument/2006/relationships/hyperlink" Target="https://my.mcc.com.sg/schedules/" TargetMode="External"/><Relationship Id="rId170" Type="http://schemas.openxmlformats.org/officeDocument/2006/relationships/hyperlink" Target="javascript:void(0);" TargetMode="External"/><Relationship Id="rId191" Type="http://schemas.openxmlformats.org/officeDocument/2006/relationships/hyperlink" Target="javascript:void(0);" TargetMode="External"/><Relationship Id="rId196" Type="http://schemas.openxmlformats.org/officeDocument/2006/relationships/hyperlink" Target="javascript:void(0);" TargetMode="External"/><Relationship Id="rId200" Type="http://schemas.openxmlformats.org/officeDocument/2006/relationships/printerSettings" Target="../printerSettings/printerSettings3.bin"/><Relationship Id="rId16" Type="http://schemas.openxmlformats.org/officeDocument/2006/relationships/hyperlink" Target="javascript:void(0);" TargetMode="External"/><Relationship Id="rId107" Type="http://schemas.openxmlformats.org/officeDocument/2006/relationships/hyperlink" Target="https://my.maerskline.com/schedules/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https://my.maerskline.com/schedules/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https://my.maerskline.com/schedules/" TargetMode="External"/><Relationship Id="rId128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5" Type="http://schemas.openxmlformats.org/officeDocument/2006/relationships/hyperlink" Target="https://www.cma-cgm.com/ebusiness/schedules/voyage/detail?voyageReference=0BX0XW1MA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https://my.mcc.com.sg/schedules/" TargetMode="External"/><Relationship Id="rId165" Type="http://schemas.openxmlformats.org/officeDocument/2006/relationships/hyperlink" Target="javascript:void(0);" TargetMode="External"/><Relationship Id="rId181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https://my.maerskline.com/schedules/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https://www.cma-cgm.com/ebusiness/schedules/voyage/detail?voyageReference=0GC0XW1MA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55" Type="http://schemas.openxmlformats.org/officeDocument/2006/relationships/hyperlink" Target="https://my.mcc.com.sg/schedules/" TargetMode="External"/><Relationship Id="rId171" Type="http://schemas.openxmlformats.org/officeDocument/2006/relationships/hyperlink" Target="javascript:void(0);" TargetMode="External"/><Relationship Id="rId176" Type="http://schemas.openxmlformats.org/officeDocument/2006/relationships/hyperlink" Target="javascript:void(0);" TargetMode="External"/><Relationship Id="rId192" Type="http://schemas.openxmlformats.org/officeDocument/2006/relationships/hyperlink" Target="javascript:void(0);" TargetMode="External"/><Relationship Id="rId197" Type="http://schemas.openxmlformats.org/officeDocument/2006/relationships/hyperlink" Target="javascript:void(0);" TargetMode="External"/><Relationship Id="rId201" Type="http://schemas.openxmlformats.org/officeDocument/2006/relationships/drawing" Target="../drawings/drawing3.xm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3" Type="http://schemas.openxmlformats.org/officeDocument/2006/relationships/hyperlink" Target="https://my.maerskline.com/schedules/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https://my.maerskline.com/schedules/" TargetMode="External"/><Relationship Id="rId124" Type="http://schemas.openxmlformats.org/officeDocument/2006/relationships/hyperlink" Target="https://my.maerskline.com/schedules/" TargetMode="External"/><Relationship Id="rId129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cma-cgm.com/ebusiness/schedules/voyage/detail?voyageReference=0BX0ZW1MA" TargetMode="External"/><Relationship Id="rId23" Type="http://schemas.openxmlformats.org/officeDocument/2006/relationships/hyperlink" Target="https://my.maerskline.com/schedules/" TargetMode="External"/><Relationship Id="rId28" Type="http://schemas.openxmlformats.org/officeDocument/2006/relationships/hyperlink" Target="https://my.maerskline.com/schedules/" TargetMode="External"/><Relationship Id="rId49" Type="http://schemas.openxmlformats.org/officeDocument/2006/relationships/hyperlink" Target="https://www.cma-cgm.com/ebusiness/schedules/voyage/detail?voyageReference=0GC0ZW1MA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156" Type="http://schemas.openxmlformats.org/officeDocument/2006/relationships/hyperlink" Target="https://my.mcc.com.sg/schedules/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hyperlink" Target="javascript:void(0);" TargetMode="External"/><Relationship Id="rId172" Type="http://schemas.openxmlformats.org/officeDocument/2006/relationships/hyperlink" Target="javascript:void(0);" TargetMode="External"/><Relationship Id="rId193" Type="http://schemas.openxmlformats.org/officeDocument/2006/relationships/hyperlink" Target="javascript:void(0);" TargetMode="External"/><Relationship Id="rId13" Type="http://schemas.openxmlformats.org/officeDocument/2006/relationships/hyperlink" Target="https://www.cma-cgm.com/ebusiness/schedules/voyage/detail?voyageReference=0BX13W1MA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https://my.maerskline.com/schedules/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https://www.cma-cgm.com/ebusiness/schedules/voyage/detail?voyageReference=0GC11W1MA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https://my.maerskline.com/schedules/" TargetMode="External"/><Relationship Id="rId125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javascript:void(0);" TargetMode="External"/><Relationship Id="rId7" Type="http://schemas.openxmlformats.org/officeDocument/2006/relationships/hyperlink" Target="https://www.cma-cgm.com/ebusiness/schedules/voyage/detail?voyageReference=0BX11W1MA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https://my.maerskline.com/schedules/" TargetMode="External"/><Relationship Id="rId24" Type="http://schemas.openxmlformats.org/officeDocument/2006/relationships/hyperlink" Target="https://my.maerskline.com/schedules/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https://my.maerskline.com/schedules/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https://my.mcc.com.sg/schedules/" TargetMode="External"/><Relationship Id="rId178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194" Type="http://schemas.openxmlformats.org/officeDocument/2006/relationships/hyperlink" Target="javascript:void(0);" TargetMode="External"/><Relationship Id="rId199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0" Type="http://schemas.openxmlformats.org/officeDocument/2006/relationships/hyperlink" Target="https://my.maerskline.com/schedules/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javascript:void(0);" TargetMode="External"/><Relationship Id="rId8" Type="http://schemas.openxmlformats.org/officeDocument/2006/relationships/hyperlink" Target="https://my.maerskline.com/schedules/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https://my.maerskline.com/schedules/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184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5" Type="http://schemas.openxmlformats.org/officeDocument/2006/relationships/hyperlink" Target="https://my.maerskline.com/schedules/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https://my.mcc.com.sg/schedules/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https://my.maerskline.com/schedules/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74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195" Type="http://schemas.openxmlformats.org/officeDocument/2006/relationships/hyperlink" Target="javascript:void(0);" TargetMode="External"/><Relationship Id="rId190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https://my.maerskline.com/schedules/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https://my.maerskline.com/schedules/" TargetMode="External"/><Relationship Id="rId143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185" Type="http://schemas.openxmlformats.org/officeDocument/2006/relationships/hyperlink" Target="javascript:void(0);" TargetMode="External"/><Relationship Id="rId4" Type="http://schemas.openxmlformats.org/officeDocument/2006/relationships/hyperlink" Target="https://www.cma-cgm.com/ebusiness/schedules/voyage/detail?voyageReference=0BX0VW1MA" TargetMode="External"/><Relationship Id="rId9" Type="http://schemas.openxmlformats.org/officeDocument/2006/relationships/hyperlink" Target="http://www.cma-cgm.com/ebusiness/schedules/voyage/detail?voyageReference=0GC0TW1MA" TargetMode="External"/><Relationship Id="rId180" Type="http://schemas.openxmlformats.org/officeDocument/2006/relationships/hyperlink" Target="javascript:void(0);" TargetMode="External"/><Relationship Id="rId26" Type="http://schemas.openxmlformats.org/officeDocument/2006/relationships/hyperlink" Target="https://my.maerskline.com/schedules/" TargetMode="External"/><Relationship Id="rId47" Type="http://schemas.openxmlformats.org/officeDocument/2006/relationships/hyperlink" Target="https://www.cma-cgm.com/ebusiness/schedules/voyage/detail?voyageReference=0GC0VW1MA" TargetMode="External"/><Relationship Id="rId68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1"/>
  <sheetViews>
    <sheetView tabSelected="1" workbookViewId="0">
      <selection activeCell="G2" sqref="G2"/>
    </sheetView>
  </sheetViews>
  <sheetFormatPr defaultRowHeight="14.25"/>
  <cols>
    <col min="1" max="1" width="24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ht="67.5" customHeight="1">
      <c r="A1" s="262" t="s">
        <v>331</v>
      </c>
      <c r="B1" s="262"/>
      <c r="C1" s="262"/>
      <c r="D1" s="262"/>
      <c r="E1" s="262"/>
      <c r="F1" s="262"/>
      <c r="G1" s="262"/>
    </row>
    <row r="2" spans="1:7" ht="33.75" customHeight="1">
      <c r="A2" s="263" t="s">
        <v>35</v>
      </c>
      <c r="B2" s="263"/>
      <c r="C2" s="1"/>
      <c r="D2" s="1"/>
      <c r="E2" s="1"/>
      <c r="F2" s="1"/>
      <c r="G2" s="2" t="s">
        <v>1112</v>
      </c>
    </row>
    <row r="3" spans="1:7" s="73" customFormat="1" ht="22.5" customHeight="1">
      <c r="A3" s="264" t="s">
        <v>330</v>
      </c>
      <c r="B3" s="264"/>
      <c r="C3" s="264"/>
      <c r="D3" s="264"/>
      <c r="E3" s="264"/>
      <c r="F3" s="264"/>
      <c r="G3" s="264"/>
    </row>
    <row r="4" spans="1:7" s="57" customFormat="1" ht="15.75" customHeight="1">
      <c r="A4" s="257" t="s">
        <v>335</v>
      </c>
      <c r="B4" s="257"/>
      <c r="C4" s="3"/>
      <c r="D4" s="4"/>
      <c r="E4" s="4"/>
      <c r="F4" s="4"/>
      <c r="G4" s="5"/>
    </row>
    <row r="5" spans="1:7" s="57" customFormat="1" ht="15.75" customHeight="1">
      <c r="A5" s="6"/>
      <c r="B5" s="211" t="s">
        <v>38</v>
      </c>
      <c r="C5" s="211" t="s">
        <v>39</v>
      </c>
      <c r="D5" s="211" t="s">
        <v>40</v>
      </c>
      <c r="E5" s="74" t="s">
        <v>430</v>
      </c>
      <c r="F5" s="74" t="s">
        <v>41</v>
      </c>
      <c r="G5" s="74" t="s">
        <v>37</v>
      </c>
    </row>
    <row r="6" spans="1:7" s="57" customFormat="1" ht="15.75" customHeight="1">
      <c r="A6" s="6"/>
      <c r="B6" s="212"/>
      <c r="C6" s="212"/>
      <c r="D6" s="212"/>
      <c r="E6" s="92" t="s">
        <v>30</v>
      </c>
      <c r="F6" s="74" t="s">
        <v>42</v>
      </c>
      <c r="G6" s="74" t="s">
        <v>43</v>
      </c>
    </row>
    <row r="7" spans="1:7" s="57" customFormat="1" ht="15.75" customHeight="1">
      <c r="A7" s="56"/>
      <c r="B7" s="97" t="s">
        <v>418</v>
      </c>
      <c r="C7" s="98" t="s">
        <v>46</v>
      </c>
      <c r="D7" s="216" t="s">
        <v>789</v>
      </c>
      <c r="E7" s="99">
        <v>43279</v>
      </c>
      <c r="F7" s="99">
        <f>E7+5</f>
        <v>43284</v>
      </c>
      <c r="G7" s="75">
        <f>F7+29</f>
        <v>43313</v>
      </c>
    </row>
    <row r="8" spans="1:7" s="57" customFormat="1" ht="15.75" customHeight="1">
      <c r="A8" s="7"/>
      <c r="B8" s="97" t="s">
        <v>584</v>
      </c>
      <c r="C8" s="76" t="s">
        <v>52</v>
      </c>
      <c r="D8" s="220"/>
      <c r="E8" s="100">
        <f t="shared" ref="E8:G11" si="0">E7+7</f>
        <v>43286</v>
      </c>
      <c r="F8" s="99">
        <f t="shared" si="0"/>
        <v>43291</v>
      </c>
      <c r="G8" s="75">
        <f t="shared" si="0"/>
        <v>43320</v>
      </c>
    </row>
    <row r="9" spans="1:7" s="57" customFormat="1" ht="15.75" customHeight="1">
      <c r="A9" s="7"/>
      <c r="B9" s="97" t="s">
        <v>585</v>
      </c>
      <c r="C9" s="101" t="s">
        <v>46</v>
      </c>
      <c r="D9" s="220"/>
      <c r="E9" s="100">
        <f t="shared" si="0"/>
        <v>43293</v>
      </c>
      <c r="F9" s="99">
        <f t="shared" si="0"/>
        <v>43298</v>
      </c>
      <c r="G9" s="75">
        <f t="shared" si="0"/>
        <v>43327</v>
      </c>
    </row>
    <row r="10" spans="1:7" s="57" customFormat="1" ht="15.75" customHeight="1">
      <c r="A10" s="7"/>
      <c r="B10" s="97" t="s">
        <v>586</v>
      </c>
      <c r="C10" s="76" t="s">
        <v>45</v>
      </c>
      <c r="D10" s="220"/>
      <c r="E10" s="100">
        <f t="shared" si="0"/>
        <v>43300</v>
      </c>
      <c r="F10" s="99">
        <f t="shared" si="0"/>
        <v>43305</v>
      </c>
      <c r="G10" s="75">
        <f t="shared" si="0"/>
        <v>43334</v>
      </c>
    </row>
    <row r="11" spans="1:7" s="57" customFormat="1" ht="15.75" customHeight="1">
      <c r="A11" s="8"/>
      <c r="B11" s="97"/>
      <c r="C11" s="101"/>
      <c r="D11" s="221"/>
      <c r="E11" s="100">
        <f t="shared" si="0"/>
        <v>43307</v>
      </c>
      <c r="F11" s="99">
        <f t="shared" si="0"/>
        <v>43312</v>
      </c>
      <c r="G11" s="75">
        <f t="shared" si="0"/>
        <v>43341</v>
      </c>
    </row>
    <row r="12" spans="1:7" s="57" customFormat="1" ht="15.75" customHeight="1">
      <c r="A12" s="8"/>
      <c r="B12" s="265"/>
      <c r="C12" s="265"/>
      <c r="D12" s="265"/>
      <c r="E12" s="265"/>
      <c r="F12" s="265"/>
      <c r="G12" s="265"/>
    </row>
    <row r="13" spans="1:7" s="57" customFormat="1" ht="15.75" customHeight="1">
      <c r="A13" s="8"/>
      <c r="B13" s="266"/>
      <c r="C13" s="266"/>
      <c r="D13" s="266"/>
      <c r="E13" s="266"/>
      <c r="F13" s="266"/>
      <c r="G13" s="266"/>
    </row>
    <row r="14" spans="1:7" s="57" customFormat="1" ht="15.75" customHeight="1">
      <c r="A14" s="8"/>
      <c r="B14" s="222" t="s">
        <v>38</v>
      </c>
      <c r="C14" s="222" t="s">
        <v>39</v>
      </c>
      <c r="D14" s="222" t="s">
        <v>785</v>
      </c>
      <c r="E14" s="74" t="s">
        <v>786</v>
      </c>
      <c r="F14" s="74" t="s">
        <v>41</v>
      </c>
      <c r="G14" s="74" t="s">
        <v>37</v>
      </c>
    </row>
    <row r="15" spans="1:7" s="57" customFormat="1" ht="15.75" customHeight="1">
      <c r="A15" s="8"/>
      <c r="B15" s="223"/>
      <c r="C15" s="223"/>
      <c r="D15" s="223"/>
      <c r="E15" s="92" t="s">
        <v>30</v>
      </c>
      <c r="F15" s="74" t="s">
        <v>42</v>
      </c>
      <c r="G15" s="74" t="s">
        <v>43</v>
      </c>
    </row>
    <row r="16" spans="1:7" s="57" customFormat="1" ht="15.75" customHeight="1">
      <c r="A16" s="8"/>
      <c r="B16" s="76" t="s">
        <v>587</v>
      </c>
      <c r="C16" s="102" t="s">
        <v>592</v>
      </c>
      <c r="D16" s="251" t="s">
        <v>790</v>
      </c>
      <c r="E16" s="99">
        <v>43283</v>
      </c>
      <c r="F16" s="99">
        <f>E16+4</f>
        <v>43287</v>
      </c>
      <c r="G16" s="99">
        <f>F16+26</f>
        <v>43313</v>
      </c>
    </row>
    <row r="17" spans="1:7" s="57" customFormat="1" ht="15.75" customHeight="1">
      <c r="A17" s="8"/>
      <c r="B17" s="76" t="s">
        <v>588</v>
      </c>
      <c r="C17" s="76" t="s">
        <v>593</v>
      </c>
      <c r="D17" s="252"/>
      <c r="E17" s="77">
        <f t="shared" ref="E17:G20" si="1">E16+7</f>
        <v>43290</v>
      </c>
      <c r="F17" s="99">
        <f t="shared" si="1"/>
        <v>43294</v>
      </c>
      <c r="G17" s="75">
        <f t="shared" si="1"/>
        <v>43320</v>
      </c>
    </row>
    <row r="18" spans="1:7" s="57" customFormat="1" ht="15.75" customHeight="1">
      <c r="A18" s="8"/>
      <c r="B18" s="103" t="s">
        <v>589</v>
      </c>
      <c r="C18" s="78" t="s">
        <v>594</v>
      </c>
      <c r="D18" s="252"/>
      <c r="E18" s="77">
        <f t="shared" si="1"/>
        <v>43297</v>
      </c>
      <c r="F18" s="99">
        <f t="shared" si="1"/>
        <v>43301</v>
      </c>
      <c r="G18" s="75">
        <f t="shared" si="1"/>
        <v>43327</v>
      </c>
    </row>
    <row r="19" spans="1:7" s="57" customFormat="1" ht="15.75" customHeight="1">
      <c r="A19" s="8"/>
      <c r="B19" s="78" t="s">
        <v>590</v>
      </c>
      <c r="C19" s="78" t="s">
        <v>595</v>
      </c>
      <c r="D19" s="252"/>
      <c r="E19" s="77">
        <f t="shared" si="1"/>
        <v>43304</v>
      </c>
      <c r="F19" s="99">
        <f t="shared" si="1"/>
        <v>43308</v>
      </c>
      <c r="G19" s="75">
        <f t="shared" si="1"/>
        <v>43334</v>
      </c>
    </row>
    <row r="20" spans="1:7" s="57" customFormat="1" ht="15.75" customHeight="1">
      <c r="A20" s="8"/>
      <c r="B20" s="78" t="s">
        <v>591</v>
      </c>
      <c r="C20" s="78" t="s">
        <v>596</v>
      </c>
      <c r="D20" s="253"/>
      <c r="E20" s="77">
        <f t="shared" si="1"/>
        <v>43311</v>
      </c>
      <c r="F20" s="99">
        <f t="shared" si="1"/>
        <v>43315</v>
      </c>
      <c r="G20" s="75">
        <f t="shared" si="1"/>
        <v>43341</v>
      </c>
    </row>
    <row r="21" spans="1:7" s="57" customFormat="1" ht="15.75" customHeight="1">
      <c r="A21" s="8"/>
      <c r="B21" s="9"/>
      <c r="C21" s="9"/>
      <c r="D21" s="10"/>
      <c r="E21" s="11"/>
      <c r="F21" s="12"/>
      <c r="G21" s="12"/>
    </row>
    <row r="22" spans="1:7" s="57" customFormat="1" ht="15.75" customHeight="1">
      <c r="A22" s="8"/>
      <c r="B22" s="13"/>
      <c r="C22" s="13"/>
      <c r="D22" s="13"/>
      <c r="E22" s="13"/>
      <c r="F22" s="12"/>
      <c r="G22" s="12"/>
    </row>
    <row r="23" spans="1:7" s="57" customFormat="1" ht="15.75" customHeight="1">
      <c r="A23" s="8"/>
      <c r="B23" s="211" t="s">
        <v>38</v>
      </c>
      <c r="C23" s="211" t="s">
        <v>39</v>
      </c>
      <c r="D23" s="211" t="s">
        <v>40</v>
      </c>
      <c r="E23" s="74" t="s">
        <v>791</v>
      </c>
      <c r="F23" s="74" t="s">
        <v>41</v>
      </c>
      <c r="G23" s="74" t="s">
        <v>37</v>
      </c>
    </row>
    <row r="24" spans="1:7" s="57" customFormat="1" ht="15.75" customHeight="1">
      <c r="A24" s="8"/>
      <c r="B24" s="212"/>
      <c r="C24" s="212"/>
      <c r="D24" s="212"/>
      <c r="E24" s="92" t="s">
        <v>30</v>
      </c>
      <c r="F24" s="74" t="s">
        <v>42</v>
      </c>
      <c r="G24" s="74" t="s">
        <v>43</v>
      </c>
    </row>
    <row r="25" spans="1:7" s="57" customFormat="1" ht="15.75" customHeight="1">
      <c r="A25" s="8"/>
      <c r="B25" s="104" t="s">
        <v>419</v>
      </c>
      <c r="C25" s="105" t="s">
        <v>420</v>
      </c>
      <c r="D25" s="216" t="s">
        <v>792</v>
      </c>
      <c r="E25" s="99">
        <v>43282</v>
      </c>
      <c r="F25" s="99">
        <f>E25+4</f>
        <v>43286</v>
      </c>
      <c r="G25" s="99">
        <f>F25+30</f>
        <v>43316</v>
      </c>
    </row>
    <row r="26" spans="1:7" s="57" customFormat="1" ht="15.75" customHeight="1">
      <c r="A26" s="8"/>
      <c r="B26" s="104" t="s">
        <v>597</v>
      </c>
      <c r="C26" s="105" t="s">
        <v>599</v>
      </c>
      <c r="D26" s="220"/>
      <c r="E26" s="77">
        <f t="shared" ref="E26:G29" si="2">E25+7</f>
        <v>43289</v>
      </c>
      <c r="F26" s="99">
        <f t="shared" si="2"/>
        <v>43293</v>
      </c>
      <c r="G26" s="75">
        <f t="shared" si="2"/>
        <v>43323</v>
      </c>
    </row>
    <row r="27" spans="1:7" s="57" customFormat="1" ht="15.75" customHeight="1">
      <c r="A27" s="8"/>
      <c r="B27" s="104" t="s">
        <v>317</v>
      </c>
      <c r="C27" s="105" t="s">
        <v>600</v>
      </c>
      <c r="D27" s="220"/>
      <c r="E27" s="77">
        <f t="shared" si="2"/>
        <v>43296</v>
      </c>
      <c r="F27" s="99">
        <f t="shared" si="2"/>
        <v>43300</v>
      </c>
      <c r="G27" s="75">
        <f t="shared" si="2"/>
        <v>43330</v>
      </c>
    </row>
    <row r="28" spans="1:7" s="57" customFormat="1" ht="15.75" customHeight="1">
      <c r="A28" s="8"/>
      <c r="B28" s="104" t="s">
        <v>598</v>
      </c>
      <c r="C28" s="105" t="s">
        <v>601</v>
      </c>
      <c r="D28" s="220"/>
      <c r="E28" s="77">
        <f t="shared" si="2"/>
        <v>43303</v>
      </c>
      <c r="F28" s="99">
        <f t="shared" si="2"/>
        <v>43307</v>
      </c>
      <c r="G28" s="75">
        <f t="shared" si="2"/>
        <v>43337</v>
      </c>
    </row>
    <row r="29" spans="1:7" s="57" customFormat="1" ht="15.75" customHeight="1">
      <c r="A29" s="8"/>
      <c r="B29" s="104" t="s">
        <v>318</v>
      </c>
      <c r="C29" s="105" t="s">
        <v>602</v>
      </c>
      <c r="D29" s="221"/>
      <c r="E29" s="77">
        <f t="shared" si="2"/>
        <v>43310</v>
      </c>
      <c r="F29" s="99">
        <f t="shared" si="2"/>
        <v>43314</v>
      </c>
      <c r="G29" s="75">
        <f t="shared" si="2"/>
        <v>43344</v>
      </c>
    </row>
    <row r="30" spans="1:7" s="57" customFormat="1" ht="15.75" customHeight="1">
      <c r="A30" s="8"/>
      <c r="B30" s="14"/>
      <c r="C30" s="14"/>
      <c r="D30" s="15"/>
      <c r="E30" s="11"/>
      <c r="F30" s="16"/>
      <c r="G30" s="12"/>
    </row>
    <row r="31" spans="1:7" s="57" customFormat="1" ht="15.75" customHeight="1">
      <c r="A31" s="8"/>
      <c r="B31" s="13"/>
      <c r="C31" s="13"/>
      <c r="D31" s="13"/>
      <c r="E31" s="13"/>
      <c r="F31" s="12"/>
      <c r="G31" s="12"/>
    </row>
    <row r="32" spans="1:7" s="57" customFormat="1" ht="15.75" customHeight="1">
      <c r="A32" s="8"/>
      <c r="B32" s="13"/>
      <c r="C32" s="13"/>
      <c r="D32" s="13"/>
      <c r="E32" s="13"/>
      <c r="F32" s="12"/>
      <c r="G32" s="12"/>
    </row>
    <row r="33" spans="1:7" s="57" customFormat="1" ht="15.75" customHeight="1">
      <c r="A33" s="214" t="s">
        <v>53</v>
      </c>
      <c r="B33" s="214"/>
      <c r="C33" s="17"/>
      <c r="D33" s="18"/>
      <c r="E33" s="18"/>
      <c r="F33" s="19"/>
      <c r="G33" s="19"/>
    </row>
    <row r="34" spans="1:7" s="57" customFormat="1" ht="15.75" customHeight="1">
      <c r="A34" s="87"/>
      <c r="B34" s="211" t="s">
        <v>793</v>
      </c>
      <c r="C34" s="211" t="s">
        <v>39</v>
      </c>
      <c r="D34" s="211" t="s">
        <v>40</v>
      </c>
      <c r="E34" s="74" t="s">
        <v>786</v>
      </c>
      <c r="F34" s="74" t="s">
        <v>41</v>
      </c>
      <c r="G34" s="90" t="s">
        <v>53</v>
      </c>
    </row>
    <row r="35" spans="1:7" s="57" customFormat="1" ht="15.75" customHeight="1">
      <c r="A35" s="87"/>
      <c r="B35" s="212"/>
      <c r="C35" s="212"/>
      <c r="D35" s="212"/>
      <c r="E35" s="92" t="s">
        <v>30</v>
      </c>
      <c r="F35" s="106" t="s">
        <v>42</v>
      </c>
      <c r="G35" s="74" t="s">
        <v>43</v>
      </c>
    </row>
    <row r="36" spans="1:7" s="57" customFormat="1" ht="15.75" customHeight="1">
      <c r="A36" s="87"/>
      <c r="B36" s="97" t="s">
        <v>794</v>
      </c>
      <c r="C36" s="107" t="s">
        <v>781</v>
      </c>
      <c r="D36" s="216" t="s">
        <v>795</v>
      </c>
      <c r="E36" s="99">
        <v>43280</v>
      </c>
      <c r="F36" s="99">
        <f>E36+4</f>
        <v>43284</v>
      </c>
      <c r="G36" s="99">
        <f>F36+26</f>
        <v>43310</v>
      </c>
    </row>
    <row r="37" spans="1:7" s="57" customFormat="1" ht="15.75" customHeight="1">
      <c r="A37" s="87"/>
      <c r="B37" s="97" t="s">
        <v>603</v>
      </c>
      <c r="C37" s="107" t="s">
        <v>517</v>
      </c>
      <c r="D37" s="220"/>
      <c r="E37" s="77">
        <f>E36+7</f>
        <v>43287</v>
      </c>
      <c r="F37" s="99">
        <f t="shared" ref="F37:G40" si="3">F36+7</f>
        <v>43291</v>
      </c>
      <c r="G37" s="75">
        <f t="shared" si="3"/>
        <v>43317</v>
      </c>
    </row>
    <row r="38" spans="1:7" s="57" customFormat="1" ht="15.75" customHeight="1">
      <c r="A38" s="87"/>
      <c r="B38" s="97" t="s">
        <v>796</v>
      </c>
      <c r="C38" s="107" t="s">
        <v>518</v>
      </c>
      <c r="D38" s="220"/>
      <c r="E38" s="77">
        <f>E37+7</f>
        <v>43294</v>
      </c>
      <c r="F38" s="99">
        <f>F37+7</f>
        <v>43298</v>
      </c>
      <c r="G38" s="75">
        <f t="shared" si="3"/>
        <v>43324</v>
      </c>
    </row>
    <row r="39" spans="1:7" s="57" customFormat="1" ht="15.75" customHeight="1">
      <c r="A39" s="87"/>
      <c r="B39" s="97" t="s">
        <v>604</v>
      </c>
      <c r="C39" s="107" t="s">
        <v>519</v>
      </c>
      <c r="D39" s="220"/>
      <c r="E39" s="77">
        <f>E38+7</f>
        <v>43301</v>
      </c>
      <c r="F39" s="99">
        <f t="shared" si="3"/>
        <v>43305</v>
      </c>
      <c r="G39" s="75">
        <f t="shared" si="3"/>
        <v>43331</v>
      </c>
    </row>
    <row r="40" spans="1:7" s="57" customFormat="1" ht="15.75" customHeight="1">
      <c r="A40" s="87"/>
      <c r="B40" s="97" t="s">
        <v>797</v>
      </c>
      <c r="C40" s="107" t="s">
        <v>520</v>
      </c>
      <c r="D40" s="221"/>
      <c r="E40" s="77">
        <f>E39+7</f>
        <v>43308</v>
      </c>
      <c r="F40" s="99">
        <f t="shared" si="3"/>
        <v>43312</v>
      </c>
      <c r="G40" s="75">
        <f t="shared" si="3"/>
        <v>43338</v>
      </c>
    </row>
    <row r="41" spans="1:7" s="57" customFormat="1" ht="15.75" customHeight="1">
      <c r="A41" s="87"/>
      <c r="B41" s="13"/>
      <c r="C41" s="13"/>
      <c r="D41" s="13"/>
      <c r="E41" s="13"/>
      <c r="F41" s="12"/>
      <c r="G41" s="12"/>
    </row>
    <row r="42" spans="1:7" s="57" customFormat="1" ht="15.75" customHeight="1">
      <c r="A42" s="214" t="s">
        <v>54</v>
      </c>
      <c r="B42" s="214"/>
      <c r="C42" s="17"/>
      <c r="D42" s="18"/>
      <c r="E42" s="18"/>
      <c r="F42" s="19"/>
      <c r="G42" s="19"/>
    </row>
    <row r="43" spans="1:7" s="57" customFormat="1" ht="15.75" customHeight="1">
      <c r="A43" s="87"/>
      <c r="B43" s="211" t="s">
        <v>38</v>
      </c>
      <c r="C43" s="211" t="s">
        <v>39</v>
      </c>
      <c r="D43" s="211" t="s">
        <v>40</v>
      </c>
      <c r="E43" s="74" t="s">
        <v>786</v>
      </c>
      <c r="F43" s="74" t="s">
        <v>41</v>
      </c>
      <c r="G43" s="90" t="s">
        <v>54</v>
      </c>
    </row>
    <row r="44" spans="1:7" s="57" customFormat="1" ht="15.75" customHeight="1">
      <c r="A44" s="87"/>
      <c r="B44" s="212"/>
      <c r="C44" s="212"/>
      <c r="D44" s="212"/>
      <c r="E44" s="92" t="s">
        <v>30</v>
      </c>
      <c r="F44" s="108" t="s">
        <v>42</v>
      </c>
      <c r="G44" s="90" t="s">
        <v>43</v>
      </c>
    </row>
    <row r="45" spans="1:7" s="57" customFormat="1" ht="15.75" customHeight="1">
      <c r="A45" s="87"/>
      <c r="B45" s="97" t="s">
        <v>418</v>
      </c>
      <c r="C45" s="98" t="s">
        <v>46</v>
      </c>
      <c r="D45" s="216" t="s">
        <v>789</v>
      </c>
      <c r="E45" s="99">
        <v>43279</v>
      </c>
      <c r="F45" s="99">
        <f>E45+5</f>
        <v>43284</v>
      </c>
      <c r="G45" s="75">
        <f>F45+29</f>
        <v>43313</v>
      </c>
    </row>
    <row r="46" spans="1:7" s="57" customFormat="1" ht="15.75" customHeight="1">
      <c r="A46" s="87"/>
      <c r="B46" s="97" t="s">
        <v>584</v>
      </c>
      <c r="C46" s="76" t="s">
        <v>52</v>
      </c>
      <c r="D46" s="220"/>
      <c r="E46" s="100">
        <f t="shared" ref="E46:G49" si="4">E45+7</f>
        <v>43286</v>
      </c>
      <c r="F46" s="99">
        <f t="shared" si="4"/>
        <v>43291</v>
      </c>
      <c r="G46" s="75">
        <f t="shared" si="4"/>
        <v>43320</v>
      </c>
    </row>
    <row r="47" spans="1:7" s="57" customFormat="1" ht="15.75" customHeight="1">
      <c r="A47" s="87"/>
      <c r="B47" s="97" t="s">
        <v>585</v>
      </c>
      <c r="C47" s="101" t="s">
        <v>46</v>
      </c>
      <c r="D47" s="220"/>
      <c r="E47" s="100">
        <f t="shared" si="4"/>
        <v>43293</v>
      </c>
      <c r="F47" s="99">
        <f t="shared" si="4"/>
        <v>43298</v>
      </c>
      <c r="G47" s="75">
        <f t="shared" si="4"/>
        <v>43327</v>
      </c>
    </row>
    <row r="48" spans="1:7" s="57" customFormat="1" ht="15.75" customHeight="1">
      <c r="A48" s="87"/>
      <c r="B48" s="97" t="s">
        <v>586</v>
      </c>
      <c r="C48" s="76" t="s">
        <v>45</v>
      </c>
      <c r="D48" s="220"/>
      <c r="E48" s="100">
        <f t="shared" si="4"/>
        <v>43300</v>
      </c>
      <c r="F48" s="99">
        <f t="shared" si="4"/>
        <v>43305</v>
      </c>
      <c r="G48" s="75">
        <f t="shared" si="4"/>
        <v>43334</v>
      </c>
    </row>
    <row r="49" spans="1:7" s="57" customFormat="1" ht="15.75" customHeight="1">
      <c r="A49" s="87"/>
      <c r="B49" s="97"/>
      <c r="C49" s="101"/>
      <c r="D49" s="221"/>
      <c r="E49" s="100">
        <f t="shared" si="4"/>
        <v>43307</v>
      </c>
      <c r="F49" s="99">
        <f t="shared" si="4"/>
        <v>43312</v>
      </c>
      <c r="G49" s="75">
        <f t="shared" si="4"/>
        <v>43341</v>
      </c>
    </row>
    <row r="50" spans="1:7" s="57" customFormat="1" ht="15.75" customHeight="1">
      <c r="A50" s="87"/>
      <c r="B50" s="17"/>
      <c r="C50" s="17"/>
      <c r="D50" s="18"/>
      <c r="E50" s="18"/>
      <c r="F50" s="19"/>
      <c r="G50" s="19"/>
    </row>
    <row r="51" spans="1:7" s="57" customFormat="1" ht="15.75" customHeight="1">
      <c r="A51" s="214" t="s">
        <v>55</v>
      </c>
      <c r="B51" s="214"/>
      <c r="C51" s="17"/>
      <c r="D51" s="18"/>
      <c r="E51" s="18"/>
      <c r="F51" s="19"/>
      <c r="G51" s="19"/>
    </row>
    <row r="52" spans="1:7" s="57" customFormat="1" ht="15.75" customHeight="1">
      <c r="A52" s="87"/>
      <c r="B52" s="211" t="s">
        <v>793</v>
      </c>
      <c r="C52" s="211" t="s">
        <v>39</v>
      </c>
      <c r="D52" s="211" t="s">
        <v>40</v>
      </c>
      <c r="E52" s="74" t="s">
        <v>786</v>
      </c>
      <c r="F52" s="74" t="s">
        <v>41</v>
      </c>
      <c r="G52" s="90" t="s">
        <v>55</v>
      </c>
    </row>
    <row r="53" spans="1:7" s="57" customFormat="1" ht="15.75" customHeight="1">
      <c r="A53" s="87"/>
      <c r="B53" s="212"/>
      <c r="C53" s="212"/>
      <c r="D53" s="212"/>
      <c r="E53" s="92" t="s">
        <v>30</v>
      </c>
      <c r="F53" s="108" t="s">
        <v>42</v>
      </c>
      <c r="G53" s="90" t="s">
        <v>43</v>
      </c>
    </row>
    <row r="54" spans="1:7" s="57" customFormat="1" ht="15.75" customHeight="1">
      <c r="A54" s="87"/>
      <c r="B54" s="97" t="s">
        <v>418</v>
      </c>
      <c r="C54" s="98" t="s">
        <v>46</v>
      </c>
      <c r="D54" s="216" t="s">
        <v>789</v>
      </c>
      <c r="E54" s="99">
        <v>43279</v>
      </c>
      <c r="F54" s="99">
        <f>E54+5</f>
        <v>43284</v>
      </c>
      <c r="G54" s="75">
        <f>F54+29</f>
        <v>43313</v>
      </c>
    </row>
    <row r="55" spans="1:7" s="57" customFormat="1" ht="15.75" customHeight="1">
      <c r="A55" s="87"/>
      <c r="B55" s="97" t="s">
        <v>584</v>
      </c>
      <c r="C55" s="76" t="s">
        <v>52</v>
      </c>
      <c r="D55" s="220"/>
      <c r="E55" s="100">
        <f t="shared" ref="E55:G58" si="5">E54+7</f>
        <v>43286</v>
      </c>
      <c r="F55" s="99">
        <f t="shared" si="5"/>
        <v>43291</v>
      </c>
      <c r="G55" s="75">
        <f t="shared" si="5"/>
        <v>43320</v>
      </c>
    </row>
    <row r="56" spans="1:7" s="57" customFormat="1" ht="15.75" customHeight="1">
      <c r="A56" s="87"/>
      <c r="B56" s="97" t="s">
        <v>585</v>
      </c>
      <c r="C56" s="101" t="s">
        <v>46</v>
      </c>
      <c r="D56" s="220"/>
      <c r="E56" s="100">
        <f t="shared" si="5"/>
        <v>43293</v>
      </c>
      <c r="F56" s="99">
        <f t="shared" si="5"/>
        <v>43298</v>
      </c>
      <c r="G56" s="75">
        <f t="shared" si="5"/>
        <v>43327</v>
      </c>
    </row>
    <row r="57" spans="1:7" s="57" customFormat="1" ht="15.75" customHeight="1">
      <c r="A57" s="87"/>
      <c r="B57" s="97" t="s">
        <v>586</v>
      </c>
      <c r="C57" s="76" t="s">
        <v>45</v>
      </c>
      <c r="D57" s="220"/>
      <c r="E57" s="100">
        <f t="shared" si="5"/>
        <v>43300</v>
      </c>
      <c r="F57" s="99">
        <f t="shared" si="5"/>
        <v>43305</v>
      </c>
      <c r="G57" s="75">
        <f t="shared" si="5"/>
        <v>43334</v>
      </c>
    </row>
    <row r="58" spans="1:7" s="57" customFormat="1" ht="15.75" customHeight="1">
      <c r="A58" s="87"/>
      <c r="B58" s="97"/>
      <c r="C58" s="101"/>
      <c r="D58" s="221"/>
      <c r="E58" s="100">
        <f t="shared" si="5"/>
        <v>43307</v>
      </c>
      <c r="F58" s="99">
        <f t="shared" si="5"/>
        <v>43312</v>
      </c>
      <c r="G58" s="75">
        <f t="shared" si="5"/>
        <v>43341</v>
      </c>
    </row>
    <row r="59" spans="1:7" s="57" customFormat="1" ht="15.75" customHeight="1">
      <c r="A59" s="87"/>
      <c r="B59" s="13"/>
      <c r="C59" s="13"/>
      <c r="D59" s="15"/>
      <c r="E59" s="58"/>
      <c r="F59" s="16"/>
      <c r="G59" s="12"/>
    </row>
    <row r="60" spans="1:7" s="57" customFormat="1" ht="15.75" customHeight="1">
      <c r="A60" s="87"/>
      <c r="B60" s="17"/>
      <c r="C60" s="17"/>
      <c r="D60" s="18"/>
      <c r="E60" s="18"/>
      <c r="F60" s="19"/>
      <c r="G60" s="19"/>
    </row>
    <row r="61" spans="1:7" s="57" customFormat="1" ht="15.75" customHeight="1">
      <c r="A61" s="87"/>
      <c r="B61" s="211" t="s">
        <v>38</v>
      </c>
      <c r="C61" s="211" t="s">
        <v>39</v>
      </c>
      <c r="D61" s="211" t="s">
        <v>40</v>
      </c>
      <c r="E61" s="74" t="s">
        <v>786</v>
      </c>
      <c r="F61" s="74" t="s">
        <v>41</v>
      </c>
      <c r="G61" s="90" t="s">
        <v>55</v>
      </c>
    </row>
    <row r="62" spans="1:7" s="57" customFormat="1" ht="15.75" customHeight="1">
      <c r="A62" s="87"/>
      <c r="B62" s="212"/>
      <c r="C62" s="212"/>
      <c r="D62" s="212"/>
      <c r="E62" s="92" t="s">
        <v>30</v>
      </c>
      <c r="F62" s="106" t="s">
        <v>42</v>
      </c>
      <c r="G62" s="74" t="s">
        <v>43</v>
      </c>
    </row>
    <row r="63" spans="1:7" s="57" customFormat="1" ht="15.75" customHeight="1">
      <c r="A63" s="87"/>
      <c r="B63" s="104" t="s">
        <v>419</v>
      </c>
      <c r="C63" s="105" t="s">
        <v>420</v>
      </c>
      <c r="D63" s="216" t="s">
        <v>792</v>
      </c>
      <c r="E63" s="75">
        <v>43282</v>
      </c>
      <c r="F63" s="75">
        <f>E63+4</f>
        <v>43286</v>
      </c>
      <c r="G63" s="75">
        <f>F63+30</f>
        <v>43316</v>
      </c>
    </row>
    <row r="64" spans="1:7" s="57" customFormat="1" ht="15.75" customHeight="1">
      <c r="A64" s="87"/>
      <c r="B64" s="104" t="s">
        <v>597</v>
      </c>
      <c r="C64" s="105" t="s">
        <v>599</v>
      </c>
      <c r="D64" s="220"/>
      <c r="E64" s="77">
        <f t="shared" ref="E64:G67" si="6">E63+7</f>
        <v>43289</v>
      </c>
      <c r="F64" s="75">
        <f t="shared" si="6"/>
        <v>43293</v>
      </c>
      <c r="G64" s="75">
        <f t="shared" si="6"/>
        <v>43323</v>
      </c>
    </row>
    <row r="65" spans="1:7" s="57" customFormat="1" ht="15.75" customHeight="1">
      <c r="A65" s="87"/>
      <c r="B65" s="104" t="s">
        <v>317</v>
      </c>
      <c r="C65" s="105" t="s">
        <v>600</v>
      </c>
      <c r="D65" s="220"/>
      <c r="E65" s="77">
        <f t="shared" si="6"/>
        <v>43296</v>
      </c>
      <c r="F65" s="75">
        <f t="shared" si="6"/>
        <v>43300</v>
      </c>
      <c r="G65" s="75">
        <f t="shared" si="6"/>
        <v>43330</v>
      </c>
    </row>
    <row r="66" spans="1:7" s="57" customFormat="1" ht="15.75" customHeight="1">
      <c r="A66" s="87"/>
      <c r="B66" s="104" t="s">
        <v>598</v>
      </c>
      <c r="C66" s="105" t="s">
        <v>601</v>
      </c>
      <c r="D66" s="220"/>
      <c r="E66" s="77">
        <f t="shared" si="6"/>
        <v>43303</v>
      </c>
      <c r="F66" s="75">
        <f t="shared" si="6"/>
        <v>43307</v>
      </c>
      <c r="G66" s="75">
        <f t="shared" si="6"/>
        <v>43337</v>
      </c>
    </row>
    <row r="67" spans="1:7" s="57" customFormat="1" ht="15.75" customHeight="1">
      <c r="A67" s="87"/>
      <c r="B67" s="104" t="s">
        <v>318</v>
      </c>
      <c r="C67" s="105" t="s">
        <v>602</v>
      </c>
      <c r="D67" s="221"/>
      <c r="E67" s="77">
        <f t="shared" si="6"/>
        <v>43310</v>
      </c>
      <c r="F67" s="75">
        <f t="shared" si="6"/>
        <v>43314</v>
      </c>
      <c r="G67" s="75">
        <f t="shared" si="6"/>
        <v>43344</v>
      </c>
    </row>
    <row r="68" spans="1:7" s="57" customFormat="1" ht="15.75" customHeight="1">
      <c r="A68" s="87"/>
      <c r="B68" s="9"/>
      <c r="C68" s="9"/>
      <c r="D68" s="10"/>
      <c r="E68" s="11"/>
      <c r="F68" s="12"/>
      <c r="G68" s="12"/>
    </row>
    <row r="69" spans="1:7" s="57" customFormat="1" ht="15.75" customHeight="1">
      <c r="A69" s="87"/>
      <c r="B69" s="17"/>
      <c r="C69" s="17"/>
      <c r="D69" s="18"/>
      <c r="E69" s="18"/>
      <c r="F69" s="19"/>
      <c r="G69" s="19"/>
    </row>
    <row r="70" spans="1:7" s="57" customFormat="1" ht="15.75" customHeight="1">
      <c r="A70" s="214"/>
      <c r="B70" s="214"/>
      <c r="C70" s="17"/>
      <c r="D70" s="18"/>
      <c r="E70" s="18"/>
      <c r="F70" s="19"/>
      <c r="G70" s="19"/>
    </row>
    <row r="71" spans="1:7" s="57" customFormat="1" ht="15.75" customHeight="1">
      <c r="A71" s="87" t="s">
        <v>798</v>
      </c>
      <c r="B71" s="211" t="s">
        <v>38</v>
      </c>
      <c r="C71" s="211" t="s">
        <v>39</v>
      </c>
      <c r="D71" s="211" t="s">
        <v>40</v>
      </c>
      <c r="E71" s="74" t="s">
        <v>791</v>
      </c>
      <c r="F71" s="74" t="s">
        <v>41</v>
      </c>
      <c r="G71" s="90" t="s">
        <v>56</v>
      </c>
    </row>
    <row r="72" spans="1:7" s="57" customFormat="1" ht="15.75" customHeight="1">
      <c r="A72" s="87"/>
      <c r="B72" s="212"/>
      <c r="C72" s="212"/>
      <c r="D72" s="212"/>
      <c r="E72" s="92" t="s">
        <v>30</v>
      </c>
      <c r="F72" s="106" t="s">
        <v>42</v>
      </c>
      <c r="G72" s="74" t="s">
        <v>43</v>
      </c>
    </row>
    <row r="73" spans="1:7" s="57" customFormat="1" ht="15.75" customHeight="1">
      <c r="A73" s="87"/>
      <c r="B73" s="104" t="s">
        <v>404</v>
      </c>
      <c r="C73" s="105" t="s">
        <v>405</v>
      </c>
      <c r="D73" s="216" t="s">
        <v>799</v>
      </c>
      <c r="E73" s="99">
        <v>43280</v>
      </c>
      <c r="F73" s="99">
        <f>E73+4</f>
        <v>43284</v>
      </c>
      <c r="G73" s="99">
        <f>F73+31</f>
        <v>43315</v>
      </c>
    </row>
    <row r="74" spans="1:7" s="57" customFormat="1" ht="15.75" customHeight="1">
      <c r="A74" s="87"/>
      <c r="B74" s="104" t="s">
        <v>605</v>
      </c>
      <c r="C74" s="105" t="s">
        <v>609</v>
      </c>
      <c r="D74" s="220"/>
      <c r="E74" s="77">
        <f t="shared" ref="E74:G77" si="7">E73+7</f>
        <v>43287</v>
      </c>
      <c r="F74" s="99">
        <f t="shared" si="7"/>
        <v>43291</v>
      </c>
      <c r="G74" s="75">
        <f t="shared" si="7"/>
        <v>43322</v>
      </c>
    </row>
    <row r="75" spans="1:7" s="57" customFormat="1" ht="15.75" customHeight="1">
      <c r="A75" s="87"/>
      <c r="B75" s="104" t="s">
        <v>606</v>
      </c>
      <c r="C75" s="105" t="s">
        <v>610</v>
      </c>
      <c r="D75" s="220"/>
      <c r="E75" s="77">
        <f t="shared" si="7"/>
        <v>43294</v>
      </c>
      <c r="F75" s="99">
        <f t="shared" si="7"/>
        <v>43298</v>
      </c>
      <c r="G75" s="75">
        <f t="shared" si="7"/>
        <v>43329</v>
      </c>
    </row>
    <row r="76" spans="1:7" s="57" customFormat="1" ht="15.75" customHeight="1">
      <c r="A76" s="87"/>
      <c r="B76" s="104" t="s">
        <v>607</v>
      </c>
      <c r="C76" s="105" t="s">
        <v>611</v>
      </c>
      <c r="D76" s="220"/>
      <c r="E76" s="77">
        <f t="shared" si="7"/>
        <v>43301</v>
      </c>
      <c r="F76" s="99">
        <f t="shared" si="7"/>
        <v>43305</v>
      </c>
      <c r="G76" s="75">
        <f t="shared" si="7"/>
        <v>43336</v>
      </c>
    </row>
    <row r="77" spans="1:7" s="57" customFormat="1" ht="15.75" customHeight="1">
      <c r="A77" s="87"/>
      <c r="B77" s="104" t="s">
        <v>608</v>
      </c>
      <c r="C77" s="105" t="s">
        <v>612</v>
      </c>
      <c r="D77" s="221"/>
      <c r="E77" s="77">
        <f t="shared" si="7"/>
        <v>43308</v>
      </c>
      <c r="F77" s="99">
        <f t="shared" si="7"/>
        <v>43312</v>
      </c>
      <c r="G77" s="75">
        <f t="shared" si="7"/>
        <v>43343</v>
      </c>
    </row>
    <row r="78" spans="1:7" s="57" customFormat="1" ht="15.75" customHeight="1">
      <c r="A78" s="87"/>
      <c r="B78" s="87"/>
      <c r="C78" s="17"/>
      <c r="D78" s="18"/>
      <c r="E78" s="18"/>
      <c r="F78" s="19"/>
      <c r="G78" s="19"/>
    </row>
    <row r="79" spans="1:7" s="57" customFormat="1" ht="15.75" customHeight="1">
      <c r="A79" s="87"/>
      <c r="B79" s="87"/>
      <c r="C79" s="17"/>
      <c r="D79" s="18"/>
      <c r="E79" s="18"/>
      <c r="F79" s="19"/>
      <c r="G79" s="19"/>
    </row>
    <row r="80" spans="1:7" s="57" customFormat="1" ht="15.75" customHeight="1">
      <c r="A80" s="87"/>
      <c r="B80" s="211" t="s">
        <v>38</v>
      </c>
      <c r="C80" s="211" t="s">
        <v>39</v>
      </c>
      <c r="D80" s="211" t="s">
        <v>40</v>
      </c>
      <c r="E80" s="74" t="s">
        <v>786</v>
      </c>
      <c r="F80" s="74" t="s">
        <v>41</v>
      </c>
      <c r="G80" s="90" t="s">
        <v>56</v>
      </c>
    </row>
    <row r="81" spans="1:7" s="57" customFormat="1" ht="15.75" customHeight="1">
      <c r="A81" s="87"/>
      <c r="B81" s="212"/>
      <c r="C81" s="212"/>
      <c r="D81" s="212"/>
      <c r="E81" s="92" t="s">
        <v>30</v>
      </c>
      <c r="F81" s="106" t="s">
        <v>42</v>
      </c>
      <c r="G81" s="74" t="s">
        <v>43</v>
      </c>
    </row>
    <row r="82" spans="1:7" s="57" customFormat="1" ht="15.75" customHeight="1">
      <c r="A82" s="87"/>
      <c r="B82" s="97" t="s">
        <v>421</v>
      </c>
      <c r="C82" s="107">
        <v>28</v>
      </c>
      <c r="D82" s="216" t="s">
        <v>800</v>
      </c>
      <c r="E82" s="99">
        <v>43281</v>
      </c>
      <c r="F82" s="99">
        <f>E82+4</f>
        <v>43285</v>
      </c>
      <c r="G82" s="99">
        <f>F82+30</f>
        <v>43315</v>
      </c>
    </row>
    <row r="83" spans="1:7" s="57" customFormat="1" ht="15.75" customHeight="1">
      <c r="A83" s="87"/>
      <c r="B83" s="97" t="s">
        <v>613</v>
      </c>
      <c r="C83" s="107">
        <v>5</v>
      </c>
      <c r="D83" s="220"/>
      <c r="E83" s="77">
        <f>E82+7</f>
        <v>43288</v>
      </c>
      <c r="F83" s="99">
        <f t="shared" ref="F83:G86" si="8">F82+7</f>
        <v>43292</v>
      </c>
      <c r="G83" s="75">
        <f t="shared" si="8"/>
        <v>43322</v>
      </c>
    </row>
    <row r="84" spans="1:7" s="57" customFormat="1" ht="15.75" customHeight="1">
      <c r="A84" s="87"/>
      <c r="B84" s="104" t="s">
        <v>614</v>
      </c>
      <c r="C84" s="105">
        <v>25</v>
      </c>
      <c r="D84" s="220"/>
      <c r="E84" s="77">
        <f>E83+7</f>
        <v>43295</v>
      </c>
      <c r="F84" s="99">
        <f t="shared" si="8"/>
        <v>43299</v>
      </c>
      <c r="G84" s="75">
        <f t="shared" si="8"/>
        <v>43329</v>
      </c>
    </row>
    <row r="85" spans="1:7" s="57" customFormat="1" ht="15.75" customHeight="1">
      <c r="A85" s="87"/>
      <c r="B85" s="104" t="s">
        <v>615</v>
      </c>
      <c r="C85" s="105">
        <v>4</v>
      </c>
      <c r="D85" s="220"/>
      <c r="E85" s="77">
        <f>E84+7</f>
        <v>43302</v>
      </c>
      <c r="F85" s="99">
        <f t="shared" si="8"/>
        <v>43306</v>
      </c>
      <c r="G85" s="75">
        <f t="shared" si="8"/>
        <v>43336</v>
      </c>
    </row>
    <row r="86" spans="1:7" s="57" customFormat="1" ht="15.75" customHeight="1">
      <c r="A86" s="87"/>
      <c r="B86" s="104" t="s">
        <v>616</v>
      </c>
      <c r="C86" s="105">
        <v>5</v>
      </c>
      <c r="D86" s="221"/>
      <c r="E86" s="77">
        <f>E85+7</f>
        <v>43309</v>
      </c>
      <c r="F86" s="99">
        <f t="shared" si="8"/>
        <v>43313</v>
      </c>
      <c r="G86" s="75">
        <f t="shared" si="8"/>
        <v>43343</v>
      </c>
    </row>
    <row r="87" spans="1:7" s="57" customFormat="1" ht="15.75" customHeight="1">
      <c r="A87" s="214" t="s">
        <v>57</v>
      </c>
      <c r="B87" s="214"/>
      <c r="C87" s="17"/>
      <c r="D87" s="18"/>
      <c r="E87" s="18"/>
      <c r="F87" s="19"/>
      <c r="G87" s="19"/>
    </row>
    <row r="88" spans="1:7" s="57" customFormat="1" ht="15.75" customHeight="1">
      <c r="A88" s="87"/>
      <c r="B88" s="211" t="s">
        <v>38</v>
      </c>
      <c r="C88" s="211" t="s">
        <v>39</v>
      </c>
      <c r="D88" s="211" t="s">
        <v>40</v>
      </c>
      <c r="E88" s="74" t="s">
        <v>786</v>
      </c>
      <c r="F88" s="74" t="s">
        <v>41</v>
      </c>
      <c r="G88" s="90" t="s">
        <v>57</v>
      </c>
    </row>
    <row r="89" spans="1:7" s="57" customFormat="1" ht="15.75" customHeight="1">
      <c r="A89" s="87"/>
      <c r="B89" s="212"/>
      <c r="C89" s="212"/>
      <c r="D89" s="212"/>
      <c r="E89" s="92" t="s">
        <v>30</v>
      </c>
      <c r="F89" s="106" t="s">
        <v>42</v>
      </c>
      <c r="G89" s="74" t="s">
        <v>43</v>
      </c>
    </row>
    <row r="90" spans="1:7" s="57" customFormat="1" ht="15.75" customHeight="1">
      <c r="A90" s="87"/>
      <c r="B90" s="76" t="s">
        <v>587</v>
      </c>
      <c r="C90" s="102" t="s">
        <v>592</v>
      </c>
      <c r="D90" s="251" t="s">
        <v>790</v>
      </c>
      <c r="E90" s="99">
        <v>43283</v>
      </c>
      <c r="F90" s="99">
        <f>E90+4</f>
        <v>43287</v>
      </c>
      <c r="G90" s="99">
        <f>F90+26</f>
        <v>43313</v>
      </c>
    </row>
    <row r="91" spans="1:7" s="57" customFormat="1" ht="15.75" customHeight="1">
      <c r="A91" s="87"/>
      <c r="B91" s="76" t="s">
        <v>588</v>
      </c>
      <c r="C91" s="76" t="s">
        <v>593</v>
      </c>
      <c r="D91" s="252"/>
      <c r="E91" s="77">
        <f t="shared" ref="E91:G94" si="9">E90+7</f>
        <v>43290</v>
      </c>
      <c r="F91" s="99">
        <f t="shared" si="9"/>
        <v>43294</v>
      </c>
      <c r="G91" s="75">
        <f t="shared" si="9"/>
        <v>43320</v>
      </c>
    </row>
    <row r="92" spans="1:7" s="57" customFormat="1" ht="15.75" customHeight="1">
      <c r="A92" s="87"/>
      <c r="B92" s="103" t="s">
        <v>589</v>
      </c>
      <c r="C92" s="78" t="s">
        <v>594</v>
      </c>
      <c r="D92" s="252"/>
      <c r="E92" s="77">
        <f t="shared" si="9"/>
        <v>43297</v>
      </c>
      <c r="F92" s="99">
        <f t="shared" si="9"/>
        <v>43301</v>
      </c>
      <c r="G92" s="75">
        <f t="shared" si="9"/>
        <v>43327</v>
      </c>
    </row>
    <row r="93" spans="1:7" s="57" customFormat="1" ht="15.75" customHeight="1">
      <c r="A93" s="87"/>
      <c r="B93" s="78" t="s">
        <v>590</v>
      </c>
      <c r="C93" s="78" t="s">
        <v>595</v>
      </c>
      <c r="D93" s="252"/>
      <c r="E93" s="77">
        <f t="shared" si="9"/>
        <v>43304</v>
      </c>
      <c r="F93" s="99">
        <f t="shared" si="9"/>
        <v>43308</v>
      </c>
      <c r="G93" s="75">
        <f t="shared" si="9"/>
        <v>43334</v>
      </c>
    </row>
    <row r="94" spans="1:7" s="57" customFormat="1" ht="15.75" customHeight="1">
      <c r="A94" s="87"/>
      <c r="B94" s="78" t="s">
        <v>591</v>
      </c>
      <c r="C94" s="78" t="s">
        <v>596</v>
      </c>
      <c r="D94" s="253"/>
      <c r="E94" s="77">
        <f t="shared" si="9"/>
        <v>43311</v>
      </c>
      <c r="F94" s="99">
        <f t="shared" si="9"/>
        <v>43315</v>
      </c>
      <c r="G94" s="75">
        <f t="shared" si="9"/>
        <v>43341</v>
      </c>
    </row>
    <row r="95" spans="1:7" s="57" customFormat="1" ht="15.75" customHeight="1">
      <c r="A95" s="87"/>
      <c r="B95" s="13"/>
      <c r="C95" s="13"/>
      <c r="D95" s="13"/>
      <c r="E95" s="13"/>
      <c r="F95" s="12"/>
      <c r="G95" s="12"/>
    </row>
    <row r="96" spans="1:7" s="57" customFormat="1" ht="15.75" customHeight="1">
      <c r="A96" s="214" t="s">
        <v>801</v>
      </c>
      <c r="B96" s="214"/>
      <c r="C96" s="17"/>
      <c r="D96" s="18"/>
      <c r="E96" s="18"/>
      <c r="F96" s="19"/>
      <c r="G96" s="19"/>
    </row>
    <row r="97" spans="1:7" s="57" customFormat="1" ht="15.75" customHeight="1">
      <c r="A97" s="87"/>
      <c r="B97" s="211" t="s">
        <v>38</v>
      </c>
      <c r="C97" s="211" t="s">
        <v>39</v>
      </c>
      <c r="D97" s="211" t="s">
        <v>40</v>
      </c>
      <c r="E97" s="74" t="s">
        <v>786</v>
      </c>
      <c r="F97" s="74" t="s">
        <v>41</v>
      </c>
      <c r="G97" s="90" t="s">
        <v>55</v>
      </c>
    </row>
    <row r="98" spans="1:7" s="57" customFormat="1" ht="15.75" customHeight="1">
      <c r="A98" s="87"/>
      <c r="B98" s="212"/>
      <c r="C98" s="212"/>
      <c r="D98" s="212"/>
      <c r="E98" s="92" t="s">
        <v>30</v>
      </c>
      <c r="F98" s="108" t="s">
        <v>42</v>
      </c>
      <c r="G98" s="74" t="s">
        <v>43</v>
      </c>
    </row>
    <row r="99" spans="1:7" s="57" customFormat="1" ht="15.75" customHeight="1">
      <c r="A99" s="87"/>
      <c r="B99" s="97" t="s">
        <v>418</v>
      </c>
      <c r="C99" s="98" t="s">
        <v>46</v>
      </c>
      <c r="D99" s="216" t="s">
        <v>789</v>
      </c>
      <c r="E99" s="99">
        <v>43279</v>
      </c>
      <c r="F99" s="99">
        <f>E99+5</f>
        <v>43284</v>
      </c>
      <c r="G99" s="75">
        <f>F99+29</f>
        <v>43313</v>
      </c>
    </row>
    <row r="100" spans="1:7" s="57" customFormat="1" ht="15.75" customHeight="1">
      <c r="A100" s="87"/>
      <c r="B100" s="97" t="s">
        <v>584</v>
      </c>
      <c r="C100" s="76" t="s">
        <v>52</v>
      </c>
      <c r="D100" s="220"/>
      <c r="E100" s="100">
        <f t="shared" ref="E100:G103" si="10">E99+7</f>
        <v>43286</v>
      </c>
      <c r="F100" s="99">
        <f t="shared" si="10"/>
        <v>43291</v>
      </c>
      <c r="G100" s="75">
        <f t="shared" si="10"/>
        <v>43320</v>
      </c>
    </row>
    <row r="101" spans="1:7" s="57" customFormat="1" ht="15.75" customHeight="1">
      <c r="A101" s="87"/>
      <c r="B101" s="97" t="s">
        <v>585</v>
      </c>
      <c r="C101" s="101" t="s">
        <v>46</v>
      </c>
      <c r="D101" s="220"/>
      <c r="E101" s="100">
        <f t="shared" si="10"/>
        <v>43293</v>
      </c>
      <c r="F101" s="99">
        <f t="shared" si="10"/>
        <v>43298</v>
      </c>
      <c r="G101" s="75">
        <f t="shared" si="10"/>
        <v>43327</v>
      </c>
    </row>
    <row r="102" spans="1:7" s="57" customFormat="1" ht="15.75" customHeight="1">
      <c r="A102" s="87"/>
      <c r="B102" s="97" t="s">
        <v>586</v>
      </c>
      <c r="C102" s="76" t="s">
        <v>45</v>
      </c>
      <c r="D102" s="220"/>
      <c r="E102" s="100">
        <f t="shared" si="10"/>
        <v>43300</v>
      </c>
      <c r="F102" s="99">
        <f t="shared" si="10"/>
        <v>43305</v>
      </c>
      <c r="G102" s="75">
        <f t="shared" si="10"/>
        <v>43334</v>
      </c>
    </row>
    <row r="103" spans="1:7" s="57" customFormat="1" ht="15.75" customHeight="1">
      <c r="A103" s="87"/>
      <c r="B103" s="97"/>
      <c r="C103" s="101"/>
      <c r="D103" s="221"/>
      <c r="E103" s="100">
        <f t="shared" si="10"/>
        <v>43307</v>
      </c>
      <c r="F103" s="99">
        <f t="shared" si="10"/>
        <v>43312</v>
      </c>
      <c r="G103" s="75">
        <f t="shared" si="10"/>
        <v>43341</v>
      </c>
    </row>
    <row r="104" spans="1:7" s="57" customFormat="1" ht="15.75" customHeight="1">
      <c r="A104" s="87"/>
      <c r="B104" s="13"/>
      <c r="C104" s="13"/>
      <c r="D104" s="15"/>
      <c r="E104" s="15"/>
      <c r="F104" s="12"/>
      <c r="G104" s="12"/>
    </row>
    <row r="105" spans="1:7" s="57" customFormat="1" ht="15.75" customHeight="1">
      <c r="A105" s="214" t="s">
        <v>60</v>
      </c>
      <c r="B105" s="214"/>
      <c r="C105" s="17"/>
      <c r="D105" s="18"/>
      <c r="E105" s="18"/>
      <c r="F105" s="19"/>
      <c r="G105" s="19"/>
    </row>
    <row r="106" spans="1:7" s="57" customFormat="1" ht="15.75" customHeight="1">
      <c r="A106" s="87"/>
      <c r="B106" s="260" t="s">
        <v>802</v>
      </c>
      <c r="C106" s="260" t="s">
        <v>39</v>
      </c>
      <c r="D106" s="260" t="s">
        <v>40</v>
      </c>
      <c r="E106" s="74" t="s">
        <v>786</v>
      </c>
      <c r="F106" s="74" t="s">
        <v>41</v>
      </c>
      <c r="G106" s="74" t="s">
        <v>55</v>
      </c>
    </row>
    <row r="107" spans="1:7" s="57" customFormat="1" ht="15.75" customHeight="1">
      <c r="A107" s="87"/>
      <c r="B107" s="260"/>
      <c r="C107" s="260"/>
      <c r="D107" s="260"/>
      <c r="E107" s="74" t="s">
        <v>30</v>
      </c>
      <c r="F107" s="74" t="s">
        <v>42</v>
      </c>
      <c r="G107" s="74" t="s">
        <v>43</v>
      </c>
    </row>
    <row r="108" spans="1:7" s="57" customFormat="1" ht="15.75" customHeight="1">
      <c r="A108" s="87"/>
      <c r="B108" s="101" t="s">
        <v>500</v>
      </c>
      <c r="C108" s="101" t="s">
        <v>803</v>
      </c>
      <c r="D108" s="261" t="s">
        <v>327</v>
      </c>
      <c r="E108" s="99">
        <v>43279</v>
      </c>
      <c r="F108" s="99">
        <f>E108+5</f>
        <v>43284</v>
      </c>
      <c r="G108" s="75">
        <f>F108+29</f>
        <v>43313</v>
      </c>
    </row>
    <row r="109" spans="1:7" s="57" customFormat="1" ht="15.75" customHeight="1">
      <c r="A109" s="87"/>
      <c r="B109" s="101" t="s">
        <v>501</v>
      </c>
      <c r="C109" s="101" t="s">
        <v>804</v>
      </c>
      <c r="D109" s="261"/>
      <c r="E109" s="100">
        <f t="shared" ref="E109:G112" si="11">E108+7</f>
        <v>43286</v>
      </c>
      <c r="F109" s="99">
        <f t="shared" si="11"/>
        <v>43291</v>
      </c>
      <c r="G109" s="75">
        <f t="shared" si="11"/>
        <v>43320</v>
      </c>
    </row>
    <row r="110" spans="1:7" s="57" customFormat="1" ht="15.75" customHeight="1">
      <c r="A110" s="87"/>
      <c r="B110" s="101" t="s">
        <v>502</v>
      </c>
      <c r="C110" s="101" t="s">
        <v>804</v>
      </c>
      <c r="D110" s="261"/>
      <c r="E110" s="100">
        <f t="shared" si="11"/>
        <v>43293</v>
      </c>
      <c r="F110" s="99">
        <f t="shared" si="11"/>
        <v>43298</v>
      </c>
      <c r="G110" s="75">
        <f t="shared" si="11"/>
        <v>43327</v>
      </c>
    </row>
    <row r="111" spans="1:7" s="57" customFormat="1" ht="15.75" customHeight="1">
      <c r="A111" s="87"/>
      <c r="B111" s="101" t="s">
        <v>503</v>
      </c>
      <c r="C111" s="101" t="s">
        <v>804</v>
      </c>
      <c r="D111" s="261"/>
      <c r="E111" s="100">
        <f t="shared" si="11"/>
        <v>43300</v>
      </c>
      <c r="F111" s="99">
        <f t="shared" si="11"/>
        <v>43305</v>
      </c>
      <c r="G111" s="75">
        <f t="shared" si="11"/>
        <v>43334</v>
      </c>
    </row>
    <row r="112" spans="1:7" s="57" customFormat="1" ht="15.75" customHeight="1">
      <c r="A112" s="87"/>
      <c r="B112" s="101"/>
      <c r="C112" s="101"/>
      <c r="D112" s="261"/>
      <c r="E112" s="100">
        <f t="shared" si="11"/>
        <v>43307</v>
      </c>
      <c r="F112" s="99">
        <f t="shared" si="11"/>
        <v>43312</v>
      </c>
      <c r="G112" s="75">
        <f t="shared" si="11"/>
        <v>43341</v>
      </c>
    </row>
    <row r="113" spans="1:7" s="57" customFormat="1" ht="15.75" customHeight="1">
      <c r="A113" s="87"/>
      <c r="B113" s="17"/>
      <c r="C113" s="17"/>
      <c r="D113" s="18"/>
      <c r="E113" s="18"/>
      <c r="F113" s="19"/>
      <c r="G113" s="19" t="s">
        <v>805</v>
      </c>
    </row>
    <row r="114" spans="1:7" s="57" customFormat="1" ht="15.75" customHeight="1">
      <c r="A114" s="214" t="s">
        <v>61</v>
      </c>
      <c r="B114" s="214"/>
      <c r="C114" s="17"/>
      <c r="D114" s="18"/>
      <c r="E114" s="18"/>
      <c r="F114" s="19"/>
      <c r="G114" s="19"/>
    </row>
    <row r="115" spans="1:7" s="57" customFormat="1" ht="15.75" customHeight="1">
      <c r="A115" s="87"/>
      <c r="B115" s="222" t="s">
        <v>38</v>
      </c>
      <c r="C115" s="222" t="s">
        <v>39</v>
      </c>
      <c r="D115" s="222" t="s">
        <v>40</v>
      </c>
      <c r="E115" s="74" t="s">
        <v>791</v>
      </c>
      <c r="F115" s="74" t="s">
        <v>41</v>
      </c>
      <c r="G115" s="74" t="s">
        <v>806</v>
      </c>
    </row>
    <row r="116" spans="1:7" s="57" customFormat="1" ht="15.75" customHeight="1">
      <c r="A116" s="87"/>
      <c r="B116" s="223"/>
      <c r="C116" s="223"/>
      <c r="D116" s="223"/>
      <c r="E116" s="74" t="s">
        <v>30</v>
      </c>
      <c r="F116" s="74" t="s">
        <v>42</v>
      </c>
      <c r="G116" s="74" t="s">
        <v>43</v>
      </c>
    </row>
    <row r="117" spans="1:7" s="57" customFormat="1" ht="15.75" customHeight="1">
      <c r="A117" s="87"/>
      <c r="B117" s="109" t="s">
        <v>618</v>
      </c>
      <c r="C117" s="109" t="s">
        <v>287</v>
      </c>
      <c r="D117" s="251" t="s">
        <v>807</v>
      </c>
      <c r="E117" s="75">
        <v>43284</v>
      </c>
      <c r="F117" s="75">
        <f>E117+4</f>
        <v>43288</v>
      </c>
      <c r="G117" s="75">
        <f>F117+31</f>
        <v>43319</v>
      </c>
    </row>
    <row r="118" spans="1:7" s="57" customFormat="1" ht="15.75" customHeight="1">
      <c r="A118" s="87"/>
      <c r="B118" s="109"/>
      <c r="C118" s="109"/>
      <c r="D118" s="252"/>
      <c r="E118" s="77">
        <f t="shared" ref="E118:G122" si="12">E117+7</f>
        <v>43291</v>
      </c>
      <c r="F118" s="75">
        <f t="shared" si="12"/>
        <v>43295</v>
      </c>
      <c r="G118" s="75">
        <f t="shared" si="12"/>
        <v>43326</v>
      </c>
    </row>
    <row r="119" spans="1:7" s="57" customFormat="1" ht="15.75" customHeight="1">
      <c r="A119" s="87"/>
      <c r="B119" s="109" t="s">
        <v>220</v>
      </c>
      <c r="C119" s="109" t="s">
        <v>407</v>
      </c>
      <c r="D119" s="252"/>
      <c r="E119" s="77">
        <f t="shared" si="12"/>
        <v>43298</v>
      </c>
      <c r="F119" s="75">
        <f t="shared" si="12"/>
        <v>43302</v>
      </c>
      <c r="G119" s="75">
        <f t="shared" si="12"/>
        <v>43333</v>
      </c>
    </row>
    <row r="120" spans="1:7" s="57" customFormat="1" ht="15.75" customHeight="1">
      <c r="A120" s="87"/>
      <c r="B120" s="109" t="s">
        <v>619</v>
      </c>
      <c r="C120" s="109" t="s">
        <v>97</v>
      </c>
      <c r="D120" s="252"/>
      <c r="E120" s="77">
        <f t="shared" si="12"/>
        <v>43305</v>
      </c>
      <c r="F120" s="75">
        <f t="shared" si="12"/>
        <v>43309</v>
      </c>
      <c r="G120" s="75">
        <f t="shared" si="12"/>
        <v>43340</v>
      </c>
    </row>
    <row r="121" spans="1:7" s="57" customFormat="1" ht="15.75" customHeight="1">
      <c r="A121" s="87"/>
      <c r="B121" s="109" t="s">
        <v>617</v>
      </c>
      <c r="C121" s="109" t="s">
        <v>415</v>
      </c>
      <c r="D121" s="252"/>
      <c r="E121" s="77">
        <f t="shared" si="12"/>
        <v>43312</v>
      </c>
      <c r="F121" s="75">
        <f t="shared" si="12"/>
        <v>43316</v>
      </c>
      <c r="G121" s="75">
        <f t="shared" si="12"/>
        <v>43347</v>
      </c>
    </row>
    <row r="122" spans="1:7" s="57" customFormat="1" ht="15.75" customHeight="1">
      <c r="A122" s="87"/>
      <c r="B122" s="79"/>
      <c r="C122" s="79"/>
      <c r="D122" s="253"/>
      <c r="E122" s="77">
        <f t="shared" si="12"/>
        <v>43319</v>
      </c>
      <c r="F122" s="75">
        <f t="shared" si="12"/>
        <v>43323</v>
      </c>
      <c r="G122" s="75">
        <f t="shared" si="12"/>
        <v>43354</v>
      </c>
    </row>
    <row r="123" spans="1:7" s="57" customFormat="1" ht="15.75" customHeight="1">
      <c r="A123" s="87"/>
      <c r="B123" s="17"/>
      <c r="C123" s="17"/>
      <c r="D123" s="18"/>
      <c r="E123" s="18"/>
      <c r="F123" s="19"/>
      <c r="G123" s="19"/>
    </row>
    <row r="124" spans="1:7" s="57" customFormat="1" ht="15.75" customHeight="1">
      <c r="A124" s="214" t="s">
        <v>808</v>
      </c>
      <c r="B124" s="214"/>
      <c r="C124" s="17"/>
      <c r="D124" s="18"/>
      <c r="E124" s="18"/>
      <c r="F124" s="19"/>
      <c r="G124" s="19"/>
    </row>
    <row r="125" spans="1:7" s="57" customFormat="1" ht="15.75" customHeight="1">
      <c r="A125" s="87"/>
      <c r="B125" s="211" t="s">
        <v>38</v>
      </c>
      <c r="C125" s="211" t="s">
        <v>39</v>
      </c>
      <c r="D125" s="211" t="s">
        <v>40</v>
      </c>
      <c r="E125" s="74" t="s">
        <v>786</v>
      </c>
      <c r="F125" s="74" t="s">
        <v>41</v>
      </c>
      <c r="G125" s="90" t="s">
        <v>62</v>
      </c>
    </row>
    <row r="126" spans="1:7" s="57" customFormat="1" ht="15.75" customHeight="1">
      <c r="A126" s="87"/>
      <c r="B126" s="212"/>
      <c r="C126" s="212"/>
      <c r="D126" s="212"/>
      <c r="E126" s="92" t="s">
        <v>30</v>
      </c>
      <c r="F126" s="106" t="s">
        <v>42</v>
      </c>
      <c r="G126" s="74" t="s">
        <v>43</v>
      </c>
    </row>
    <row r="127" spans="1:7" s="57" customFormat="1" ht="15.75" customHeight="1">
      <c r="A127" s="87"/>
      <c r="B127" s="109" t="s">
        <v>414</v>
      </c>
      <c r="C127" s="109" t="s">
        <v>90</v>
      </c>
      <c r="D127" s="251" t="s">
        <v>809</v>
      </c>
      <c r="E127" s="75">
        <v>43283</v>
      </c>
      <c r="F127" s="75">
        <f>E127+4</f>
        <v>43287</v>
      </c>
      <c r="G127" s="75">
        <f>F127+31</f>
        <v>43318</v>
      </c>
    </row>
    <row r="128" spans="1:7" s="57" customFormat="1" ht="15.75" customHeight="1">
      <c r="A128" s="87"/>
      <c r="B128" s="109" t="s">
        <v>620</v>
      </c>
      <c r="C128" s="109" t="s">
        <v>624</v>
      </c>
      <c r="D128" s="252"/>
      <c r="E128" s="77">
        <f t="shared" ref="E128:G132" si="13">E127+7</f>
        <v>43290</v>
      </c>
      <c r="F128" s="75">
        <f t="shared" si="13"/>
        <v>43294</v>
      </c>
      <c r="G128" s="75">
        <f t="shared" si="13"/>
        <v>43325</v>
      </c>
    </row>
    <row r="129" spans="1:7" s="57" customFormat="1" ht="15.75" customHeight="1">
      <c r="A129" s="87"/>
      <c r="B129" s="109" t="s">
        <v>621</v>
      </c>
      <c r="C129" s="109" t="s">
        <v>415</v>
      </c>
      <c r="D129" s="252"/>
      <c r="E129" s="77">
        <f t="shared" si="13"/>
        <v>43297</v>
      </c>
      <c r="F129" s="75">
        <f t="shared" si="13"/>
        <v>43301</v>
      </c>
      <c r="G129" s="75">
        <f t="shared" si="13"/>
        <v>43332</v>
      </c>
    </row>
    <row r="130" spans="1:7" s="57" customFormat="1" ht="15.75" customHeight="1">
      <c r="A130" s="87"/>
      <c r="B130" s="109" t="s">
        <v>622</v>
      </c>
      <c r="C130" s="109" t="s">
        <v>264</v>
      </c>
      <c r="D130" s="252"/>
      <c r="E130" s="77">
        <f t="shared" si="13"/>
        <v>43304</v>
      </c>
      <c r="F130" s="75">
        <f t="shared" si="13"/>
        <v>43308</v>
      </c>
      <c r="G130" s="75">
        <f t="shared" si="13"/>
        <v>43339</v>
      </c>
    </row>
    <row r="131" spans="1:7" s="57" customFormat="1" ht="15.75" customHeight="1">
      <c r="A131" s="87"/>
      <c r="B131" s="109" t="s">
        <v>623</v>
      </c>
      <c r="C131" s="109" t="s">
        <v>625</v>
      </c>
      <c r="D131" s="252"/>
      <c r="E131" s="77">
        <f t="shared" si="13"/>
        <v>43311</v>
      </c>
      <c r="F131" s="75">
        <f t="shared" si="13"/>
        <v>43315</v>
      </c>
      <c r="G131" s="75">
        <f t="shared" si="13"/>
        <v>43346</v>
      </c>
    </row>
    <row r="132" spans="1:7" s="57" customFormat="1" ht="15.75" customHeight="1">
      <c r="A132" s="87"/>
      <c r="B132" s="79"/>
      <c r="C132" s="79"/>
      <c r="D132" s="253"/>
      <c r="E132" s="77">
        <f t="shared" si="13"/>
        <v>43318</v>
      </c>
      <c r="F132" s="75">
        <f t="shared" si="13"/>
        <v>43322</v>
      </c>
      <c r="G132" s="75">
        <f t="shared" si="13"/>
        <v>43353</v>
      </c>
    </row>
    <row r="133" spans="1:7" s="57" customFormat="1" ht="15.75" customHeight="1">
      <c r="A133" s="87"/>
      <c r="B133" s="17"/>
      <c r="C133" s="17"/>
      <c r="D133" s="18"/>
      <c r="E133" s="18"/>
      <c r="F133" s="19"/>
      <c r="G133" s="19"/>
    </row>
    <row r="134" spans="1:7" s="57" customFormat="1" ht="15.75" customHeight="1">
      <c r="A134" s="214" t="s">
        <v>810</v>
      </c>
      <c r="B134" s="214"/>
      <c r="C134" s="17"/>
      <c r="D134" s="18"/>
      <c r="E134" s="18"/>
      <c r="F134" s="19"/>
      <c r="G134" s="19"/>
    </row>
    <row r="135" spans="1:7" s="57" customFormat="1" ht="15.75" customHeight="1">
      <c r="A135" s="87"/>
      <c r="B135" s="222" t="s">
        <v>38</v>
      </c>
      <c r="C135" s="222" t="s">
        <v>39</v>
      </c>
      <c r="D135" s="222" t="s">
        <v>40</v>
      </c>
      <c r="E135" s="74" t="s">
        <v>786</v>
      </c>
      <c r="F135" s="74" t="s">
        <v>41</v>
      </c>
      <c r="G135" s="74" t="s">
        <v>65</v>
      </c>
    </row>
    <row r="136" spans="1:7" s="57" customFormat="1" ht="15.75" customHeight="1">
      <c r="A136" s="87"/>
      <c r="B136" s="223"/>
      <c r="C136" s="223"/>
      <c r="D136" s="223"/>
      <c r="E136" s="74" t="s">
        <v>30</v>
      </c>
      <c r="F136" s="74" t="s">
        <v>42</v>
      </c>
      <c r="G136" s="74" t="s">
        <v>43</v>
      </c>
    </row>
    <row r="137" spans="1:7" s="57" customFormat="1" ht="15.75" customHeight="1">
      <c r="A137" s="87"/>
      <c r="B137" s="110" t="s">
        <v>227</v>
      </c>
      <c r="C137" s="110" t="s">
        <v>628</v>
      </c>
      <c r="D137" s="216" t="s">
        <v>811</v>
      </c>
      <c r="E137" s="75">
        <v>43283</v>
      </c>
      <c r="F137" s="75">
        <f>E137+4</f>
        <v>43287</v>
      </c>
      <c r="G137" s="75">
        <f>F137+31</f>
        <v>43318</v>
      </c>
    </row>
    <row r="138" spans="1:7" s="57" customFormat="1" ht="15.75" customHeight="1">
      <c r="A138" s="87"/>
      <c r="B138" s="110" t="s">
        <v>626</v>
      </c>
      <c r="C138" s="110" t="s">
        <v>629</v>
      </c>
      <c r="D138" s="220"/>
      <c r="E138" s="77">
        <f t="shared" ref="E138:G142" si="14">E137+7</f>
        <v>43290</v>
      </c>
      <c r="F138" s="75">
        <f t="shared" si="14"/>
        <v>43294</v>
      </c>
      <c r="G138" s="75">
        <f t="shared" si="14"/>
        <v>43325</v>
      </c>
    </row>
    <row r="139" spans="1:7" s="57" customFormat="1" ht="15.75" customHeight="1">
      <c r="A139" s="87"/>
      <c r="B139" s="110" t="s">
        <v>211</v>
      </c>
      <c r="C139" s="110" t="s">
        <v>630</v>
      </c>
      <c r="D139" s="220"/>
      <c r="E139" s="77">
        <f t="shared" si="14"/>
        <v>43297</v>
      </c>
      <c r="F139" s="75">
        <f t="shared" si="14"/>
        <v>43301</v>
      </c>
      <c r="G139" s="75">
        <f t="shared" si="14"/>
        <v>43332</v>
      </c>
    </row>
    <row r="140" spans="1:7" s="57" customFormat="1" ht="15.75" customHeight="1">
      <c r="A140" s="87"/>
      <c r="B140" s="110" t="s">
        <v>627</v>
      </c>
      <c r="C140" s="110" t="s">
        <v>631</v>
      </c>
      <c r="D140" s="220"/>
      <c r="E140" s="77">
        <f t="shared" si="14"/>
        <v>43304</v>
      </c>
      <c r="F140" s="75">
        <f t="shared" si="14"/>
        <v>43308</v>
      </c>
      <c r="G140" s="75">
        <f t="shared" si="14"/>
        <v>43339</v>
      </c>
    </row>
    <row r="141" spans="1:7" s="57" customFormat="1" ht="15.75" customHeight="1">
      <c r="A141" s="87"/>
      <c r="B141" s="110" t="s">
        <v>213</v>
      </c>
      <c r="C141" s="110" t="s">
        <v>632</v>
      </c>
      <c r="D141" s="220"/>
      <c r="E141" s="77">
        <f t="shared" si="14"/>
        <v>43311</v>
      </c>
      <c r="F141" s="75">
        <f t="shared" si="14"/>
        <v>43315</v>
      </c>
      <c r="G141" s="75">
        <f t="shared" si="14"/>
        <v>43346</v>
      </c>
    </row>
    <row r="142" spans="1:7" s="57" customFormat="1" ht="15.75" customHeight="1">
      <c r="A142" s="87"/>
      <c r="B142" s="79"/>
      <c r="C142" s="79"/>
      <c r="D142" s="221"/>
      <c r="E142" s="77">
        <f t="shared" si="14"/>
        <v>43318</v>
      </c>
      <c r="F142" s="75">
        <f t="shared" si="14"/>
        <v>43322</v>
      </c>
      <c r="G142" s="75">
        <f t="shared" si="14"/>
        <v>43353</v>
      </c>
    </row>
    <row r="143" spans="1:7" s="57" customFormat="1" ht="15.75" customHeight="1">
      <c r="A143" s="87"/>
      <c r="B143" s="20"/>
      <c r="C143" s="20"/>
      <c r="D143" s="18"/>
      <c r="E143" s="11"/>
      <c r="F143" s="12"/>
      <c r="G143" s="12"/>
    </row>
    <row r="144" spans="1:7" s="57" customFormat="1" ht="15.75" customHeight="1">
      <c r="A144" s="214" t="s">
        <v>812</v>
      </c>
      <c r="B144" s="214"/>
      <c r="C144" s="17"/>
      <c r="D144" s="18"/>
      <c r="E144" s="18"/>
      <c r="F144" s="19"/>
      <c r="G144" s="19"/>
    </row>
    <row r="145" spans="1:7" s="57" customFormat="1" ht="15.75" customHeight="1">
      <c r="A145" s="87"/>
      <c r="B145" s="222" t="s">
        <v>38</v>
      </c>
      <c r="C145" s="222" t="s">
        <v>39</v>
      </c>
      <c r="D145" s="222" t="s">
        <v>40</v>
      </c>
      <c r="E145" s="74" t="s">
        <v>791</v>
      </c>
      <c r="F145" s="74" t="s">
        <v>41</v>
      </c>
      <c r="G145" s="74" t="s">
        <v>66</v>
      </c>
    </row>
    <row r="146" spans="1:7" s="57" customFormat="1" ht="15.75" customHeight="1">
      <c r="A146" s="87"/>
      <c r="B146" s="223"/>
      <c r="C146" s="223"/>
      <c r="D146" s="223"/>
      <c r="E146" s="74" t="s">
        <v>30</v>
      </c>
      <c r="F146" s="74" t="s">
        <v>42</v>
      </c>
      <c r="G146" s="74" t="s">
        <v>43</v>
      </c>
    </row>
    <row r="147" spans="1:7" s="57" customFormat="1" ht="15.75" customHeight="1">
      <c r="A147" s="87"/>
      <c r="B147" s="110" t="s">
        <v>227</v>
      </c>
      <c r="C147" s="110" t="s">
        <v>628</v>
      </c>
      <c r="D147" s="216" t="s">
        <v>811</v>
      </c>
      <c r="E147" s="75">
        <v>43283</v>
      </c>
      <c r="F147" s="75">
        <f>E147+4</f>
        <v>43287</v>
      </c>
      <c r="G147" s="75">
        <f>F147+31</f>
        <v>43318</v>
      </c>
    </row>
    <row r="148" spans="1:7" s="57" customFormat="1" ht="15.75" customHeight="1">
      <c r="A148" s="87"/>
      <c r="B148" s="110" t="s">
        <v>626</v>
      </c>
      <c r="C148" s="110" t="s">
        <v>629</v>
      </c>
      <c r="D148" s="220"/>
      <c r="E148" s="77">
        <f t="shared" ref="E148:G152" si="15">E147+7</f>
        <v>43290</v>
      </c>
      <c r="F148" s="75">
        <f t="shared" si="15"/>
        <v>43294</v>
      </c>
      <c r="G148" s="75">
        <f t="shared" si="15"/>
        <v>43325</v>
      </c>
    </row>
    <row r="149" spans="1:7" s="57" customFormat="1" ht="15.75" customHeight="1">
      <c r="A149" s="87"/>
      <c r="B149" s="110" t="s">
        <v>211</v>
      </c>
      <c r="C149" s="110" t="s">
        <v>630</v>
      </c>
      <c r="D149" s="220"/>
      <c r="E149" s="77">
        <f t="shared" si="15"/>
        <v>43297</v>
      </c>
      <c r="F149" s="75">
        <f t="shared" si="15"/>
        <v>43301</v>
      </c>
      <c r="G149" s="75">
        <f t="shared" si="15"/>
        <v>43332</v>
      </c>
    </row>
    <row r="150" spans="1:7" s="57" customFormat="1" ht="15.75" customHeight="1">
      <c r="A150" s="87"/>
      <c r="B150" s="110" t="s">
        <v>627</v>
      </c>
      <c r="C150" s="110" t="s">
        <v>631</v>
      </c>
      <c r="D150" s="220"/>
      <c r="E150" s="77">
        <f t="shared" si="15"/>
        <v>43304</v>
      </c>
      <c r="F150" s="75">
        <f t="shared" si="15"/>
        <v>43308</v>
      </c>
      <c r="G150" s="75">
        <f t="shared" si="15"/>
        <v>43339</v>
      </c>
    </row>
    <row r="151" spans="1:7" s="57" customFormat="1" ht="15.75" customHeight="1">
      <c r="A151" s="87"/>
      <c r="B151" s="110" t="s">
        <v>213</v>
      </c>
      <c r="C151" s="110" t="s">
        <v>632</v>
      </c>
      <c r="D151" s="220"/>
      <c r="E151" s="77">
        <f t="shared" si="15"/>
        <v>43311</v>
      </c>
      <c r="F151" s="75">
        <f t="shared" si="15"/>
        <v>43315</v>
      </c>
      <c r="G151" s="75">
        <f t="shared" si="15"/>
        <v>43346</v>
      </c>
    </row>
    <row r="152" spans="1:7" s="57" customFormat="1" ht="15.75" customHeight="1">
      <c r="A152" s="87"/>
      <c r="B152" s="79"/>
      <c r="C152" s="79"/>
      <c r="D152" s="221"/>
      <c r="E152" s="77">
        <f t="shared" si="15"/>
        <v>43318</v>
      </c>
      <c r="F152" s="75">
        <f t="shared" si="15"/>
        <v>43322</v>
      </c>
      <c r="G152" s="75">
        <f t="shared" si="15"/>
        <v>43353</v>
      </c>
    </row>
    <row r="153" spans="1:7" s="57" customFormat="1" ht="15.75" customHeight="1">
      <c r="A153" s="87"/>
      <c r="B153" s="17"/>
      <c r="C153" s="17"/>
      <c r="D153" s="18"/>
      <c r="E153" s="18"/>
      <c r="F153" s="19"/>
      <c r="G153" s="19"/>
    </row>
    <row r="154" spans="1:7" s="57" customFormat="1" ht="15.75" customHeight="1">
      <c r="A154" s="214" t="s">
        <v>67</v>
      </c>
      <c r="B154" s="214"/>
      <c r="C154" s="17"/>
      <c r="D154" s="18"/>
      <c r="E154" s="18"/>
      <c r="F154" s="19"/>
      <c r="G154" s="19"/>
    </row>
    <row r="155" spans="1:7" s="57" customFormat="1" ht="15.75" customHeight="1">
      <c r="A155" s="6"/>
      <c r="B155" s="260" t="s">
        <v>38</v>
      </c>
      <c r="C155" s="260" t="s">
        <v>39</v>
      </c>
      <c r="D155" s="260" t="s">
        <v>40</v>
      </c>
      <c r="E155" s="74" t="s">
        <v>786</v>
      </c>
      <c r="F155" s="74" t="s">
        <v>41</v>
      </c>
      <c r="G155" s="74" t="s">
        <v>68</v>
      </c>
    </row>
    <row r="156" spans="1:7" s="57" customFormat="1" ht="15.75" customHeight="1">
      <c r="A156" s="6"/>
      <c r="B156" s="260"/>
      <c r="C156" s="260"/>
      <c r="D156" s="260"/>
      <c r="E156" s="74" t="s">
        <v>30</v>
      </c>
      <c r="F156" s="74" t="s">
        <v>42</v>
      </c>
      <c r="G156" s="74" t="s">
        <v>43</v>
      </c>
    </row>
    <row r="157" spans="1:7" s="57" customFormat="1" ht="15.75" customHeight="1">
      <c r="A157" s="6"/>
      <c r="B157" s="101" t="s">
        <v>500</v>
      </c>
      <c r="C157" s="101" t="s">
        <v>803</v>
      </c>
      <c r="D157" s="261" t="s">
        <v>327</v>
      </c>
      <c r="E157" s="99">
        <v>43279</v>
      </c>
      <c r="F157" s="99">
        <f>E157+5</f>
        <v>43284</v>
      </c>
      <c r="G157" s="75">
        <f>F157+29</f>
        <v>43313</v>
      </c>
    </row>
    <row r="158" spans="1:7" s="57" customFormat="1" ht="15.75" customHeight="1">
      <c r="A158" s="6"/>
      <c r="B158" s="101" t="s">
        <v>501</v>
      </c>
      <c r="C158" s="101" t="s">
        <v>813</v>
      </c>
      <c r="D158" s="261"/>
      <c r="E158" s="100">
        <f t="shared" ref="E158:G161" si="16">E157+7</f>
        <v>43286</v>
      </c>
      <c r="F158" s="99">
        <f t="shared" si="16"/>
        <v>43291</v>
      </c>
      <c r="G158" s="75">
        <f t="shared" si="16"/>
        <v>43320</v>
      </c>
    </row>
    <row r="159" spans="1:7" s="57" customFormat="1" ht="15.75" customHeight="1">
      <c r="A159" s="6"/>
      <c r="B159" s="101" t="s">
        <v>502</v>
      </c>
      <c r="C159" s="101" t="s">
        <v>813</v>
      </c>
      <c r="D159" s="261"/>
      <c r="E159" s="100">
        <f t="shared" si="16"/>
        <v>43293</v>
      </c>
      <c r="F159" s="99">
        <f t="shared" si="16"/>
        <v>43298</v>
      </c>
      <c r="G159" s="75">
        <f t="shared" si="16"/>
        <v>43327</v>
      </c>
    </row>
    <row r="160" spans="1:7" s="57" customFormat="1" ht="15.75" customHeight="1">
      <c r="A160" s="6"/>
      <c r="B160" s="101" t="s">
        <v>503</v>
      </c>
      <c r="C160" s="101" t="s">
        <v>813</v>
      </c>
      <c r="D160" s="261"/>
      <c r="E160" s="100">
        <f t="shared" si="16"/>
        <v>43300</v>
      </c>
      <c r="F160" s="99">
        <f t="shared" si="16"/>
        <v>43305</v>
      </c>
      <c r="G160" s="75">
        <f t="shared" si="16"/>
        <v>43334</v>
      </c>
    </row>
    <row r="161" spans="1:7" s="57" customFormat="1" ht="15.75" customHeight="1">
      <c r="A161" s="6"/>
      <c r="B161" s="101"/>
      <c r="C161" s="101"/>
      <c r="D161" s="261"/>
      <c r="E161" s="100">
        <f t="shared" si="16"/>
        <v>43307</v>
      </c>
      <c r="F161" s="99">
        <f t="shared" si="16"/>
        <v>43312</v>
      </c>
      <c r="G161" s="75">
        <f t="shared" si="16"/>
        <v>43341</v>
      </c>
    </row>
    <row r="162" spans="1:7" s="57" customFormat="1" ht="15.75" customHeight="1">
      <c r="A162" s="6"/>
      <c r="B162" s="13"/>
      <c r="C162" s="13"/>
      <c r="D162" s="20"/>
      <c r="E162" s="20"/>
      <c r="F162" s="20"/>
      <c r="G162" s="20"/>
    </row>
    <row r="163" spans="1:7" s="57" customFormat="1" ht="15.75" customHeight="1">
      <c r="A163" s="214" t="s">
        <v>814</v>
      </c>
      <c r="B163" s="214"/>
      <c r="C163" s="17"/>
      <c r="D163" s="18"/>
      <c r="E163" s="18"/>
      <c r="F163" s="19"/>
      <c r="G163" s="19"/>
    </row>
    <row r="164" spans="1:7" s="57" customFormat="1" ht="15.75" customHeight="1">
      <c r="A164" s="87"/>
      <c r="B164" s="211" t="s">
        <v>38</v>
      </c>
      <c r="C164" s="211" t="s">
        <v>39</v>
      </c>
      <c r="D164" s="211" t="s">
        <v>40</v>
      </c>
      <c r="E164" s="74" t="s">
        <v>786</v>
      </c>
      <c r="F164" s="74" t="s">
        <v>41</v>
      </c>
      <c r="G164" s="74" t="s">
        <v>69</v>
      </c>
    </row>
    <row r="165" spans="1:7" s="57" customFormat="1" ht="15.75" customHeight="1">
      <c r="A165" s="87"/>
      <c r="B165" s="212"/>
      <c r="C165" s="212"/>
      <c r="D165" s="212"/>
      <c r="E165" s="74" t="s">
        <v>30</v>
      </c>
      <c r="F165" s="74" t="s">
        <v>42</v>
      </c>
      <c r="G165" s="74" t="s">
        <v>43</v>
      </c>
    </row>
    <row r="166" spans="1:7" s="57" customFormat="1" ht="15.75" customHeight="1">
      <c r="A166" s="87"/>
      <c r="B166" s="97" t="s">
        <v>418</v>
      </c>
      <c r="C166" s="98" t="s">
        <v>46</v>
      </c>
      <c r="D166" s="216" t="s">
        <v>789</v>
      </c>
      <c r="E166" s="99">
        <v>43279</v>
      </c>
      <c r="F166" s="99">
        <f>E166+5</f>
        <v>43284</v>
      </c>
      <c r="G166" s="75">
        <f>F166+29</f>
        <v>43313</v>
      </c>
    </row>
    <row r="167" spans="1:7" s="57" customFormat="1" ht="15.75" customHeight="1">
      <c r="A167" s="87"/>
      <c r="B167" s="97" t="s">
        <v>584</v>
      </c>
      <c r="C167" s="76" t="s">
        <v>52</v>
      </c>
      <c r="D167" s="220"/>
      <c r="E167" s="100">
        <f t="shared" ref="E167:G170" si="17">E166+7</f>
        <v>43286</v>
      </c>
      <c r="F167" s="99">
        <f t="shared" si="17"/>
        <v>43291</v>
      </c>
      <c r="G167" s="75">
        <f t="shared" si="17"/>
        <v>43320</v>
      </c>
    </row>
    <row r="168" spans="1:7" s="57" customFormat="1" ht="15.75" customHeight="1">
      <c r="A168" s="87"/>
      <c r="B168" s="97" t="s">
        <v>585</v>
      </c>
      <c r="C168" s="101" t="s">
        <v>46</v>
      </c>
      <c r="D168" s="220"/>
      <c r="E168" s="100">
        <f t="shared" si="17"/>
        <v>43293</v>
      </c>
      <c r="F168" s="99">
        <f t="shared" si="17"/>
        <v>43298</v>
      </c>
      <c r="G168" s="75">
        <f t="shared" si="17"/>
        <v>43327</v>
      </c>
    </row>
    <row r="169" spans="1:7" s="57" customFormat="1" ht="15.75" customHeight="1">
      <c r="A169" s="87"/>
      <c r="B169" s="97" t="s">
        <v>586</v>
      </c>
      <c r="C169" s="76" t="s">
        <v>45</v>
      </c>
      <c r="D169" s="220"/>
      <c r="E169" s="100">
        <f t="shared" si="17"/>
        <v>43300</v>
      </c>
      <c r="F169" s="99">
        <f t="shared" si="17"/>
        <v>43305</v>
      </c>
      <c r="G169" s="75">
        <f t="shared" si="17"/>
        <v>43334</v>
      </c>
    </row>
    <row r="170" spans="1:7" s="57" customFormat="1" ht="15.75" customHeight="1">
      <c r="A170" s="87"/>
      <c r="B170" s="97"/>
      <c r="C170" s="101"/>
      <c r="D170" s="221"/>
      <c r="E170" s="100">
        <f t="shared" si="17"/>
        <v>43307</v>
      </c>
      <c r="F170" s="99">
        <f t="shared" si="17"/>
        <v>43312</v>
      </c>
      <c r="G170" s="75">
        <f t="shared" si="17"/>
        <v>43341</v>
      </c>
    </row>
    <row r="171" spans="1:7" s="57" customFormat="1" ht="15.75" customHeight="1">
      <c r="A171" s="87"/>
      <c r="B171" s="17"/>
      <c r="C171" s="17"/>
      <c r="D171" s="18"/>
      <c r="E171" s="18"/>
      <c r="F171" s="19"/>
      <c r="G171" s="19"/>
    </row>
    <row r="172" spans="1:7" s="57" customFormat="1" ht="15.75" customHeight="1">
      <c r="A172" s="259" t="s">
        <v>815</v>
      </c>
      <c r="B172" s="259"/>
      <c r="C172" s="259"/>
      <c r="D172" s="259"/>
      <c r="E172" s="259"/>
      <c r="F172" s="259"/>
      <c r="G172" s="259"/>
    </row>
    <row r="173" spans="1:7" s="57" customFormat="1" ht="15.75" customHeight="1">
      <c r="A173" s="257" t="s">
        <v>70</v>
      </c>
      <c r="B173" s="257"/>
      <c r="C173" s="21"/>
      <c r="D173" s="3"/>
      <c r="E173" s="3"/>
      <c r="F173" s="4"/>
      <c r="G173" s="4"/>
    </row>
    <row r="174" spans="1:7" s="57" customFormat="1" ht="15.75" customHeight="1">
      <c r="A174" s="87"/>
      <c r="B174" s="211" t="s">
        <v>38</v>
      </c>
      <c r="C174" s="211" t="s">
        <v>39</v>
      </c>
      <c r="D174" s="211" t="s">
        <v>40</v>
      </c>
      <c r="E174" s="74" t="s">
        <v>786</v>
      </c>
      <c r="F174" s="74" t="s">
        <v>41</v>
      </c>
      <c r="G174" s="90" t="s">
        <v>55</v>
      </c>
    </row>
    <row r="175" spans="1:7" s="57" customFormat="1" ht="15.75" customHeight="1">
      <c r="A175" s="87"/>
      <c r="B175" s="212"/>
      <c r="C175" s="212"/>
      <c r="D175" s="212"/>
      <c r="E175" s="92" t="s">
        <v>30</v>
      </c>
      <c r="F175" s="108" t="s">
        <v>42</v>
      </c>
      <c r="G175" s="74" t="s">
        <v>43</v>
      </c>
    </row>
    <row r="176" spans="1:7" s="57" customFormat="1" ht="15.75" customHeight="1">
      <c r="A176" s="87"/>
      <c r="B176" s="97" t="s">
        <v>418</v>
      </c>
      <c r="C176" s="98" t="s">
        <v>46</v>
      </c>
      <c r="D176" s="216" t="s">
        <v>789</v>
      </c>
      <c r="E176" s="99">
        <v>43279</v>
      </c>
      <c r="F176" s="99">
        <f>E176+5</f>
        <v>43284</v>
      </c>
      <c r="G176" s="75">
        <f>F176+29</f>
        <v>43313</v>
      </c>
    </row>
    <row r="177" spans="1:7" s="57" customFormat="1" ht="15.75" customHeight="1">
      <c r="A177" s="87"/>
      <c r="B177" s="97" t="s">
        <v>584</v>
      </c>
      <c r="C177" s="76" t="s">
        <v>52</v>
      </c>
      <c r="D177" s="220"/>
      <c r="E177" s="100">
        <f t="shared" ref="E177:G180" si="18">E176+7</f>
        <v>43286</v>
      </c>
      <c r="F177" s="99">
        <f t="shared" si="18"/>
        <v>43291</v>
      </c>
      <c r="G177" s="75">
        <f t="shared" si="18"/>
        <v>43320</v>
      </c>
    </row>
    <row r="178" spans="1:7" s="57" customFormat="1" ht="15.75" customHeight="1">
      <c r="A178" s="87"/>
      <c r="B178" s="97" t="s">
        <v>585</v>
      </c>
      <c r="C178" s="101" t="s">
        <v>46</v>
      </c>
      <c r="D178" s="220"/>
      <c r="E178" s="100">
        <f t="shared" si="18"/>
        <v>43293</v>
      </c>
      <c r="F178" s="99">
        <f t="shared" si="18"/>
        <v>43298</v>
      </c>
      <c r="G178" s="75">
        <f t="shared" si="18"/>
        <v>43327</v>
      </c>
    </row>
    <row r="179" spans="1:7" s="57" customFormat="1" ht="15.75" customHeight="1">
      <c r="A179" s="87"/>
      <c r="B179" s="97" t="s">
        <v>586</v>
      </c>
      <c r="C179" s="76" t="s">
        <v>45</v>
      </c>
      <c r="D179" s="220"/>
      <c r="E179" s="100">
        <f t="shared" si="18"/>
        <v>43300</v>
      </c>
      <c r="F179" s="99">
        <f t="shared" si="18"/>
        <v>43305</v>
      </c>
      <c r="G179" s="75">
        <f t="shared" si="18"/>
        <v>43334</v>
      </c>
    </row>
    <row r="180" spans="1:7" s="57" customFormat="1" ht="15.75" customHeight="1">
      <c r="A180" s="87"/>
      <c r="B180" s="97"/>
      <c r="C180" s="101"/>
      <c r="D180" s="221"/>
      <c r="E180" s="100">
        <f t="shared" si="18"/>
        <v>43307</v>
      </c>
      <c r="F180" s="99">
        <f t="shared" si="18"/>
        <v>43312</v>
      </c>
      <c r="G180" s="75">
        <f t="shared" si="18"/>
        <v>43341</v>
      </c>
    </row>
    <row r="181" spans="1:7" s="57" customFormat="1" ht="15.75" customHeight="1">
      <c r="A181" s="87"/>
      <c r="B181" s="17"/>
      <c r="C181" s="17"/>
      <c r="D181" s="18"/>
      <c r="E181" s="18"/>
      <c r="F181" s="19"/>
      <c r="G181" s="19"/>
    </row>
    <row r="182" spans="1:7" s="57" customFormat="1" ht="15.75" customHeight="1">
      <c r="A182" s="214" t="s">
        <v>816</v>
      </c>
      <c r="B182" s="214"/>
      <c r="C182" s="17"/>
      <c r="D182" s="18"/>
      <c r="E182" s="18"/>
      <c r="F182" s="19"/>
      <c r="G182" s="19"/>
    </row>
    <row r="183" spans="1:7" s="57" customFormat="1" ht="15.75" customHeight="1">
      <c r="A183" s="87"/>
      <c r="B183" s="211" t="s">
        <v>38</v>
      </c>
      <c r="C183" s="211" t="s">
        <v>39</v>
      </c>
      <c r="D183" s="211" t="s">
        <v>40</v>
      </c>
      <c r="E183" s="74" t="s">
        <v>786</v>
      </c>
      <c r="F183" s="74" t="s">
        <v>41</v>
      </c>
      <c r="G183" s="90" t="s">
        <v>55</v>
      </c>
    </row>
    <row r="184" spans="1:7" s="57" customFormat="1" ht="15.75" customHeight="1">
      <c r="A184" s="87"/>
      <c r="B184" s="212"/>
      <c r="C184" s="212"/>
      <c r="D184" s="212"/>
      <c r="E184" s="92" t="s">
        <v>30</v>
      </c>
      <c r="F184" s="108" t="s">
        <v>42</v>
      </c>
      <c r="G184" s="74" t="s">
        <v>43</v>
      </c>
    </row>
    <row r="185" spans="1:7" s="57" customFormat="1" ht="15.75" customHeight="1">
      <c r="A185" s="87"/>
      <c r="B185" s="97" t="s">
        <v>418</v>
      </c>
      <c r="C185" s="98" t="s">
        <v>46</v>
      </c>
      <c r="D185" s="216" t="s">
        <v>789</v>
      </c>
      <c r="E185" s="99">
        <v>43279</v>
      </c>
      <c r="F185" s="99">
        <f>E185+5</f>
        <v>43284</v>
      </c>
      <c r="G185" s="75">
        <f>F185+29</f>
        <v>43313</v>
      </c>
    </row>
    <row r="186" spans="1:7" s="57" customFormat="1" ht="15.75" customHeight="1">
      <c r="A186" s="87"/>
      <c r="B186" s="97" t="s">
        <v>584</v>
      </c>
      <c r="C186" s="76" t="s">
        <v>52</v>
      </c>
      <c r="D186" s="220"/>
      <c r="E186" s="100">
        <f t="shared" ref="E186:G189" si="19">E185+7</f>
        <v>43286</v>
      </c>
      <c r="F186" s="99">
        <f t="shared" si="19"/>
        <v>43291</v>
      </c>
      <c r="G186" s="75">
        <f t="shared" si="19"/>
        <v>43320</v>
      </c>
    </row>
    <row r="187" spans="1:7" s="57" customFormat="1" ht="15.75" customHeight="1">
      <c r="A187" s="87"/>
      <c r="B187" s="97" t="s">
        <v>585</v>
      </c>
      <c r="C187" s="101" t="s">
        <v>46</v>
      </c>
      <c r="D187" s="220"/>
      <c r="E187" s="100">
        <f t="shared" si="19"/>
        <v>43293</v>
      </c>
      <c r="F187" s="99">
        <f t="shared" si="19"/>
        <v>43298</v>
      </c>
      <c r="G187" s="75">
        <f t="shared" si="19"/>
        <v>43327</v>
      </c>
    </row>
    <row r="188" spans="1:7" s="57" customFormat="1" ht="15.75" customHeight="1">
      <c r="A188" s="87"/>
      <c r="B188" s="97" t="s">
        <v>586</v>
      </c>
      <c r="C188" s="76" t="s">
        <v>45</v>
      </c>
      <c r="D188" s="220"/>
      <c r="E188" s="100">
        <f t="shared" si="19"/>
        <v>43300</v>
      </c>
      <c r="F188" s="99">
        <f t="shared" si="19"/>
        <v>43305</v>
      </c>
      <c r="G188" s="75">
        <f t="shared" si="19"/>
        <v>43334</v>
      </c>
    </row>
    <row r="189" spans="1:7" s="57" customFormat="1" ht="15.75" customHeight="1">
      <c r="A189" s="87"/>
      <c r="B189" s="97"/>
      <c r="C189" s="101"/>
      <c r="D189" s="221"/>
      <c r="E189" s="100">
        <f t="shared" si="19"/>
        <v>43307</v>
      </c>
      <c r="F189" s="99">
        <f t="shared" si="19"/>
        <v>43312</v>
      </c>
      <c r="G189" s="75">
        <f t="shared" si="19"/>
        <v>43341</v>
      </c>
    </row>
    <row r="190" spans="1:7" s="57" customFormat="1" ht="15.75" customHeight="1">
      <c r="A190" s="87"/>
      <c r="B190" s="13"/>
      <c r="C190" s="13"/>
      <c r="D190" s="15"/>
      <c r="E190" s="58"/>
      <c r="F190" s="16"/>
      <c r="G190" s="12"/>
    </row>
    <row r="191" spans="1:7" s="57" customFormat="1" ht="15.75" customHeight="1">
      <c r="A191" s="214" t="s">
        <v>817</v>
      </c>
      <c r="B191" s="214"/>
      <c r="C191" s="17"/>
      <c r="D191" s="18"/>
      <c r="E191" s="18"/>
      <c r="F191" s="19"/>
      <c r="G191" s="19"/>
    </row>
    <row r="192" spans="1:7" s="57" customFormat="1" ht="15.75" customHeight="1">
      <c r="A192" s="87"/>
      <c r="B192" s="211" t="s">
        <v>38</v>
      </c>
      <c r="C192" s="211" t="s">
        <v>39</v>
      </c>
      <c r="D192" s="211" t="s">
        <v>40</v>
      </c>
      <c r="E192" s="74" t="s">
        <v>786</v>
      </c>
      <c r="F192" s="74" t="s">
        <v>41</v>
      </c>
      <c r="G192" s="90" t="s">
        <v>68</v>
      </c>
    </row>
    <row r="193" spans="1:7" s="57" customFormat="1" ht="15.75" customHeight="1">
      <c r="A193" s="87"/>
      <c r="B193" s="212"/>
      <c r="C193" s="212"/>
      <c r="D193" s="212"/>
      <c r="E193" s="92" t="s">
        <v>30</v>
      </c>
      <c r="F193" s="106" t="s">
        <v>42</v>
      </c>
      <c r="G193" s="74" t="s">
        <v>43</v>
      </c>
    </row>
    <row r="194" spans="1:7" s="57" customFormat="1" ht="15.75" customHeight="1">
      <c r="A194" s="87"/>
      <c r="B194" s="97" t="s">
        <v>500</v>
      </c>
      <c r="C194" s="107" t="s">
        <v>803</v>
      </c>
      <c r="D194" s="216" t="s">
        <v>327</v>
      </c>
      <c r="E194" s="99">
        <v>43279</v>
      </c>
      <c r="F194" s="99">
        <f>E194+5</f>
        <v>43284</v>
      </c>
      <c r="G194" s="75">
        <f>F194+29</f>
        <v>43313</v>
      </c>
    </row>
    <row r="195" spans="1:7" s="57" customFormat="1" ht="15.75" customHeight="1">
      <c r="A195" s="87"/>
      <c r="B195" s="97" t="s">
        <v>501</v>
      </c>
      <c r="C195" s="107" t="s">
        <v>813</v>
      </c>
      <c r="D195" s="220"/>
      <c r="E195" s="100">
        <f t="shared" ref="E195:G198" si="20">E194+7</f>
        <v>43286</v>
      </c>
      <c r="F195" s="99">
        <f t="shared" si="20"/>
        <v>43291</v>
      </c>
      <c r="G195" s="75">
        <f t="shared" si="20"/>
        <v>43320</v>
      </c>
    </row>
    <row r="196" spans="1:7" s="57" customFormat="1" ht="15.75" customHeight="1">
      <c r="A196" s="87"/>
      <c r="B196" s="97" t="s">
        <v>502</v>
      </c>
      <c r="C196" s="107" t="s">
        <v>813</v>
      </c>
      <c r="D196" s="220"/>
      <c r="E196" s="100">
        <f t="shared" si="20"/>
        <v>43293</v>
      </c>
      <c r="F196" s="99">
        <f t="shared" si="20"/>
        <v>43298</v>
      </c>
      <c r="G196" s="75">
        <f t="shared" si="20"/>
        <v>43327</v>
      </c>
    </row>
    <row r="197" spans="1:7" s="57" customFormat="1" ht="15.75" customHeight="1">
      <c r="A197" s="87"/>
      <c r="B197" s="97" t="s">
        <v>503</v>
      </c>
      <c r="C197" s="107" t="s">
        <v>813</v>
      </c>
      <c r="D197" s="220"/>
      <c r="E197" s="100">
        <f t="shared" si="20"/>
        <v>43300</v>
      </c>
      <c r="F197" s="99">
        <f t="shared" si="20"/>
        <v>43305</v>
      </c>
      <c r="G197" s="75">
        <f t="shared" si="20"/>
        <v>43334</v>
      </c>
    </row>
    <row r="198" spans="1:7" s="57" customFormat="1" ht="15.75" customHeight="1">
      <c r="A198" s="87"/>
      <c r="B198" s="97"/>
      <c r="C198" s="107"/>
      <c r="D198" s="221"/>
      <c r="E198" s="100">
        <f t="shared" si="20"/>
        <v>43307</v>
      </c>
      <c r="F198" s="99">
        <f t="shared" si="20"/>
        <v>43312</v>
      </c>
      <c r="G198" s="75">
        <f t="shared" si="20"/>
        <v>43341</v>
      </c>
    </row>
    <row r="199" spans="1:7" s="57" customFormat="1" ht="15.75" customHeight="1">
      <c r="A199" s="87"/>
      <c r="B199" s="22"/>
      <c r="C199" s="22"/>
      <c r="D199" s="15"/>
      <c r="E199" s="15"/>
      <c r="F199" s="12"/>
      <c r="G199" s="12"/>
    </row>
    <row r="200" spans="1:7" s="57" customFormat="1" ht="15.75" customHeight="1">
      <c r="A200" s="87"/>
      <c r="B200" s="17"/>
      <c r="C200" s="17"/>
      <c r="D200" s="18"/>
      <c r="E200" s="18"/>
      <c r="F200" s="19"/>
      <c r="G200" s="19"/>
    </row>
    <row r="201" spans="1:7" s="57" customFormat="1" ht="15.75" customHeight="1">
      <c r="A201" s="214" t="s">
        <v>74</v>
      </c>
      <c r="B201" s="214"/>
      <c r="C201" s="17"/>
      <c r="D201" s="18"/>
      <c r="E201" s="18"/>
      <c r="F201" s="19"/>
      <c r="G201" s="19"/>
    </row>
    <row r="202" spans="1:7" s="57" customFormat="1" ht="15.75" customHeight="1">
      <c r="A202" s="87"/>
      <c r="B202" s="211" t="s">
        <v>38</v>
      </c>
      <c r="C202" s="211" t="s">
        <v>39</v>
      </c>
      <c r="D202" s="211" t="s">
        <v>40</v>
      </c>
      <c r="E202" s="74" t="s">
        <v>786</v>
      </c>
      <c r="F202" s="74" t="s">
        <v>41</v>
      </c>
      <c r="G202" s="90" t="s">
        <v>68</v>
      </c>
    </row>
    <row r="203" spans="1:7" s="57" customFormat="1" ht="15.75" customHeight="1">
      <c r="A203" s="87"/>
      <c r="B203" s="212"/>
      <c r="C203" s="212"/>
      <c r="D203" s="212"/>
      <c r="E203" s="92" t="s">
        <v>30</v>
      </c>
      <c r="F203" s="106" t="s">
        <v>42</v>
      </c>
      <c r="G203" s="74" t="s">
        <v>43</v>
      </c>
    </row>
    <row r="204" spans="1:7" s="57" customFormat="1" ht="15.75" customHeight="1">
      <c r="A204" s="87"/>
      <c r="B204" s="97" t="s">
        <v>418</v>
      </c>
      <c r="C204" s="98" t="s">
        <v>46</v>
      </c>
      <c r="D204" s="216" t="s">
        <v>789</v>
      </c>
      <c r="E204" s="99">
        <v>43279</v>
      </c>
      <c r="F204" s="99">
        <f>E204+5</f>
        <v>43284</v>
      </c>
      <c r="G204" s="75">
        <f>F204+29</f>
        <v>43313</v>
      </c>
    </row>
    <row r="205" spans="1:7" s="57" customFormat="1" ht="15.75" customHeight="1">
      <c r="A205" s="87"/>
      <c r="B205" s="97" t="s">
        <v>584</v>
      </c>
      <c r="C205" s="76" t="s">
        <v>52</v>
      </c>
      <c r="D205" s="220"/>
      <c r="E205" s="100">
        <f>E204+7</f>
        <v>43286</v>
      </c>
      <c r="F205" s="99">
        <f t="shared" ref="E205:G208" si="21">F204+7</f>
        <v>43291</v>
      </c>
      <c r="G205" s="75">
        <f t="shared" si="21"/>
        <v>43320</v>
      </c>
    </row>
    <row r="206" spans="1:7" s="57" customFormat="1" ht="15.75" customHeight="1">
      <c r="A206" s="87"/>
      <c r="B206" s="97" t="s">
        <v>585</v>
      </c>
      <c r="C206" s="101" t="s">
        <v>46</v>
      </c>
      <c r="D206" s="220"/>
      <c r="E206" s="100">
        <f t="shared" si="21"/>
        <v>43293</v>
      </c>
      <c r="F206" s="99">
        <f t="shared" si="21"/>
        <v>43298</v>
      </c>
      <c r="G206" s="75">
        <f t="shared" si="21"/>
        <v>43327</v>
      </c>
    </row>
    <row r="207" spans="1:7" s="57" customFormat="1" ht="15.75" customHeight="1">
      <c r="A207" s="87"/>
      <c r="B207" s="97" t="s">
        <v>586</v>
      </c>
      <c r="C207" s="76" t="s">
        <v>45</v>
      </c>
      <c r="D207" s="220"/>
      <c r="E207" s="100">
        <f t="shared" si="21"/>
        <v>43300</v>
      </c>
      <c r="F207" s="99">
        <f t="shared" si="21"/>
        <v>43305</v>
      </c>
      <c r="G207" s="75">
        <f t="shared" si="21"/>
        <v>43334</v>
      </c>
    </row>
    <row r="208" spans="1:7" s="57" customFormat="1" ht="15.75" customHeight="1">
      <c r="A208" s="87"/>
      <c r="B208" s="97"/>
      <c r="C208" s="101"/>
      <c r="D208" s="221"/>
      <c r="E208" s="100">
        <f t="shared" si="21"/>
        <v>43307</v>
      </c>
      <c r="F208" s="99">
        <f t="shared" si="21"/>
        <v>43312</v>
      </c>
      <c r="G208" s="75">
        <f t="shared" si="21"/>
        <v>43341</v>
      </c>
    </row>
    <row r="209" spans="1:7" s="57" customFormat="1" ht="15.75" customHeight="1">
      <c r="A209" s="95"/>
      <c r="B209" s="21"/>
      <c r="C209" s="21"/>
      <c r="D209" s="3"/>
      <c r="E209" s="3"/>
      <c r="F209" s="4"/>
      <c r="G209" s="4"/>
    </row>
    <row r="210" spans="1:7" s="57" customFormat="1" ht="15.75" customHeight="1">
      <c r="A210" s="259" t="s">
        <v>818</v>
      </c>
      <c r="B210" s="259"/>
      <c r="C210" s="259"/>
      <c r="D210" s="259"/>
      <c r="E210" s="259"/>
      <c r="F210" s="259"/>
      <c r="G210" s="259"/>
    </row>
    <row r="211" spans="1:7" s="57" customFormat="1" ht="15.75" customHeight="1">
      <c r="A211" s="214" t="s">
        <v>819</v>
      </c>
      <c r="B211" s="214"/>
      <c r="C211" s="21"/>
      <c r="D211" s="3"/>
      <c r="E211" s="3"/>
      <c r="F211" s="4"/>
      <c r="G211" s="4"/>
    </row>
    <row r="212" spans="1:7" s="57" customFormat="1" ht="15.75" customHeight="1">
      <c r="A212" s="87"/>
      <c r="B212" s="222" t="s">
        <v>38</v>
      </c>
      <c r="C212" s="222" t="s">
        <v>39</v>
      </c>
      <c r="D212" s="222" t="s">
        <v>40</v>
      </c>
      <c r="E212" s="74" t="s">
        <v>786</v>
      </c>
      <c r="F212" s="74" t="s">
        <v>41</v>
      </c>
      <c r="G212" s="74" t="s">
        <v>75</v>
      </c>
    </row>
    <row r="213" spans="1:7" s="57" customFormat="1" ht="15.75" customHeight="1">
      <c r="A213" s="87"/>
      <c r="B213" s="223"/>
      <c r="C213" s="223"/>
      <c r="D213" s="223"/>
      <c r="E213" s="74" t="s">
        <v>30</v>
      </c>
      <c r="F213" s="74" t="s">
        <v>42</v>
      </c>
      <c r="G213" s="74" t="s">
        <v>43</v>
      </c>
    </row>
    <row r="214" spans="1:7" s="57" customFormat="1" ht="15.75" customHeight="1">
      <c r="A214" s="87"/>
      <c r="B214" s="111" t="s">
        <v>508</v>
      </c>
      <c r="C214" s="112" t="s">
        <v>820</v>
      </c>
      <c r="D214" s="251" t="s">
        <v>821</v>
      </c>
      <c r="E214" s="113">
        <v>43278</v>
      </c>
      <c r="F214" s="113">
        <f>E214+4</f>
        <v>43282</v>
      </c>
      <c r="G214" s="75">
        <f>F214+26</f>
        <v>43308</v>
      </c>
    </row>
    <row r="215" spans="1:7" s="57" customFormat="1" ht="15.75" customHeight="1">
      <c r="A215" s="87"/>
      <c r="B215" s="111" t="s">
        <v>509</v>
      </c>
      <c r="C215" s="112" t="s">
        <v>822</v>
      </c>
      <c r="D215" s="252"/>
      <c r="E215" s="113">
        <f t="shared" ref="E215:G219" si="22">E214+7</f>
        <v>43285</v>
      </c>
      <c r="F215" s="113">
        <f t="shared" si="22"/>
        <v>43289</v>
      </c>
      <c r="G215" s="75">
        <f t="shared" si="22"/>
        <v>43315</v>
      </c>
    </row>
    <row r="216" spans="1:7" s="57" customFormat="1" ht="15.75" customHeight="1">
      <c r="A216" s="87"/>
      <c r="B216" s="111" t="s">
        <v>510</v>
      </c>
      <c r="C216" s="112" t="s">
        <v>823</v>
      </c>
      <c r="D216" s="252"/>
      <c r="E216" s="113">
        <f t="shared" si="22"/>
        <v>43292</v>
      </c>
      <c r="F216" s="113">
        <f t="shared" si="22"/>
        <v>43296</v>
      </c>
      <c r="G216" s="75">
        <f t="shared" si="22"/>
        <v>43322</v>
      </c>
    </row>
    <row r="217" spans="1:7" s="57" customFormat="1" ht="15.75" customHeight="1">
      <c r="A217" s="87"/>
      <c r="B217" s="110" t="s">
        <v>511</v>
      </c>
      <c r="C217" s="112" t="s">
        <v>824</v>
      </c>
      <c r="D217" s="252"/>
      <c r="E217" s="113">
        <f t="shared" si="22"/>
        <v>43299</v>
      </c>
      <c r="F217" s="113">
        <f t="shared" si="22"/>
        <v>43303</v>
      </c>
      <c r="G217" s="75">
        <f t="shared" si="22"/>
        <v>43329</v>
      </c>
    </row>
    <row r="218" spans="1:7" s="57" customFormat="1" ht="15.75" customHeight="1">
      <c r="A218" s="87"/>
      <c r="B218" s="110"/>
      <c r="C218" s="112"/>
      <c r="D218" s="252"/>
      <c r="E218" s="113">
        <f t="shared" si="22"/>
        <v>43306</v>
      </c>
      <c r="F218" s="113">
        <f t="shared" si="22"/>
        <v>43310</v>
      </c>
      <c r="G218" s="75">
        <f t="shared" si="22"/>
        <v>43336</v>
      </c>
    </row>
    <row r="219" spans="1:7" s="57" customFormat="1" ht="15.75" customHeight="1">
      <c r="A219" s="87"/>
      <c r="B219" s="110"/>
      <c r="C219" s="112"/>
      <c r="D219" s="253"/>
      <c r="E219" s="113">
        <f t="shared" si="22"/>
        <v>43313</v>
      </c>
      <c r="F219" s="113">
        <f t="shared" si="22"/>
        <v>43317</v>
      </c>
      <c r="G219" s="75">
        <f t="shared" si="22"/>
        <v>43343</v>
      </c>
    </row>
    <row r="220" spans="1:7" s="57" customFormat="1" ht="15.75" customHeight="1">
      <c r="A220" s="87"/>
      <c r="B220" s="20"/>
      <c r="C220" s="23"/>
      <c r="D220" s="10"/>
      <c r="E220" s="24"/>
      <c r="F220" s="24"/>
      <c r="G220" s="12"/>
    </row>
    <row r="221" spans="1:7" s="57" customFormat="1" ht="15.75" customHeight="1">
      <c r="A221" s="87"/>
      <c r="B221" s="17"/>
      <c r="C221" s="17"/>
      <c r="D221" s="18"/>
      <c r="E221" s="18"/>
      <c r="F221" s="19"/>
      <c r="G221" s="19"/>
    </row>
    <row r="222" spans="1:7" s="57" customFormat="1" ht="15.75" customHeight="1">
      <c r="A222" s="87"/>
      <c r="B222" s="211" t="s">
        <v>38</v>
      </c>
      <c r="C222" s="211" t="s">
        <v>39</v>
      </c>
      <c r="D222" s="211" t="s">
        <v>40</v>
      </c>
      <c r="E222" s="74" t="s">
        <v>791</v>
      </c>
      <c r="F222" s="74" t="s">
        <v>41</v>
      </c>
      <c r="G222" s="90" t="s">
        <v>75</v>
      </c>
    </row>
    <row r="223" spans="1:7" s="57" customFormat="1" ht="15.75" customHeight="1">
      <c r="A223" s="87"/>
      <c r="B223" s="212"/>
      <c r="C223" s="212"/>
      <c r="D223" s="212"/>
      <c r="E223" s="92" t="s">
        <v>30</v>
      </c>
      <c r="F223" s="106" t="s">
        <v>42</v>
      </c>
      <c r="G223" s="74" t="s">
        <v>43</v>
      </c>
    </row>
    <row r="224" spans="1:7" s="57" customFormat="1" ht="15.75" customHeight="1">
      <c r="A224" s="87"/>
      <c r="B224" s="114" t="s">
        <v>416</v>
      </c>
      <c r="C224" s="115" t="s">
        <v>417</v>
      </c>
      <c r="D224" s="216" t="s">
        <v>825</v>
      </c>
      <c r="E224" s="116">
        <v>43281</v>
      </c>
      <c r="F224" s="116">
        <f>E224+4</f>
        <v>43285</v>
      </c>
      <c r="G224" s="75">
        <f>F224+29</f>
        <v>43314</v>
      </c>
    </row>
    <row r="225" spans="1:7" s="57" customFormat="1" ht="15.75" customHeight="1">
      <c r="A225" s="87"/>
      <c r="B225" s="114" t="s">
        <v>633</v>
      </c>
      <c r="C225" s="115" t="s">
        <v>635</v>
      </c>
      <c r="D225" s="220"/>
      <c r="E225" s="116">
        <f t="shared" ref="E225:G228" si="23">E224+7</f>
        <v>43288</v>
      </c>
      <c r="F225" s="116">
        <f t="shared" si="23"/>
        <v>43292</v>
      </c>
      <c r="G225" s="75">
        <f t="shared" si="23"/>
        <v>43321</v>
      </c>
    </row>
    <row r="226" spans="1:7" s="57" customFormat="1" ht="15.75" customHeight="1">
      <c r="A226" s="87"/>
      <c r="B226" s="114" t="s">
        <v>207</v>
      </c>
      <c r="C226" s="115" t="s">
        <v>636</v>
      </c>
      <c r="D226" s="220"/>
      <c r="E226" s="116">
        <f t="shared" si="23"/>
        <v>43295</v>
      </c>
      <c r="F226" s="116">
        <f t="shared" si="23"/>
        <v>43299</v>
      </c>
      <c r="G226" s="75">
        <f t="shared" si="23"/>
        <v>43328</v>
      </c>
    </row>
    <row r="227" spans="1:7" s="57" customFormat="1" ht="15.75" customHeight="1">
      <c r="A227" s="87"/>
      <c r="B227" s="117" t="s">
        <v>206</v>
      </c>
      <c r="C227" s="115" t="s">
        <v>637</v>
      </c>
      <c r="D227" s="220"/>
      <c r="E227" s="116">
        <f t="shared" si="23"/>
        <v>43302</v>
      </c>
      <c r="F227" s="116">
        <f t="shared" si="23"/>
        <v>43306</v>
      </c>
      <c r="G227" s="75">
        <f t="shared" si="23"/>
        <v>43335</v>
      </c>
    </row>
    <row r="228" spans="1:7" s="57" customFormat="1" ht="15.75" customHeight="1">
      <c r="A228" s="87"/>
      <c r="B228" s="118" t="s">
        <v>634</v>
      </c>
      <c r="C228" s="115" t="s">
        <v>263</v>
      </c>
      <c r="D228" s="221"/>
      <c r="E228" s="116">
        <f t="shared" si="23"/>
        <v>43309</v>
      </c>
      <c r="F228" s="116">
        <f t="shared" si="23"/>
        <v>43313</v>
      </c>
      <c r="G228" s="75">
        <f t="shared" si="23"/>
        <v>43342</v>
      </c>
    </row>
    <row r="229" spans="1:7" s="57" customFormat="1" ht="15.75" customHeight="1">
      <c r="A229" s="87"/>
      <c r="B229" s="13"/>
      <c r="C229" s="13"/>
      <c r="D229" s="15"/>
      <c r="E229" s="15"/>
      <c r="F229" s="12"/>
      <c r="G229" s="12"/>
    </row>
    <row r="230" spans="1:7" s="57" customFormat="1" ht="15.75" customHeight="1">
      <c r="A230" s="214" t="s">
        <v>78</v>
      </c>
      <c r="B230" s="214"/>
      <c r="C230" s="17"/>
      <c r="D230" s="18"/>
      <c r="E230" s="18"/>
      <c r="F230" s="19"/>
      <c r="G230" s="19"/>
    </row>
    <row r="231" spans="1:7" s="57" customFormat="1" ht="15.75" customHeight="1">
      <c r="A231" s="87"/>
      <c r="B231" s="211" t="s">
        <v>38</v>
      </c>
      <c r="C231" s="211" t="s">
        <v>39</v>
      </c>
      <c r="D231" s="211" t="s">
        <v>40</v>
      </c>
      <c r="E231" s="74" t="s">
        <v>786</v>
      </c>
      <c r="F231" s="74" t="s">
        <v>41</v>
      </c>
      <c r="G231" s="90" t="s">
        <v>78</v>
      </c>
    </row>
    <row r="232" spans="1:7" s="57" customFormat="1" ht="15.75" customHeight="1">
      <c r="A232" s="87"/>
      <c r="B232" s="212"/>
      <c r="C232" s="212"/>
      <c r="D232" s="212"/>
      <c r="E232" s="92" t="s">
        <v>30</v>
      </c>
      <c r="F232" s="106" t="s">
        <v>42</v>
      </c>
      <c r="G232" s="74" t="s">
        <v>43</v>
      </c>
    </row>
    <row r="233" spans="1:7" s="57" customFormat="1" ht="15.75" customHeight="1">
      <c r="A233" s="87"/>
      <c r="B233" s="119" t="s">
        <v>504</v>
      </c>
      <c r="C233" s="119" t="s">
        <v>826</v>
      </c>
      <c r="D233" s="216" t="s">
        <v>827</v>
      </c>
      <c r="E233" s="99">
        <v>43277</v>
      </c>
      <c r="F233" s="116">
        <f>E233+4</f>
        <v>43281</v>
      </c>
      <c r="G233" s="75">
        <f>F233+25</f>
        <v>43306</v>
      </c>
    </row>
    <row r="234" spans="1:7" s="57" customFormat="1" ht="15.75" customHeight="1">
      <c r="A234" s="87"/>
      <c r="B234" s="119" t="s">
        <v>505</v>
      </c>
      <c r="C234" s="119" t="s">
        <v>803</v>
      </c>
      <c r="D234" s="220"/>
      <c r="E234" s="116">
        <f t="shared" ref="E234:G237" si="24">E233+7</f>
        <v>43284</v>
      </c>
      <c r="F234" s="116">
        <f t="shared" si="24"/>
        <v>43288</v>
      </c>
      <c r="G234" s="75">
        <f t="shared" si="24"/>
        <v>43313</v>
      </c>
    </row>
    <row r="235" spans="1:7" s="57" customFormat="1" ht="15.75" customHeight="1">
      <c r="A235" s="87"/>
      <c r="B235" s="119" t="s">
        <v>506</v>
      </c>
      <c r="C235" s="119" t="s">
        <v>828</v>
      </c>
      <c r="D235" s="220"/>
      <c r="E235" s="116">
        <f t="shared" si="24"/>
        <v>43291</v>
      </c>
      <c r="F235" s="116">
        <f t="shared" si="24"/>
        <v>43295</v>
      </c>
      <c r="G235" s="75">
        <f t="shared" si="24"/>
        <v>43320</v>
      </c>
    </row>
    <row r="236" spans="1:7" s="57" customFormat="1" ht="15.75" customHeight="1">
      <c r="A236" s="87"/>
      <c r="B236" s="119" t="s">
        <v>507</v>
      </c>
      <c r="C236" s="119" t="s">
        <v>829</v>
      </c>
      <c r="D236" s="220"/>
      <c r="E236" s="116">
        <f t="shared" si="24"/>
        <v>43298</v>
      </c>
      <c r="F236" s="116">
        <f t="shared" si="24"/>
        <v>43302</v>
      </c>
      <c r="G236" s="75">
        <f t="shared" si="24"/>
        <v>43327</v>
      </c>
    </row>
    <row r="237" spans="1:7" s="57" customFormat="1" ht="15.75" customHeight="1">
      <c r="A237" s="87"/>
      <c r="B237" s="119"/>
      <c r="C237" s="119"/>
      <c r="D237" s="221"/>
      <c r="E237" s="116">
        <f t="shared" si="24"/>
        <v>43305</v>
      </c>
      <c r="F237" s="116">
        <f t="shared" si="24"/>
        <v>43309</v>
      </c>
      <c r="G237" s="75">
        <f t="shared" si="24"/>
        <v>43334</v>
      </c>
    </row>
    <row r="238" spans="1:7" s="57" customFormat="1" ht="15.75" customHeight="1">
      <c r="A238" s="87"/>
      <c r="B238" s="17"/>
      <c r="C238" s="17"/>
      <c r="D238" s="18"/>
      <c r="E238" s="18"/>
      <c r="F238" s="19"/>
      <c r="G238" s="19"/>
    </row>
    <row r="239" spans="1:7" s="57" customFormat="1" ht="15.75" customHeight="1">
      <c r="A239" s="214" t="s">
        <v>79</v>
      </c>
      <c r="B239" s="214"/>
      <c r="C239" s="17"/>
      <c r="D239" s="18"/>
      <c r="E239" s="18"/>
      <c r="F239" s="19"/>
      <c r="G239" s="19"/>
    </row>
    <row r="240" spans="1:7" s="57" customFormat="1" ht="15.75" customHeight="1">
      <c r="A240" s="87"/>
      <c r="B240" s="222" t="s">
        <v>38</v>
      </c>
      <c r="C240" s="222" t="s">
        <v>39</v>
      </c>
      <c r="D240" s="222" t="s">
        <v>40</v>
      </c>
      <c r="E240" s="74" t="s">
        <v>786</v>
      </c>
      <c r="F240" s="74" t="s">
        <v>41</v>
      </c>
      <c r="G240" s="74" t="s">
        <v>79</v>
      </c>
    </row>
    <row r="241" spans="1:7" s="57" customFormat="1" ht="15.75" customHeight="1">
      <c r="A241" s="87"/>
      <c r="B241" s="223"/>
      <c r="C241" s="223"/>
      <c r="D241" s="223"/>
      <c r="E241" s="74" t="s">
        <v>30</v>
      </c>
      <c r="F241" s="74" t="s">
        <v>42</v>
      </c>
      <c r="G241" s="74" t="s">
        <v>43</v>
      </c>
    </row>
    <row r="242" spans="1:7" s="57" customFormat="1" ht="15.75" customHeight="1">
      <c r="A242" s="87"/>
      <c r="B242" s="109" t="s">
        <v>618</v>
      </c>
      <c r="C242" s="109" t="s">
        <v>287</v>
      </c>
      <c r="D242" s="251" t="s">
        <v>807</v>
      </c>
      <c r="E242" s="99">
        <v>43284</v>
      </c>
      <c r="F242" s="99">
        <f>E242+4</f>
        <v>43288</v>
      </c>
      <c r="G242" s="99">
        <f>F242+23</f>
        <v>43311</v>
      </c>
    </row>
    <row r="243" spans="1:7" s="57" customFormat="1" ht="15.75" customHeight="1">
      <c r="A243" s="87"/>
      <c r="B243" s="109"/>
      <c r="C243" s="109"/>
      <c r="D243" s="252"/>
      <c r="E243" s="99">
        <f>E242+7</f>
        <v>43291</v>
      </c>
      <c r="F243" s="99">
        <f t="shared" ref="F243:G247" si="25">F242+7</f>
        <v>43295</v>
      </c>
      <c r="G243" s="99">
        <f t="shared" si="25"/>
        <v>43318</v>
      </c>
    </row>
    <row r="244" spans="1:7" s="57" customFormat="1" ht="15.75" customHeight="1">
      <c r="A244" s="87"/>
      <c r="B244" s="109" t="s">
        <v>220</v>
      </c>
      <c r="C244" s="109" t="s">
        <v>407</v>
      </c>
      <c r="D244" s="252"/>
      <c r="E244" s="99">
        <f>E243+7</f>
        <v>43298</v>
      </c>
      <c r="F244" s="99">
        <f t="shared" si="25"/>
        <v>43302</v>
      </c>
      <c r="G244" s="99">
        <f t="shared" si="25"/>
        <v>43325</v>
      </c>
    </row>
    <row r="245" spans="1:7" s="57" customFormat="1" ht="15.75" customHeight="1">
      <c r="A245" s="87"/>
      <c r="B245" s="109" t="s">
        <v>619</v>
      </c>
      <c r="C245" s="109" t="s">
        <v>97</v>
      </c>
      <c r="D245" s="252"/>
      <c r="E245" s="99">
        <f>E244+7</f>
        <v>43305</v>
      </c>
      <c r="F245" s="99">
        <f t="shared" si="25"/>
        <v>43309</v>
      </c>
      <c r="G245" s="99">
        <f t="shared" si="25"/>
        <v>43332</v>
      </c>
    </row>
    <row r="246" spans="1:7" s="57" customFormat="1" ht="15.75" customHeight="1">
      <c r="A246" s="87"/>
      <c r="B246" s="109" t="s">
        <v>617</v>
      </c>
      <c r="C246" s="109" t="s">
        <v>415</v>
      </c>
      <c r="D246" s="253"/>
      <c r="E246" s="99">
        <f>E245+7</f>
        <v>43312</v>
      </c>
      <c r="F246" s="99">
        <f t="shared" si="25"/>
        <v>43316</v>
      </c>
      <c r="G246" s="99">
        <f t="shared" si="25"/>
        <v>43339</v>
      </c>
    </row>
    <row r="247" spans="1:7" s="57" customFormat="1" ht="15.75" customHeight="1">
      <c r="A247" s="87"/>
      <c r="B247" s="79"/>
      <c r="C247" s="79"/>
      <c r="D247" s="120"/>
      <c r="E247" s="99">
        <f>E246+7</f>
        <v>43319</v>
      </c>
      <c r="F247" s="99">
        <f t="shared" si="25"/>
        <v>43323</v>
      </c>
      <c r="G247" s="99">
        <f t="shared" si="25"/>
        <v>43346</v>
      </c>
    </row>
    <row r="248" spans="1:7" s="57" customFormat="1" ht="15.75" customHeight="1">
      <c r="A248" s="87"/>
      <c r="B248" s="17"/>
      <c r="C248" s="17"/>
      <c r="D248" s="18"/>
      <c r="E248" s="18"/>
      <c r="F248" s="19"/>
      <c r="G248" s="19"/>
    </row>
    <row r="249" spans="1:7" s="57" customFormat="1" ht="15.75" customHeight="1">
      <c r="A249" s="214" t="s">
        <v>830</v>
      </c>
      <c r="B249" s="214"/>
      <c r="C249" s="17"/>
      <c r="D249" s="18"/>
      <c r="E249" s="18"/>
      <c r="F249" s="19"/>
      <c r="G249" s="19"/>
    </row>
    <row r="250" spans="1:7" s="57" customFormat="1" ht="15.75" customHeight="1">
      <c r="A250" s="87"/>
      <c r="B250" s="211" t="s">
        <v>38</v>
      </c>
      <c r="C250" s="211" t="s">
        <v>39</v>
      </c>
      <c r="D250" s="211" t="s">
        <v>40</v>
      </c>
      <c r="E250" s="74" t="s">
        <v>786</v>
      </c>
      <c r="F250" s="74" t="s">
        <v>41</v>
      </c>
      <c r="G250" s="90" t="s">
        <v>81</v>
      </c>
    </row>
    <row r="251" spans="1:7" s="57" customFormat="1" ht="15.75" customHeight="1">
      <c r="A251" s="87"/>
      <c r="B251" s="212"/>
      <c r="C251" s="212"/>
      <c r="D251" s="212"/>
      <c r="E251" s="92" t="s">
        <v>30</v>
      </c>
      <c r="F251" s="106" t="s">
        <v>42</v>
      </c>
      <c r="G251" s="74" t="s">
        <v>43</v>
      </c>
    </row>
    <row r="252" spans="1:7" s="57" customFormat="1" ht="15.75" customHeight="1">
      <c r="A252" s="87"/>
      <c r="B252" s="111" t="s">
        <v>508</v>
      </c>
      <c r="C252" s="112" t="s">
        <v>820</v>
      </c>
      <c r="D252" s="251" t="s">
        <v>831</v>
      </c>
      <c r="E252" s="113">
        <v>43278</v>
      </c>
      <c r="F252" s="113">
        <f>E252+4</f>
        <v>43282</v>
      </c>
      <c r="G252" s="75">
        <f>F252+26</f>
        <v>43308</v>
      </c>
    </row>
    <row r="253" spans="1:7" s="57" customFormat="1" ht="15.75" customHeight="1">
      <c r="A253" s="87"/>
      <c r="B253" s="111" t="s">
        <v>509</v>
      </c>
      <c r="C253" s="112" t="s">
        <v>832</v>
      </c>
      <c r="D253" s="252"/>
      <c r="E253" s="113">
        <f t="shared" ref="E253:G257" si="26">E252+7</f>
        <v>43285</v>
      </c>
      <c r="F253" s="113">
        <f t="shared" si="26"/>
        <v>43289</v>
      </c>
      <c r="G253" s="75">
        <f t="shared" si="26"/>
        <v>43315</v>
      </c>
    </row>
    <row r="254" spans="1:7" s="57" customFormat="1" ht="15.75" customHeight="1">
      <c r="A254" s="87"/>
      <c r="B254" s="111" t="s">
        <v>510</v>
      </c>
      <c r="C254" s="112" t="s">
        <v>833</v>
      </c>
      <c r="D254" s="252"/>
      <c r="E254" s="113">
        <f t="shared" si="26"/>
        <v>43292</v>
      </c>
      <c r="F254" s="113">
        <f t="shared" si="26"/>
        <v>43296</v>
      </c>
      <c r="G254" s="75">
        <f t="shared" si="26"/>
        <v>43322</v>
      </c>
    </row>
    <row r="255" spans="1:7" s="57" customFormat="1" ht="15.75" customHeight="1">
      <c r="A255" s="87"/>
      <c r="B255" s="110" t="s">
        <v>511</v>
      </c>
      <c r="C255" s="112" t="s">
        <v>834</v>
      </c>
      <c r="D255" s="252"/>
      <c r="E255" s="113">
        <f t="shared" si="26"/>
        <v>43299</v>
      </c>
      <c r="F255" s="113">
        <f t="shared" si="26"/>
        <v>43303</v>
      </c>
      <c r="G255" s="75">
        <f t="shared" si="26"/>
        <v>43329</v>
      </c>
    </row>
    <row r="256" spans="1:7" s="57" customFormat="1" ht="15.75" customHeight="1">
      <c r="A256" s="87"/>
      <c r="B256" s="110"/>
      <c r="C256" s="112"/>
      <c r="D256" s="252"/>
      <c r="E256" s="113">
        <f t="shared" si="26"/>
        <v>43306</v>
      </c>
      <c r="F256" s="113">
        <f t="shared" si="26"/>
        <v>43310</v>
      </c>
      <c r="G256" s="75">
        <f t="shared" si="26"/>
        <v>43336</v>
      </c>
    </row>
    <row r="257" spans="1:7" s="57" customFormat="1" ht="15.75" customHeight="1">
      <c r="A257" s="87"/>
      <c r="B257" s="110"/>
      <c r="C257" s="112"/>
      <c r="D257" s="253"/>
      <c r="E257" s="113">
        <f t="shared" si="26"/>
        <v>43313</v>
      </c>
      <c r="F257" s="113">
        <f t="shared" si="26"/>
        <v>43317</v>
      </c>
      <c r="G257" s="75">
        <f t="shared" si="26"/>
        <v>43343</v>
      </c>
    </row>
    <row r="258" spans="1:7" s="57" customFormat="1" ht="15.75" customHeight="1">
      <c r="A258" s="214"/>
      <c r="B258" s="214"/>
      <c r="C258" s="214"/>
      <c r="D258" s="214"/>
      <c r="E258" s="214"/>
      <c r="F258" s="214"/>
      <c r="G258" s="267"/>
    </row>
    <row r="259" spans="1:7" s="57" customFormat="1" ht="15.75" customHeight="1">
      <c r="A259" s="214"/>
      <c r="B259" s="214"/>
      <c r="C259" s="214"/>
      <c r="D259" s="214"/>
      <c r="E259" s="214"/>
      <c r="F259" s="214"/>
      <c r="G259" s="267"/>
    </row>
    <row r="260" spans="1:7" s="57" customFormat="1" ht="15.75" customHeight="1">
      <c r="A260" s="87"/>
      <c r="B260" s="211" t="s">
        <v>793</v>
      </c>
      <c r="C260" s="211" t="s">
        <v>39</v>
      </c>
      <c r="D260" s="211" t="s">
        <v>40</v>
      </c>
      <c r="E260" s="74" t="s">
        <v>786</v>
      </c>
      <c r="F260" s="74" t="s">
        <v>41</v>
      </c>
      <c r="G260" s="90" t="s">
        <v>81</v>
      </c>
    </row>
    <row r="261" spans="1:7" s="57" customFormat="1" ht="15.75" customHeight="1">
      <c r="A261" s="87"/>
      <c r="B261" s="212"/>
      <c r="C261" s="212"/>
      <c r="D261" s="212"/>
      <c r="E261" s="92" t="s">
        <v>30</v>
      </c>
      <c r="F261" s="106" t="s">
        <v>42</v>
      </c>
      <c r="G261" s="74" t="s">
        <v>43</v>
      </c>
    </row>
    <row r="262" spans="1:7" s="57" customFormat="1" ht="15.75" customHeight="1">
      <c r="A262" s="87"/>
      <c r="B262" s="119" t="s">
        <v>504</v>
      </c>
      <c r="C262" s="119" t="s">
        <v>826</v>
      </c>
      <c r="D262" s="216" t="s">
        <v>827</v>
      </c>
      <c r="E262" s="99">
        <v>43277</v>
      </c>
      <c r="F262" s="116">
        <f>E262+4</f>
        <v>43281</v>
      </c>
      <c r="G262" s="75">
        <f>F262+25</f>
        <v>43306</v>
      </c>
    </row>
    <row r="263" spans="1:7" s="57" customFormat="1" ht="15.75" customHeight="1">
      <c r="A263" s="87"/>
      <c r="B263" s="119" t="s">
        <v>505</v>
      </c>
      <c r="C263" s="119" t="s">
        <v>803</v>
      </c>
      <c r="D263" s="220"/>
      <c r="E263" s="116">
        <f t="shared" ref="E263:G266" si="27">E262+7</f>
        <v>43284</v>
      </c>
      <c r="F263" s="116">
        <f t="shared" si="27"/>
        <v>43288</v>
      </c>
      <c r="G263" s="75">
        <f t="shared" si="27"/>
        <v>43313</v>
      </c>
    </row>
    <row r="264" spans="1:7" s="57" customFormat="1" ht="15.75" customHeight="1">
      <c r="A264" s="87"/>
      <c r="B264" s="119" t="s">
        <v>506</v>
      </c>
      <c r="C264" s="119" t="s">
        <v>828</v>
      </c>
      <c r="D264" s="220"/>
      <c r="E264" s="116">
        <f t="shared" si="27"/>
        <v>43291</v>
      </c>
      <c r="F264" s="116">
        <f t="shared" si="27"/>
        <v>43295</v>
      </c>
      <c r="G264" s="75">
        <f t="shared" si="27"/>
        <v>43320</v>
      </c>
    </row>
    <row r="265" spans="1:7" s="57" customFormat="1" ht="15.75" customHeight="1">
      <c r="A265" s="87"/>
      <c r="B265" s="119" t="s">
        <v>507</v>
      </c>
      <c r="C265" s="119" t="s">
        <v>829</v>
      </c>
      <c r="D265" s="220"/>
      <c r="E265" s="116">
        <f t="shared" si="27"/>
        <v>43298</v>
      </c>
      <c r="F265" s="116">
        <f t="shared" si="27"/>
        <v>43302</v>
      </c>
      <c r="G265" s="75">
        <f t="shared" si="27"/>
        <v>43327</v>
      </c>
    </row>
    <row r="266" spans="1:7" s="57" customFormat="1" ht="15.75" customHeight="1">
      <c r="A266" s="87"/>
      <c r="B266" s="119"/>
      <c r="C266" s="119"/>
      <c r="D266" s="221"/>
      <c r="E266" s="116">
        <f t="shared" si="27"/>
        <v>43305</v>
      </c>
      <c r="F266" s="116">
        <f t="shared" si="27"/>
        <v>43309</v>
      </c>
      <c r="G266" s="75">
        <f t="shared" si="27"/>
        <v>43334</v>
      </c>
    </row>
    <row r="267" spans="1:7" s="57" customFormat="1" ht="15.75" customHeight="1">
      <c r="A267" s="87"/>
      <c r="B267" s="17"/>
      <c r="C267" s="17"/>
      <c r="D267" s="18"/>
      <c r="E267" s="18"/>
      <c r="F267" s="19"/>
      <c r="G267" s="19"/>
    </row>
    <row r="268" spans="1:7" s="57" customFormat="1" ht="15.75" customHeight="1">
      <c r="A268" s="214" t="s">
        <v>82</v>
      </c>
      <c r="B268" s="214"/>
      <c r="C268" s="17"/>
      <c r="D268" s="18"/>
      <c r="E268" s="18"/>
      <c r="F268" s="19"/>
      <c r="G268" s="19"/>
    </row>
    <row r="269" spans="1:7" s="57" customFormat="1" ht="15.75" customHeight="1">
      <c r="A269" s="87"/>
      <c r="B269" s="211" t="s">
        <v>793</v>
      </c>
      <c r="C269" s="211" t="s">
        <v>39</v>
      </c>
      <c r="D269" s="211" t="s">
        <v>40</v>
      </c>
      <c r="E269" s="74" t="s">
        <v>786</v>
      </c>
      <c r="F269" s="74" t="s">
        <v>41</v>
      </c>
      <c r="G269" s="90" t="s">
        <v>82</v>
      </c>
    </row>
    <row r="270" spans="1:7" s="57" customFormat="1" ht="15.75" customHeight="1">
      <c r="A270" s="87"/>
      <c r="B270" s="212"/>
      <c r="C270" s="212"/>
      <c r="D270" s="212"/>
      <c r="E270" s="92" t="s">
        <v>30</v>
      </c>
      <c r="F270" s="106" t="s">
        <v>42</v>
      </c>
      <c r="G270" s="74" t="s">
        <v>43</v>
      </c>
    </row>
    <row r="271" spans="1:7" s="57" customFormat="1" ht="15.75" customHeight="1">
      <c r="A271" s="87"/>
      <c r="B271" s="109" t="s">
        <v>414</v>
      </c>
      <c r="C271" s="109" t="s">
        <v>90</v>
      </c>
      <c r="D271" s="251" t="s">
        <v>809</v>
      </c>
      <c r="E271" s="75">
        <v>43283</v>
      </c>
      <c r="F271" s="75">
        <f>E271+4</f>
        <v>43287</v>
      </c>
      <c r="G271" s="75">
        <f>F271+29</f>
        <v>43316</v>
      </c>
    </row>
    <row r="272" spans="1:7" s="57" customFormat="1" ht="15.75" customHeight="1">
      <c r="A272" s="87"/>
      <c r="B272" s="109" t="s">
        <v>620</v>
      </c>
      <c r="C272" s="109" t="s">
        <v>624</v>
      </c>
      <c r="D272" s="252"/>
      <c r="E272" s="77">
        <f t="shared" ref="E272:G276" si="28">E271+7</f>
        <v>43290</v>
      </c>
      <c r="F272" s="75">
        <f t="shared" si="28"/>
        <v>43294</v>
      </c>
      <c r="G272" s="75">
        <f t="shared" si="28"/>
        <v>43323</v>
      </c>
    </row>
    <row r="273" spans="1:7" s="57" customFormat="1" ht="15.75" customHeight="1">
      <c r="A273" s="87"/>
      <c r="B273" s="109" t="s">
        <v>621</v>
      </c>
      <c r="C273" s="109" t="s">
        <v>415</v>
      </c>
      <c r="D273" s="252"/>
      <c r="E273" s="77">
        <f>E272+7</f>
        <v>43297</v>
      </c>
      <c r="F273" s="75">
        <f t="shared" si="28"/>
        <v>43301</v>
      </c>
      <c r="G273" s="75">
        <f t="shared" si="28"/>
        <v>43330</v>
      </c>
    </row>
    <row r="274" spans="1:7" s="57" customFormat="1" ht="15.75" customHeight="1">
      <c r="A274" s="87"/>
      <c r="B274" s="109" t="s">
        <v>622</v>
      </c>
      <c r="C274" s="109" t="s">
        <v>264</v>
      </c>
      <c r="D274" s="252"/>
      <c r="E274" s="77">
        <f t="shared" si="28"/>
        <v>43304</v>
      </c>
      <c r="F274" s="75">
        <f t="shared" si="28"/>
        <v>43308</v>
      </c>
      <c r="G274" s="75">
        <f t="shared" si="28"/>
        <v>43337</v>
      </c>
    </row>
    <row r="275" spans="1:7" s="57" customFormat="1" ht="15.75" customHeight="1">
      <c r="A275" s="87"/>
      <c r="B275" s="109" t="s">
        <v>623</v>
      </c>
      <c r="C275" s="109" t="s">
        <v>625</v>
      </c>
      <c r="D275" s="252"/>
      <c r="E275" s="77">
        <f t="shared" si="28"/>
        <v>43311</v>
      </c>
      <c r="F275" s="75">
        <f t="shared" si="28"/>
        <v>43315</v>
      </c>
      <c r="G275" s="75">
        <f t="shared" si="28"/>
        <v>43344</v>
      </c>
    </row>
    <row r="276" spans="1:7" s="57" customFormat="1" ht="15.75" customHeight="1">
      <c r="A276" s="87"/>
      <c r="B276" s="79"/>
      <c r="C276" s="79"/>
      <c r="D276" s="253"/>
      <c r="E276" s="77">
        <f>E275+7</f>
        <v>43318</v>
      </c>
      <c r="F276" s="75">
        <f t="shared" si="28"/>
        <v>43322</v>
      </c>
      <c r="G276" s="75">
        <f t="shared" si="28"/>
        <v>43351</v>
      </c>
    </row>
    <row r="277" spans="1:7" s="57" customFormat="1" ht="15.75" customHeight="1">
      <c r="A277" s="87"/>
      <c r="B277" s="13"/>
      <c r="C277" s="13"/>
      <c r="D277" s="15"/>
      <c r="E277" s="15"/>
      <c r="F277" s="12"/>
      <c r="G277" s="12"/>
    </row>
    <row r="278" spans="1:7" s="57" customFormat="1" ht="15.75" customHeight="1">
      <c r="A278" s="214" t="s">
        <v>84</v>
      </c>
      <c r="B278" s="214"/>
      <c r="C278" s="17"/>
      <c r="D278" s="18"/>
      <c r="E278" s="18"/>
      <c r="F278" s="19"/>
      <c r="G278" s="19"/>
    </row>
    <row r="279" spans="1:7" s="57" customFormat="1" ht="15.75" customHeight="1">
      <c r="A279" s="87"/>
      <c r="B279" s="211" t="s">
        <v>38</v>
      </c>
      <c r="C279" s="211" t="s">
        <v>39</v>
      </c>
      <c r="D279" s="211" t="s">
        <v>40</v>
      </c>
      <c r="E279" s="74" t="s">
        <v>786</v>
      </c>
      <c r="F279" s="74" t="s">
        <v>41</v>
      </c>
      <c r="G279" s="90" t="s">
        <v>835</v>
      </c>
    </row>
    <row r="280" spans="1:7" s="57" customFormat="1" ht="15.75" customHeight="1">
      <c r="A280" s="87"/>
      <c r="B280" s="212"/>
      <c r="C280" s="212"/>
      <c r="D280" s="212"/>
      <c r="E280" s="92" t="s">
        <v>30</v>
      </c>
      <c r="F280" s="106" t="s">
        <v>42</v>
      </c>
      <c r="G280" s="74" t="s">
        <v>43</v>
      </c>
    </row>
    <row r="281" spans="1:7" s="57" customFormat="1" ht="15.75" customHeight="1">
      <c r="A281" s="87"/>
      <c r="B281" s="119" t="s">
        <v>504</v>
      </c>
      <c r="C281" s="119" t="s">
        <v>826</v>
      </c>
      <c r="D281" s="216" t="s">
        <v>827</v>
      </c>
      <c r="E281" s="99">
        <v>43277</v>
      </c>
      <c r="F281" s="116">
        <f>E281+4</f>
        <v>43281</v>
      </c>
      <c r="G281" s="75">
        <f>F281+25</f>
        <v>43306</v>
      </c>
    </row>
    <row r="282" spans="1:7" s="57" customFormat="1" ht="15.75" customHeight="1">
      <c r="A282" s="87"/>
      <c r="B282" s="119" t="s">
        <v>505</v>
      </c>
      <c r="C282" s="119" t="s">
        <v>803</v>
      </c>
      <c r="D282" s="220"/>
      <c r="E282" s="116">
        <f t="shared" ref="E282:G285" si="29">E281+7</f>
        <v>43284</v>
      </c>
      <c r="F282" s="116">
        <f t="shared" si="29"/>
        <v>43288</v>
      </c>
      <c r="G282" s="75">
        <f t="shared" si="29"/>
        <v>43313</v>
      </c>
    </row>
    <row r="283" spans="1:7" s="57" customFormat="1" ht="15.75" customHeight="1">
      <c r="A283" s="87"/>
      <c r="B283" s="119" t="s">
        <v>506</v>
      </c>
      <c r="C283" s="119" t="s">
        <v>828</v>
      </c>
      <c r="D283" s="220"/>
      <c r="E283" s="116">
        <f t="shared" si="29"/>
        <v>43291</v>
      </c>
      <c r="F283" s="116">
        <f t="shared" si="29"/>
        <v>43295</v>
      </c>
      <c r="G283" s="75">
        <f t="shared" si="29"/>
        <v>43320</v>
      </c>
    </row>
    <row r="284" spans="1:7" s="57" customFormat="1" ht="15.75" customHeight="1">
      <c r="A284" s="87"/>
      <c r="B284" s="119" t="s">
        <v>507</v>
      </c>
      <c r="C284" s="119" t="s">
        <v>829</v>
      </c>
      <c r="D284" s="220"/>
      <c r="E284" s="116">
        <f t="shared" si="29"/>
        <v>43298</v>
      </c>
      <c r="F284" s="116">
        <f t="shared" si="29"/>
        <v>43302</v>
      </c>
      <c r="G284" s="75">
        <f t="shared" si="29"/>
        <v>43327</v>
      </c>
    </row>
    <row r="285" spans="1:7" s="57" customFormat="1" ht="15.75" customHeight="1">
      <c r="A285" s="87"/>
      <c r="B285" s="119"/>
      <c r="C285" s="119"/>
      <c r="D285" s="221"/>
      <c r="E285" s="116">
        <f t="shared" si="29"/>
        <v>43305</v>
      </c>
      <c r="F285" s="116">
        <f t="shared" si="29"/>
        <v>43309</v>
      </c>
      <c r="G285" s="75">
        <f t="shared" si="29"/>
        <v>43334</v>
      </c>
    </row>
    <row r="286" spans="1:7" s="57" customFormat="1" ht="15.75" customHeight="1">
      <c r="A286" s="87"/>
      <c r="B286" s="17"/>
      <c r="C286" s="17"/>
      <c r="D286" s="18"/>
      <c r="E286" s="18"/>
      <c r="F286" s="19"/>
      <c r="G286" s="19"/>
    </row>
    <row r="287" spans="1:7" s="57" customFormat="1" ht="15.75" customHeight="1">
      <c r="A287" s="214" t="s">
        <v>85</v>
      </c>
      <c r="B287" s="214"/>
      <c r="C287" s="17"/>
      <c r="D287" s="18"/>
      <c r="E287" s="18"/>
      <c r="F287" s="19"/>
      <c r="G287" s="19"/>
    </row>
    <row r="288" spans="1:7" s="57" customFormat="1" ht="15.75" customHeight="1">
      <c r="A288" s="87"/>
      <c r="B288" s="222" t="s">
        <v>38</v>
      </c>
      <c r="C288" s="222" t="s">
        <v>39</v>
      </c>
      <c r="D288" s="222" t="s">
        <v>40</v>
      </c>
      <c r="E288" s="74" t="s">
        <v>786</v>
      </c>
      <c r="F288" s="74" t="s">
        <v>41</v>
      </c>
      <c r="G288" s="74" t="s">
        <v>85</v>
      </c>
    </row>
    <row r="289" spans="1:7" s="57" customFormat="1" ht="15.75" customHeight="1">
      <c r="A289" s="87"/>
      <c r="B289" s="223"/>
      <c r="C289" s="223"/>
      <c r="D289" s="223"/>
      <c r="E289" s="92" t="s">
        <v>30</v>
      </c>
      <c r="F289" s="74" t="s">
        <v>42</v>
      </c>
      <c r="G289" s="74" t="s">
        <v>43</v>
      </c>
    </row>
    <row r="290" spans="1:7" s="57" customFormat="1" ht="15.75" customHeight="1">
      <c r="A290" s="87"/>
      <c r="B290" s="119" t="s">
        <v>527</v>
      </c>
      <c r="C290" s="119" t="s">
        <v>836</v>
      </c>
      <c r="D290" s="216" t="s">
        <v>837</v>
      </c>
      <c r="E290" s="99">
        <v>43280</v>
      </c>
      <c r="F290" s="116">
        <f>E290+4</f>
        <v>43284</v>
      </c>
      <c r="G290" s="75">
        <f>F290+25</f>
        <v>43309</v>
      </c>
    </row>
    <row r="291" spans="1:7" s="57" customFormat="1" ht="15.75" customHeight="1">
      <c r="A291" s="87"/>
      <c r="B291" s="119" t="s">
        <v>528</v>
      </c>
      <c r="C291" s="119" t="s">
        <v>431</v>
      </c>
      <c r="D291" s="220"/>
      <c r="E291" s="116">
        <f t="shared" ref="E291:G294" si="30">E290+7</f>
        <v>43287</v>
      </c>
      <c r="F291" s="116">
        <f t="shared" si="30"/>
        <v>43291</v>
      </c>
      <c r="G291" s="75">
        <f t="shared" si="30"/>
        <v>43316</v>
      </c>
    </row>
    <row r="292" spans="1:7" s="57" customFormat="1" ht="15.75" customHeight="1">
      <c r="A292" s="87"/>
      <c r="B292" s="119" t="s">
        <v>838</v>
      </c>
      <c r="C292" s="119" t="s">
        <v>517</v>
      </c>
      <c r="D292" s="220"/>
      <c r="E292" s="116">
        <f t="shared" si="30"/>
        <v>43294</v>
      </c>
      <c r="F292" s="116">
        <f t="shared" si="30"/>
        <v>43298</v>
      </c>
      <c r="G292" s="75">
        <f t="shared" si="30"/>
        <v>43323</v>
      </c>
    </row>
    <row r="293" spans="1:7" s="57" customFormat="1" ht="15.75" customHeight="1">
      <c r="A293" s="87"/>
      <c r="B293" s="119" t="s">
        <v>839</v>
      </c>
      <c r="C293" s="119" t="s">
        <v>518</v>
      </c>
      <c r="D293" s="220"/>
      <c r="E293" s="116">
        <f t="shared" si="30"/>
        <v>43301</v>
      </c>
      <c r="F293" s="116">
        <f t="shared" si="30"/>
        <v>43305</v>
      </c>
      <c r="G293" s="75">
        <f t="shared" si="30"/>
        <v>43330</v>
      </c>
    </row>
    <row r="294" spans="1:7" s="57" customFormat="1" ht="15.75" customHeight="1">
      <c r="A294" s="87"/>
      <c r="B294" s="119" t="s">
        <v>840</v>
      </c>
      <c r="C294" s="119" t="s">
        <v>519</v>
      </c>
      <c r="D294" s="221"/>
      <c r="E294" s="116">
        <f t="shared" si="30"/>
        <v>43308</v>
      </c>
      <c r="F294" s="116">
        <f t="shared" si="30"/>
        <v>43312</v>
      </c>
      <c r="G294" s="75">
        <f t="shared" si="30"/>
        <v>43337</v>
      </c>
    </row>
    <row r="295" spans="1:7" s="57" customFormat="1" ht="15.75" customHeight="1">
      <c r="A295" s="87"/>
      <c r="B295" s="17"/>
      <c r="C295" s="17"/>
      <c r="D295" s="18"/>
      <c r="E295" s="18"/>
      <c r="F295" s="19"/>
      <c r="G295" s="19"/>
    </row>
    <row r="296" spans="1:7" s="57" customFormat="1" ht="15.75" customHeight="1">
      <c r="A296" s="214" t="s">
        <v>86</v>
      </c>
      <c r="B296" s="214"/>
      <c r="C296" s="17"/>
      <c r="D296" s="18"/>
      <c r="E296" s="18"/>
      <c r="F296" s="19"/>
      <c r="G296" s="19"/>
    </row>
    <row r="297" spans="1:7" s="57" customFormat="1" ht="15.75" customHeight="1">
      <c r="A297" s="87"/>
      <c r="B297" s="211" t="s">
        <v>38</v>
      </c>
      <c r="C297" s="211" t="s">
        <v>39</v>
      </c>
      <c r="D297" s="211" t="s">
        <v>40</v>
      </c>
      <c r="E297" s="74" t="s">
        <v>786</v>
      </c>
      <c r="F297" s="74" t="s">
        <v>41</v>
      </c>
      <c r="G297" s="90" t="s">
        <v>841</v>
      </c>
    </row>
    <row r="298" spans="1:7" s="57" customFormat="1" ht="15.75" customHeight="1">
      <c r="A298" s="87"/>
      <c r="B298" s="212"/>
      <c r="C298" s="212"/>
      <c r="D298" s="212"/>
      <c r="E298" s="92" t="s">
        <v>30</v>
      </c>
      <c r="F298" s="106" t="s">
        <v>42</v>
      </c>
      <c r="G298" s="74" t="s">
        <v>43</v>
      </c>
    </row>
    <row r="299" spans="1:7" s="57" customFormat="1" ht="15.75" customHeight="1">
      <c r="A299" s="87"/>
      <c r="B299" s="114" t="s">
        <v>227</v>
      </c>
      <c r="C299" s="121" t="s">
        <v>628</v>
      </c>
      <c r="D299" s="216" t="s">
        <v>842</v>
      </c>
      <c r="E299" s="113">
        <v>43283</v>
      </c>
      <c r="F299" s="75">
        <f>E299+4</f>
        <v>43287</v>
      </c>
      <c r="G299" s="75">
        <f>F299+22</f>
        <v>43309</v>
      </c>
    </row>
    <row r="300" spans="1:7" s="57" customFormat="1" ht="15.75" customHeight="1">
      <c r="A300" s="87"/>
      <c r="B300" s="114" t="s">
        <v>626</v>
      </c>
      <c r="C300" s="121" t="s">
        <v>629</v>
      </c>
      <c r="D300" s="220"/>
      <c r="E300" s="75">
        <f t="shared" ref="E300:G304" si="31">E299+7</f>
        <v>43290</v>
      </c>
      <c r="F300" s="75">
        <f t="shared" si="31"/>
        <v>43294</v>
      </c>
      <c r="G300" s="75">
        <f t="shared" si="31"/>
        <v>43316</v>
      </c>
    </row>
    <row r="301" spans="1:7" s="57" customFormat="1" ht="15.75" customHeight="1">
      <c r="A301" s="87"/>
      <c r="B301" s="114" t="s">
        <v>211</v>
      </c>
      <c r="C301" s="121" t="s">
        <v>630</v>
      </c>
      <c r="D301" s="220"/>
      <c r="E301" s="75">
        <f t="shared" si="31"/>
        <v>43297</v>
      </c>
      <c r="F301" s="75">
        <f t="shared" si="31"/>
        <v>43301</v>
      </c>
      <c r="G301" s="75">
        <f t="shared" si="31"/>
        <v>43323</v>
      </c>
    </row>
    <row r="302" spans="1:7" s="57" customFormat="1" ht="15.75" customHeight="1">
      <c r="A302" s="87"/>
      <c r="B302" s="117" t="s">
        <v>627</v>
      </c>
      <c r="C302" s="121" t="s">
        <v>631</v>
      </c>
      <c r="D302" s="220"/>
      <c r="E302" s="75">
        <f t="shared" si="31"/>
        <v>43304</v>
      </c>
      <c r="F302" s="75">
        <f t="shared" si="31"/>
        <v>43308</v>
      </c>
      <c r="G302" s="75">
        <f t="shared" si="31"/>
        <v>43330</v>
      </c>
    </row>
    <row r="303" spans="1:7" s="57" customFormat="1" ht="15.75" customHeight="1">
      <c r="A303" s="87"/>
      <c r="B303" s="117" t="s">
        <v>213</v>
      </c>
      <c r="C303" s="121" t="s">
        <v>632</v>
      </c>
      <c r="D303" s="221"/>
      <c r="E303" s="75">
        <f>E302+7</f>
        <v>43311</v>
      </c>
      <c r="F303" s="75">
        <f t="shared" si="31"/>
        <v>43315</v>
      </c>
      <c r="G303" s="75">
        <f t="shared" si="31"/>
        <v>43337</v>
      </c>
    </row>
    <row r="304" spans="1:7" s="57" customFormat="1" ht="15.75" customHeight="1">
      <c r="A304" s="87"/>
      <c r="B304" s="122" t="s">
        <v>107</v>
      </c>
      <c r="C304" s="121" t="s">
        <v>239</v>
      </c>
      <c r="D304" s="123"/>
      <c r="E304" s="75">
        <f t="shared" si="31"/>
        <v>43318</v>
      </c>
      <c r="F304" s="75">
        <f t="shared" si="31"/>
        <v>43322</v>
      </c>
      <c r="G304" s="75">
        <f t="shared" si="31"/>
        <v>43344</v>
      </c>
    </row>
    <row r="305" spans="1:7" s="57" customFormat="1" ht="15.75" customHeight="1">
      <c r="A305" s="214" t="s">
        <v>843</v>
      </c>
      <c r="B305" s="214"/>
      <c r="C305" s="17"/>
      <c r="D305" s="18"/>
      <c r="E305" s="18"/>
      <c r="F305" s="19"/>
      <c r="G305" s="19"/>
    </row>
    <row r="306" spans="1:7" s="57" customFormat="1" ht="15.75" customHeight="1">
      <c r="A306" s="87"/>
      <c r="B306" s="211" t="s">
        <v>38</v>
      </c>
      <c r="C306" s="211" t="s">
        <v>39</v>
      </c>
      <c r="D306" s="211" t="s">
        <v>40</v>
      </c>
      <c r="E306" s="74" t="s">
        <v>844</v>
      </c>
      <c r="F306" s="74" t="s">
        <v>41</v>
      </c>
      <c r="G306" s="90" t="s">
        <v>83</v>
      </c>
    </row>
    <row r="307" spans="1:7" s="57" customFormat="1" ht="15.75" customHeight="1">
      <c r="A307" s="87"/>
      <c r="B307" s="212"/>
      <c r="C307" s="212"/>
      <c r="D307" s="212"/>
      <c r="E307" s="92" t="s">
        <v>30</v>
      </c>
      <c r="F307" s="106" t="s">
        <v>42</v>
      </c>
      <c r="G307" s="74" t="s">
        <v>43</v>
      </c>
    </row>
    <row r="308" spans="1:7" s="57" customFormat="1" ht="15.75" customHeight="1">
      <c r="A308" s="87"/>
      <c r="B308" s="124" t="s">
        <v>367</v>
      </c>
      <c r="C308" s="124" t="s">
        <v>413</v>
      </c>
      <c r="D308" s="216" t="s">
        <v>845</v>
      </c>
      <c r="E308" s="99">
        <v>43280</v>
      </c>
      <c r="F308" s="116">
        <f>E308+4</f>
        <v>43284</v>
      </c>
      <c r="G308" s="75">
        <f>F308+21</f>
        <v>43305</v>
      </c>
    </row>
    <row r="309" spans="1:7" s="57" customFormat="1" ht="15.75" customHeight="1">
      <c r="A309" s="87"/>
      <c r="B309" s="124" t="s">
        <v>638</v>
      </c>
      <c r="C309" s="124" t="s">
        <v>641</v>
      </c>
      <c r="D309" s="220"/>
      <c r="E309" s="116">
        <f t="shared" ref="E309:G313" si="32">E308+7</f>
        <v>43287</v>
      </c>
      <c r="F309" s="116">
        <f t="shared" si="32"/>
        <v>43291</v>
      </c>
      <c r="G309" s="75">
        <f t="shared" si="32"/>
        <v>43312</v>
      </c>
    </row>
    <row r="310" spans="1:7" s="57" customFormat="1" ht="15.75" customHeight="1">
      <c r="A310" s="87"/>
      <c r="B310" s="124" t="s">
        <v>639</v>
      </c>
      <c r="C310" s="124" t="s">
        <v>642</v>
      </c>
      <c r="D310" s="220"/>
      <c r="E310" s="116">
        <f t="shared" si="32"/>
        <v>43294</v>
      </c>
      <c r="F310" s="116">
        <f t="shared" si="32"/>
        <v>43298</v>
      </c>
      <c r="G310" s="75">
        <f t="shared" si="32"/>
        <v>43319</v>
      </c>
    </row>
    <row r="311" spans="1:7" s="57" customFormat="1" ht="15.75" customHeight="1">
      <c r="A311" s="87"/>
      <c r="B311" s="124" t="s">
        <v>640</v>
      </c>
      <c r="C311" s="124" t="s">
        <v>643</v>
      </c>
      <c r="D311" s="220"/>
      <c r="E311" s="116">
        <f t="shared" si="32"/>
        <v>43301</v>
      </c>
      <c r="F311" s="116">
        <f t="shared" si="32"/>
        <v>43305</v>
      </c>
      <c r="G311" s="75">
        <f t="shared" si="32"/>
        <v>43326</v>
      </c>
    </row>
    <row r="312" spans="1:7" s="57" customFormat="1" ht="15.75" customHeight="1">
      <c r="A312" s="87"/>
      <c r="B312" s="124" t="s">
        <v>153</v>
      </c>
      <c r="C312" s="124" t="s">
        <v>644</v>
      </c>
      <c r="D312" s="220"/>
      <c r="E312" s="116">
        <f t="shared" si="32"/>
        <v>43308</v>
      </c>
      <c r="F312" s="116">
        <f t="shared" si="32"/>
        <v>43312</v>
      </c>
      <c r="G312" s="75">
        <f t="shared" si="32"/>
        <v>43333</v>
      </c>
    </row>
    <row r="313" spans="1:7" s="57" customFormat="1" ht="15.75" customHeight="1">
      <c r="A313" s="87"/>
      <c r="B313" s="125"/>
      <c r="C313" s="124"/>
      <c r="D313" s="221"/>
      <c r="E313" s="75">
        <f t="shared" si="32"/>
        <v>43315</v>
      </c>
      <c r="F313" s="75">
        <f t="shared" si="32"/>
        <v>43319</v>
      </c>
      <c r="G313" s="75">
        <f t="shared" si="32"/>
        <v>43340</v>
      </c>
    </row>
    <row r="314" spans="1:7" s="57" customFormat="1" ht="15.75" customHeight="1">
      <c r="A314" s="87"/>
      <c r="B314" s="17"/>
      <c r="C314" s="17"/>
      <c r="D314" s="18"/>
      <c r="E314" s="18"/>
      <c r="F314" s="19"/>
      <c r="G314" s="19"/>
    </row>
    <row r="315" spans="1:7" s="57" customFormat="1" ht="15.75" customHeight="1">
      <c r="A315" s="214" t="s">
        <v>88</v>
      </c>
      <c r="B315" s="214"/>
      <c r="C315" s="17"/>
      <c r="D315" s="18"/>
      <c r="E315" s="18"/>
      <c r="F315" s="19"/>
      <c r="G315" s="19"/>
    </row>
    <row r="316" spans="1:7" s="57" customFormat="1" ht="15.75" customHeight="1">
      <c r="A316" s="87"/>
      <c r="B316" s="211" t="s">
        <v>793</v>
      </c>
      <c r="C316" s="211" t="s">
        <v>39</v>
      </c>
      <c r="D316" s="211" t="s">
        <v>40</v>
      </c>
      <c r="E316" s="74" t="s">
        <v>786</v>
      </c>
      <c r="F316" s="74" t="s">
        <v>41</v>
      </c>
      <c r="G316" s="90" t="s">
        <v>88</v>
      </c>
    </row>
    <row r="317" spans="1:7" s="57" customFormat="1" ht="15.75" customHeight="1">
      <c r="A317" s="87"/>
      <c r="B317" s="212"/>
      <c r="C317" s="212"/>
      <c r="D317" s="212"/>
      <c r="E317" s="92" t="s">
        <v>30</v>
      </c>
      <c r="F317" s="106" t="s">
        <v>42</v>
      </c>
      <c r="G317" s="74" t="s">
        <v>43</v>
      </c>
    </row>
    <row r="318" spans="1:7" s="57" customFormat="1" ht="15.75" customHeight="1">
      <c r="A318" s="87"/>
      <c r="B318" s="124" t="s">
        <v>367</v>
      </c>
      <c r="C318" s="124" t="s">
        <v>413</v>
      </c>
      <c r="D318" s="216" t="s">
        <v>845</v>
      </c>
      <c r="E318" s="99">
        <v>43280</v>
      </c>
      <c r="F318" s="116">
        <f>E318+4</f>
        <v>43284</v>
      </c>
      <c r="G318" s="75">
        <f>F318+21</f>
        <v>43305</v>
      </c>
    </row>
    <row r="319" spans="1:7" s="57" customFormat="1" ht="15.75" customHeight="1">
      <c r="A319" s="87"/>
      <c r="B319" s="124" t="s">
        <v>638</v>
      </c>
      <c r="C319" s="124" t="s">
        <v>641</v>
      </c>
      <c r="D319" s="220"/>
      <c r="E319" s="99">
        <f>E318+7</f>
        <v>43287</v>
      </c>
      <c r="F319" s="116">
        <f t="shared" ref="F319:G323" si="33">F318+7</f>
        <v>43291</v>
      </c>
      <c r="G319" s="75">
        <f t="shared" si="33"/>
        <v>43312</v>
      </c>
    </row>
    <row r="320" spans="1:7" s="57" customFormat="1" ht="15.75" customHeight="1">
      <c r="A320" s="87"/>
      <c r="B320" s="124" t="s">
        <v>639</v>
      </c>
      <c r="C320" s="124" t="s">
        <v>642</v>
      </c>
      <c r="D320" s="220"/>
      <c r="E320" s="99">
        <f>E319+7</f>
        <v>43294</v>
      </c>
      <c r="F320" s="116">
        <f t="shared" si="33"/>
        <v>43298</v>
      </c>
      <c r="G320" s="75">
        <f t="shared" si="33"/>
        <v>43319</v>
      </c>
    </row>
    <row r="321" spans="1:7" s="57" customFormat="1" ht="15.75" customHeight="1">
      <c r="A321" s="87"/>
      <c r="B321" s="124" t="s">
        <v>640</v>
      </c>
      <c r="C321" s="124" t="s">
        <v>643</v>
      </c>
      <c r="D321" s="220"/>
      <c r="E321" s="99">
        <f>E320+7</f>
        <v>43301</v>
      </c>
      <c r="F321" s="116">
        <f t="shared" si="33"/>
        <v>43305</v>
      </c>
      <c r="G321" s="75">
        <f t="shared" si="33"/>
        <v>43326</v>
      </c>
    </row>
    <row r="322" spans="1:7" s="57" customFormat="1" ht="15.75" customHeight="1">
      <c r="A322" s="87"/>
      <c r="B322" s="124" t="s">
        <v>153</v>
      </c>
      <c r="C322" s="124" t="s">
        <v>644</v>
      </c>
      <c r="D322" s="220"/>
      <c r="E322" s="99">
        <f>E321+7</f>
        <v>43308</v>
      </c>
      <c r="F322" s="116">
        <f t="shared" si="33"/>
        <v>43312</v>
      </c>
      <c r="G322" s="75">
        <f>G321+7</f>
        <v>43333</v>
      </c>
    </row>
    <row r="323" spans="1:7" s="57" customFormat="1" ht="15.75" customHeight="1">
      <c r="A323" s="95"/>
      <c r="B323" s="125"/>
      <c r="C323" s="124"/>
      <c r="D323" s="221"/>
      <c r="E323" s="99">
        <f>E322+7</f>
        <v>43315</v>
      </c>
      <c r="F323" s="116">
        <f t="shared" si="33"/>
        <v>43319</v>
      </c>
      <c r="G323" s="75">
        <f>G322+7</f>
        <v>43340</v>
      </c>
    </row>
    <row r="324" spans="1:7" s="57" customFormat="1" ht="15.75" customHeight="1">
      <c r="A324" s="95"/>
      <c r="B324" s="59"/>
      <c r="C324" s="60"/>
      <c r="D324" s="15"/>
      <c r="E324" s="3"/>
      <c r="F324" s="4"/>
      <c r="G324" s="4"/>
    </row>
    <row r="325" spans="1:7" s="57" customFormat="1" ht="15.75" customHeight="1">
      <c r="A325" s="259" t="s">
        <v>846</v>
      </c>
      <c r="B325" s="259"/>
      <c r="C325" s="259"/>
      <c r="D325" s="259"/>
      <c r="E325" s="259"/>
      <c r="F325" s="259"/>
      <c r="G325" s="259"/>
    </row>
    <row r="326" spans="1:7" s="57" customFormat="1" ht="15.75" customHeight="1">
      <c r="A326" s="257" t="s">
        <v>89</v>
      </c>
      <c r="B326" s="257"/>
      <c r="C326" s="21"/>
      <c r="D326" s="3"/>
      <c r="E326" s="3"/>
      <c r="F326" s="4"/>
      <c r="G326" s="4"/>
    </row>
    <row r="327" spans="1:7" s="57" customFormat="1" ht="15.75" customHeight="1">
      <c r="A327" s="87"/>
      <c r="B327" s="222" t="s">
        <v>38</v>
      </c>
      <c r="C327" s="222" t="s">
        <v>39</v>
      </c>
      <c r="D327" s="222" t="s">
        <v>40</v>
      </c>
      <c r="E327" s="74" t="s">
        <v>786</v>
      </c>
      <c r="F327" s="74" t="s">
        <v>41</v>
      </c>
      <c r="G327" s="90" t="s">
        <v>847</v>
      </c>
    </row>
    <row r="328" spans="1:7" s="57" customFormat="1" ht="15.75" customHeight="1">
      <c r="A328" s="87"/>
      <c r="B328" s="223"/>
      <c r="C328" s="223"/>
      <c r="D328" s="223"/>
      <c r="E328" s="92" t="s">
        <v>30</v>
      </c>
      <c r="F328" s="106" t="s">
        <v>42</v>
      </c>
      <c r="G328" s="74" t="s">
        <v>43</v>
      </c>
    </row>
    <row r="329" spans="1:7" s="57" customFormat="1" ht="15.75" customHeight="1">
      <c r="A329" s="87"/>
      <c r="B329" s="124" t="s">
        <v>645</v>
      </c>
      <c r="C329" s="124" t="s">
        <v>646</v>
      </c>
      <c r="D329" s="216" t="s">
        <v>848</v>
      </c>
      <c r="E329" s="116">
        <v>43283</v>
      </c>
      <c r="F329" s="116">
        <f>E329+4</f>
        <v>43287</v>
      </c>
      <c r="G329" s="75">
        <f>F329+24</f>
        <v>43311</v>
      </c>
    </row>
    <row r="330" spans="1:7" s="57" customFormat="1" ht="15.75" customHeight="1">
      <c r="A330" s="87"/>
      <c r="B330" s="124"/>
      <c r="C330" s="124"/>
      <c r="D330" s="220"/>
      <c r="E330" s="77">
        <f>E329+7</f>
        <v>43290</v>
      </c>
      <c r="F330" s="116">
        <f t="shared" ref="E330:G333" si="34">F329+7</f>
        <v>43294</v>
      </c>
      <c r="G330" s="75">
        <f t="shared" si="34"/>
        <v>43318</v>
      </c>
    </row>
    <row r="331" spans="1:7" s="57" customFormat="1" ht="15.75" customHeight="1">
      <c r="A331" s="87"/>
      <c r="B331" s="126" t="s">
        <v>411</v>
      </c>
      <c r="C331" s="124" t="s">
        <v>647</v>
      </c>
      <c r="D331" s="220"/>
      <c r="E331" s="77">
        <f t="shared" si="34"/>
        <v>43297</v>
      </c>
      <c r="F331" s="116">
        <f t="shared" si="34"/>
        <v>43301</v>
      </c>
      <c r="G331" s="75">
        <f t="shared" si="34"/>
        <v>43325</v>
      </c>
    </row>
    <row r="332" spans="1:7" s="57" customFormat="1" ht="15.75" customHeight="1">
      <c r="A332" s="87"/>
      <c r="B332" s="119" t="s">
        <v>412</v>
      </c>
      <c r="C332" s="127" t="s">
        <v>149</v>
      </c>
      <c r="D332" s="220"/>
      <c r="E332" s="77">
        <f t="shared" si="34"/>
        <v>43304</v>
      </c>
      <c r="F332" s="116">
        <f t="shared" si="34"/>
        <v>43308</v>
      </c>
      <c r="G332" s="75">
        <f t="shared" si="34"/>
        <v>43332</v>
      </c>
    </row>
    <row r="333" spans="1:7" s="57" customFormat="1" ht="15.75" customHeight="1">
      <c r="A333" s="87"/>
      <c r="B333" s="119"/>
      <c r="C333" s="127"/>
      <c r="D333" s="221"/>
      <c r="E333" s="77">
        <f t="shared" si="34"/>
        <v>43311</v>
      </c>
      <c r="F333" s="116">
        <f t="shared" si="34"/>
        <v>43315</v>
      </c>
      <c r="G333" s="75">
        <f t="shared" si="34"/>
        <v>43339</v>
      </c>
    </row>
    <row r="334" spans="1:7" s="57" customFormat="1" ht="15.75" customHeight="1">
      <c r="A334" s="257" t="s">
        <v>91</v>
      </c>
      <c r="B334" s="257"/>
      <c r="C334" s="17"/>
      <c r="D334" s="18"/>
      <c r="E334" s="18"/>
      <c r="F334" s="19"/>
      <c r="G334" s="19"/>
    </row>
    <row r="335" spans="1:7" s="57" customFormat="1" ht="15.75" customHeight="1">
      <c r="A335" s="87"/>
      <c r="B335" s="211" t="s">
        <v>38</v>
      </c>
      <c r="C335" s="211" t="s">
        <v>39</v>
      </c>
      <c r="D335" s="211" t="s">
        <v>40</v>
      </c>
      <c r="E335" s="74" t="s">
        <v>791</v>
      </c>
      <c r="F335" s="74" t="s">
        <v>41</v>
      </c>
      <c r="G335" s="128" t="s">
        <v>849</v>
      </c>
    </row>
    <row r="336" spans="1:7" s="57" customFormat="1" ht="15.75" customHeight="1">
      <c r="A336" s="87"/>
      <c r="B336" s="212"/>
      <c r="C336" s="212"/>
      <c r="D336" s="212"/>
      <c r="E336" s="92" t="s">
        <v>30</v>
      </c>
      <c r="F336" s="106" t="s">
        <v>42</v>
      </c>
      <c r="G336" s="74" t="s">
        <v>43</v>
      </c>
    </row>
    <row r="337" spans="1:7" s="57" customFormat="1" ht="15.75" customHeight="1">
      <c r="A337" s="87"/>
      <c r="B337" s="97" t="s">
        <v>500</v>
      </c>
      <c r="C337" s="107" t="s">
        <v>803</v>
      </c>
      <c r="D337" s="216" t="s">
        <v>850</v>
      </c>
      <c r="E337" s="116">
        <v>43280</v>
      </c>
      <c r="F337" s="116">
        <f>E337+4</f>
        <v>43284</v>
      </c>
      <c r="G337" s="75">
        <f>F337+33</f>
        <v>43317</v>
      </c>
    </row>
    <row r="338" spans="1:7" s="57" customFormat="1" ht="15.75" customHeight="1">
      <c r="A338" s="87"/>
      <c r="B338" s="97" t="s">
        <v>501</v>
      </c>
      <c r="C338" s="107" t="s">
        <v>813</v>
      </c>
      <c r="D338" s="220"/>
      <c r="E338" s="77">
        <f t="shared" ref="E338:G341" si="35">E337+7</f>
        <v>43287</v>
      </c>
      <c r="F338" s="116">
        <f t="shared" si="35"/>
        <v>43291</v>
      </c>
      <c r="G338" s="75">
        <f t="shared" si="35"/>
        <v>43324</v>
      </c>
    </row>
    <row r="339" spans="1:7" s="57" customFormat="1" ht="15.75" customHeight="1">
      <c r="A339" s="87"/>
      <c r="B339" s="97" t="s">
        <v>502</v>
      </c>
      <c r="C339" s="107" t="s">
        <v>813</v>
      </c>
      <c r="D339" s="220"/>
      <c r="E339" s="77">
        <f t="shared" si="35"/>
        <v>43294</v>
      </c>
      <c r="F339" s="116">
        <f t="shared" si="35"/>
        <v>43298</v>
      </c>
      <c r="G339" s="75">
        <f t="shared" si="35"/>
        <v>43331</v>
      </c>
    </row>
    <row r="340" spans="1:7" s="57" customFormat="1" ht="15.75" customHeight="1">
      <c r="A340" s="87"/>
      <c r="B340" s="97" t="s">
        <v>503</v>
      </c>
      <c r="C340" s="107" t="s">
        <v>813</v>
      </c>
      <c r="D340" s="220"/>
      <c r="E340" s="77">
        <f t="shared" si="35"/>
        <v>43301</v>
      </c>
      <c r="F340" s="116">
        <f t="shared" si="35"/>
        <v>43305</v>
      </c>
      <c r="G340" s="75">
        <f t="shared" si="35"/>
        <v>43338</v>
      </c>
    </row>
    <row r="341" spans="1:7" s="57" customFormat="1" ht="15.75" customHeight="1">
      <c r="A341" s="87"/>
      <c r="B341" s="97"/>
      <c r="C341" s="107"/>
      <c r="D341" s="221"/>
      <c r="E341" s="77">
        <f t="shared" si="35"/>
        <v>43308</v>
      </c>
      <c r="F341" s="116">
        <f t="shared" si="35"/>
        <v>43312</v>
      </c>
      <c r="G341" s="75">
        <f t="shared" si="35"/>
        <v>43345</v>
      </c>
    </row>
    <row r="342" spans="1:7" s="57" customFormat="1" ht="15.75" customHeight="1">
      <c r="A342" s="87"/>
      <c r="B342" s="17"/>
      <c r="C342" s="17"/>
      <c r="D342" s="18"/>
      <c r="E342" s="18"/>
      <c r="F342" s="19"/>
      <c r="G342" s="19"/>
    </row>
    <row r="343" spans="1:7" s="57" customFormat="1" ht="15.75" customHeight="1">
      <c r="A343" s="87"/>
      <c r="B343" s="17"/>
      <c r="C343" s="17"/>
      <c r="D343" s="18"/>
      <c r="E343" s="18"/>
      <c r="F343" s="19"/>
      <c r="G343" s="19"/>
    </row>
    <row r="344" spans="1:7" s="57" customFormat="1" ht="15.75" customHeight="1">
      <c r="A344" s="214" t="s">
        <v>92</v>
      </c>
      <c r="B344" s="214"/>
      <c r="C344" s="17"/>
      <c r="D344" s="18"/>
      <c r="E344" s="18"/>
      <c r="F344" s="19"/>
      <c r="G344" s="19"/>
    </row>
    <row r="345" spans="1:7" s="57" customFormat="1" ht="15.75" customHeight="1">
      <c r="A345" s="87"/>
      <c r="B345" s="211" t="s">
        <v>38</v>
      </c>
      <c r="C345" s="211" t="s">
        <v>39</v>
      </c>
      <c r="D345" s="211" t="s">
        <v>40</v>
      </c>
      <c r="E345" s="74" t="s">
        <v>786</v>
      </c>
      <c r="F345" s="74" t="s">
        <v>41</v>
      </c>
      <c r="G345" s="90" t="s">
        <v>92</v>
      </c>
    </row>
    <row r="346" spans="1:7" s="57" customFormat="1" ht="15.75" customHeight="1">
      <c r="A346" s="87"/>
      <c r="B346" s="212"/>
      <c r="C346" s="212"/>
      <c r="D346" s="212"/>
      <c r="E346" s="92" t="s">
        <v>30</v>
      </c>
      <c r="F346" s="106" t="s">
        <v>42</v>
      </c>
      <c r="G346" s="74" t="s">
        <v>43</v>
      </c>
    </row>
    <row r="347" spans="1:7" s="57" customFormat="1" ht="15.75" customHeight="1">
      <c r="A347" s="87"/>
      <c r="B347" s="124" t="s">
        <v>441</v>
      </c>
      <c r="C347" s="124">
        <v>35</v>
      </c>
      <c r="D347" s="216" t="s">
        <v>851</v>
      </c>
      <c r="E347" s="116">
        <v>43271</v>
      </c>
      <c r="F347" s="116">
        <f>E347+4</f>
        <v>43275</v>
      </c>
      <c r="G347" s="75">
        <f>F347+24</f>
        <v>43299</v>
      </c>
    </row>
    <row r="348" spans="1:7" s="57" customFormat="1" ht="15.75" customHeight="1">
      <c r="A348" s="87"/>
      <c r="B348" s="124" t="s">
        <v>442</v>
      </c>
      <c r="C348" s="124">
        <v>29</v>
      </c>
      <c r="D348" s="220"/>
      <c r="E348" s="77">
        <f>E347+7</f>
        <v>43278</v>
      </c>
      <c r="F348" s="116">
        <f t="shared" ref="F348:G351" si="36">F347+7</f>
        <v>43282</v>
      </c>
      <c r="G348" s="75">
        <f t="shared" si="36"/>
        <v>43306</v>
      </c>
    </row>
    <row r="349" spans="1:7" s="57" customFormat="1" ht="15.75" customHeight="1">
      <c r="A349" s="87"/>
      <c r="B349" s="124" t="s">
        <v>648</v>
      </c>
      <c r="C349" s="124">
        <v>25</v>
      </c>
      <c r="D349" s="220"/>
      <c r="E349" s="77">
        <f>E348+7</f>
        <v>43285</v>
      </c>
      <c r="F349" s="116">
        <f t="shared" si="36"/>
        <v>43289</v>
      </c>
      <c r="G349" s="75">
        <f t="shared" si="36"/>
        <v>43313</v>
      </c>
    </row>
    <row r="350" spans="1:7" s="57" customFormat="1" ht="15.75" customHeight="1">
      <c r="A350" s="87"/>
      <c r="B350" s="126" t="s">
        <v>649</v>
      </c>
      <c r="C350" s="124">
        <v>24</v>
      </c>
      <c r="D350" s="220"/>
      <c r="E350" s="77">
        <f>E349+7</f>
        <v>43292</v>
      </c>
      <c r="F350" s="116">
        <f t="shared" si="36"/>
        <v>43296</v>
      </c>
      <c r="G350" s="75">
        <f t="shared" si="36"/>
        <v>43320</v>
      </c>
    </row>
    <row r="351" spans="1:7" s="57" customFormat="1" ht="15.75" customHeight="1">
      <c r="A351" s="87"/>
      <c r="B351" s="124" t="s">
        <v>650</v>
      </c>
      <c r="C351" s="124">
        <v>35</v>
      </c>
      <c r="D351" s="221"/>
      <c r="E351" s="77">
        <f>E350+7</f>
        <v>43299</v>
      </c>
      <c r="F351" s="116">
        <f t="shared" si="36"/>
        <v>43303</v>
      </c>
      <c r="G351" s="75">
        <f t="shared" si="36"/>
        <v>43327</v>
      </c>
    </row>
    <row r="352" spans="1:7" s="57" customFormat="1" ht="15.75" customHeight="1">
      <c r="A352" s="87"/>
      <c r="B352" s="17"/>
      <c r="C352" s="17"/>
      <c r="D352" s="18"/>
      <c r="E352" s="18"/>
      <c r="F352" s="19"/>
      <c r="G352" s="19"/>
    </row>
    <row r="353" spans="1:7" s="57" customFormat="1" ht="15.75" customHeight="1">
      <c r="A353" s="214" t="s">
        <v>852</v>
      </c>
      <c r="B353" s="214"/>
      <c r="C353" s="17"/>
      <c r="D353" s="18"/>
      <c r="E353" s="18"/>
      <c r="F353" s="19"/>
      <c r="G353" s="19"/>
    </row>
    <row r="354" spans="1:7" s="57" customFormat="1" ht="15.75" customHeight="1">
      <c r="A354" s="87"/>
      <c r="B354" s="211" t="s">
        <v>38</v>
      </c>
      <c r="C354" s="211" t="s">
        <v>39</v>
      </c>
      <c r="D354" s="211" t="s">
        <v>40</v>
      </c>
      <c r="E354" s="74" t="s">
        <v>786</v>
      </c>
      <c r="F354" s="74" t="s">
        <v>41</v>
      </c>
      <c r="G354" s="74" t="s">
        <v>853</v>
      </c>
    </row>
    <row r="355" spans="1:7" s="57" customFormat="1" ht="15.75" customHeight="1">
      <c r="A355" s="87"/>
      <c r="B355" s="212"/>
      <c r="C355" s="212"/>
      <c r="D355" s="212"/>
      <c r="E355" s="92" t="s">
        <v>30</v>
      </c>
      <c r="F355" s="74" t="s">
        <v>42</v>
      </c>
      <c r="G355" s="74" t="s">
        <v>43</v>
      </c>
    </row>
    <row r="356" spans="1:7" s="57" customFormat="1" ht="15.75" customHeight="1">
      <c r="A356" s="87"/>
      <c r="B356" s="97" t="s">
        <v>500</v>
      </c>
      <c r="C356" s="107" t="s">
        <v>803</v>
      </c>
      <c r="D356" s="216" t="s">
        <v>850</v>
      </c>
      <c r="E356" s="116">
        <v>43280</v>
      </c>
      <c r="F356" s="116">
        <f>E356+4</f>
        <v>43284</v>
      </c>
      <c r="G356" s="75">
        <f>F356+33</f>
        <v>43317</v>
      </c>
    </row>
    <row r="357" spans="1:7" s="57" customFormat="1" ht="15.75" customHeight="1">
      <c r="A357" s="87"/>
      <c r="B357" s="97" t="s">
        <v>501</v>
      </c>
      <c r="C357" s="107" t="s">
        <v>813</v>
      </c>
      <c r="D357" s="220"/>
      <c r="E357" s="77">
        <f t="shared" ref="E357:G360" si="37">E356+7</f>
        <v>43287</v>
      </c>
      <c r="F357" s="116">
        <f t="shared" si="37"/>
        <v>43291</v>
      </c>
      <c r="G357" s="75">
        <f t="shared" si="37"/>
        <v>43324</v>
      </c>
    </row>
    <row r="358" spans="1:7" s="57" customFormat="1" ht="15.75" customHeight="1">
      <c r="A358" s="87"/>
      <c r="B358" s="97" t="s">
        <v>502</v>
      </c>
      <c r="C358" s="107" t="s">
        <v>813</v>
      </c>
      <c r="D358" s="220"/>
      <c r="E358" s="77">
        <f t="shared" si="37"/>
        <v>43294</v>
      </c>
      <c r="F358" s="116">
        <f t="shared" si="37"/>
        <v>43298</v>
      </c>
      <c r="G358" s="75">
        <f t="shared" si="37"/>
        <v>43331</v>
      </c>
    </row>
    <row r="359" spans="1:7" s="57" customFormat="1" ht="15.75" customHeight="1">
      <c r="A359" s="87"/>
      <c r="B359" s="97" t="s">
        <v>503</v>
      </c>
      <c r="C359" s="107" t="s">
        <v>813</v>
      </c>
      <c r="D359" s="220"/>
      <c r="E359" s="77">
        <f t="shared" si="37"/>
        <v>43301</v>
      </c>
      <c r="F359" s="116">
        <f t="shared" si="37"/>
        <v>43305</v>
      </c>
      <c r="G359" s="75">
        <f t="shared" si="37"/>
        <v>43338</v>
      </c>
    </row>
    <row r="360" spans="1:7" s="57" customFormat="1" ht="15.75" customHeight="1">
      <c r="A360" s="87"/>
      <c r="B360" s="97"/>
      <c r="C360" s="107"/>
      <c r="D360" s="221"/>
      <c r="E360" s="77">
        <f t="shared" si="37"/>
        <v>43308</v>
      </c>
      <c r="F360" s="116">
        <f t="shared" si="37"/>
        <v>43312</v>
      </c>
      <c r="G360" s="75">
        <f t="shared" si="37"/>
        <v>43345</v>
      </c>
    </row>
    <row r="361" spans="1:7" s="57" customFormat="1" ht="15.75" customHeight="1">
      <c r="A361" s="87"/>
      <c r="B361" s="17"/>
      <c r="C361" s="17"/>
      <c r="D361" s="18"/>
      <c r="E361" s="18"/>
      <c r="F361" s="19"/>
      <c r="G361" s="19"/>
    </row>
    <row r="362" spans="1:7" s="57" customFormat="1" ht="15.75" customHeight="1">
      <c r="A362" s="214" t="s">
        <v>854</v>
      </c>
      <c r="B362" s="214"/>
      <c r="C362" s="17"/>
      <c r="D362" s="18"/>
      <c r="E362" s="18"/>
      <c r="F362" s="19"/>
      <c r="G362" s="19"/>
    </row>
    <row r="363" spans="1:7" s="57" customFormat="1" ht="15.75" customHeight="1">
      <c r="A363" s="87"/>
      <c r="B363" s="255" t="s">
        <v>38</v>
      </c>
      <c r="C363" s="255" t="s">
        <v>39</v>
      </c>
      <c r="D363" s="255" t="s">
        <v>40</v>
      </c>
      <c r="E363" s="129" t="s">
        <v>791</v>
      </c>
      <c r="F363" s="129" t="s">
        <v>41</v>
      </c>
      <c r="G363" s="129" t="s">
        <v>855</v>
      </c>
    </row>
    <row r="364" spans="1:7" s="57" customFormat="1" ht="15.75" customHeight="1">
      <c r="A364" s="87"/>
      <c r="B364" s="256"/>
      <c r="C364" s="256"/>
      <c r="D364" s="256"/>
      <c r="E364" s="130" t="s">
        <v>30</v>
      </c>
      <c r="F364" s="131" t="s">
        <v>42</v>
      </c>
      <c r="G364" s="129" t="s">
        <v>43</v>
      </c>
    </row>
    <row r="365" spans="1:7" s="57" customFormat="1" ht="15.75" customHeight="1">
      <c r="A365" s="87"/>
      <c r="B365" s="97" t="s">
        <v>618</v>
      </c>
      <c r="C365" s="132" t="s">
        <v>287</v>
      </c>
      <c r="D365" s="251" t="s">
        <v>856</v>
      </c>
      <c r="E365" s="133">
        <v>43284</v>
      </c>
      <c r="F365" s="133">
        <f>E365+4</f>
        <v>43288</v>
      </c>
      <c r="G365" s="134">
        <f>F365+27</f>
        <v>43315</v>
      </c>
    </row>
    <row r="366" spans="1:7" s="57" customFormat="1" ht="15.75" customHeight="1">
      <c r="A366" s="87"/>
      <c r="B366" s="97"/>
      <c r="C366" s="135"/>
      <c r="D366" s="252"/>
      <c r="E366" s="133">
        <f t="shared" ref="E366:G369" si="38">E365+7</f>
        <v>43291</v>
      </c>
      <c r="F366" s="133">
        <f t="shared" si="38"/>
        <v>43295</v>
      </c>
      <c r="G366" s="134">
        <f t="shared" si="38"/>
        <v>43322</v>
      </c>
    </row>
    <row r="367" spans="1:7" s="57" customFormat="1" ht="15.75" customHeight="1">
      <c r="A367" s="87"/>
      <c r="B367" s="97" t="s">
        <v>220</v>
      </c>
      <c r="C367" s="132" t="s">
        <v>407</v>
      </c>
      <c r="D367" s="252"/>
      <c r="E367" s="133">
        <f t="shared" si="38"/>
        <v>43298</v>
      </c>
      <c r="F367" s="133">
        <f t="shared" si="38"/>
        <v>43302</v>
      </c>
      <c r="G367" s="134">
        <f t="shared" si="38"/>
        <v>43329</v>
      </c>
    </row>
    <row r="368" spans="1:7" s="57" customFormat="1" ht="15.75" customHeight="1">
      <c r="A368" s="87"/>
      <c r="B368" s="97" t="s">
        <v>619</v>
      </c>
      <c r="C368" s="135" t="s">
        <v>97</v>
      </c>
      <c r="D368" s="252"/>
      <c r="E368" s="133">
        <f t="shared" si="38"/>
        <v>43305</v>
      </c>
      <c r="F368" s="133">
        <f t="shared" si="38"/>
        <v>43309</v>
      </c>
      <c r="G368" s="134">
        <f t="shared" si="38"/>
        <v>43336</v>
      </c>
    </row>
    <row r="369" spans="1:7" s="57" customFormat="1" ht="15.75" customHeight="1">
      <c r="A369" s="87"/>
      <c r="B369" s="97" t="s">
        <v>617</v>
      </c>
      <c r="C369" s="101" t="s">
        <v>415</v>
      </c>
      <c r="D369" s="253"/>
      <c r="E369" s="133">
        <f t="shared" si="38"/>
        <v>43312</v>
      </c>
      <c r="F369" s="133">
        <f t="shared" si="38"/>
        <v>43316</v>
      </c>
      <c r="G369" s="134">
        <f t="shared" si="38"/>
        <v>43343</v>
      </c>
    </row>
    <row r="370" spans="1:7" s="57" customFormat="1" ht="15.75" customHeight="1">
      <c r="A370" s="87"/>
      <c r="B370" s="17"/>
      <c r="C370" s="17"/>
      <c r="D370" s="18"/>
      <c r="E370" s="18"/>
      <c r="F370" s="19"/>
      <c r="G370" s="19"/>
    </row>
    <row r="371" spans="1:7" s="57" customFormat="1" ht="15.75" customHeight="1">
      <c r="A371" s="214" t="s">
        <v>98</v>
      </c>
      <c r="B371" s="214"/>
      <c r="C371" s="17"/>
      <c r="D371" s="18"/>
      <c r="E371" s="18"/>
      <c r="F371" s="19"/>
      <c r="G371" s="19"/>
    </row>
    <row r="372" spans="1:7" s="57" customFormat="1" ht="15.75" customHeight="1">
      <c r="A372" s="87"/>
      <c r="B372" s="222" t="s">
        <v>38</v>
      </c>
      <c r="C372" s="222" t="s">
        <v>39</v>
      </c>
      <c r="D372" s="211" t="s">
        <v>40</v>
      </c>
      <c r="E372" s="74" t="s">
        <v>786</v>
      </c>
      <c r="F372" s="74" t="s">
        <v>41</v>
      </c>
      <c r="G372" s="90" t="s">
        <v>857</v>
      </c>
    </row>
    <row r="373" spans="1:7" s="57" customFormat="1" ht="15.75" customHeight="1">
      <c r="A373" s="87"/>
      <c r="B373" s="223"/>
      <c r="C373" s="223"/>
      <c r="D373" s="212"/>
      <c r="E373" s="92" t="s">
        <v>30</v>
      </c>
      <c r="F373" s="106" t="s">
        <v>42</v>
      </c>
      <c r="G373" s="74" t="s">
        <v>43</v>
      </c>
    </row>
    <row r="374" spans="1:7" s="57" customFormat="1" ht="15.75" customHeight="1">
      <c r="A374" s="87"/>
      <c r="B374" s="136" t="s">
        <v>858</v>
      </c>
      <c r="C374" s="137" t="s">
        <v>836</v>
      </c>
      <c r="D374" s="216" t="s">
        <v>859</v>
      </c>
      <c r="E374" s="99">
        <v>43281</v>
      </c>
      <c r="F374" s="116">
        <f>E374+4</f>
        <v>43285</v>
      </c>
      <c r="G374" s="75">
        <f>F374+25</f>
        <v>43310</v>
      </c>
    </row>
    <row r="375" spans="1:7" s="57" customFormat="1" ht="15.75" customHeight="1">
      <c r="A375" s="87"/>
      <c r="B375" s="136" t="s">
        <v>525</v>
      </c>
      <c r="C375" s="137" t="s">
        <v>431</v>
      </c>
      <c r="D375" s="220"/>
      <c r="E375" s="116">
        <f t="shared" ref="E375:G378" si="39">E374+7</f>
        <v>43288</v>
      </c>
      <c r="F375" s="116">
        <f t="shared" si="39"/>
        <v>43292</v>
      </c>
      <c r="G375" s="75">
        <f t="shared" si="39"/>
        <v>43317</v>
      </c>
    </row>
    <row r="376" spans="1:7" s="57" customFormat="1" ht="15.75" customHeight="1">
      <c r="A376" s="87"/>
      <c r="B376" s="136" t="s">
        <v>526</v>
      </c>
      <c r="C376" s="137" t="s">
        <v>517</v>
      </c>
      <c r="D376" s="220"/>
      <c r="E376" s="116">
        <f t="shared" si="39"/>
        <v>43295</v>
      </c>
      <c r="F376" s="116">
        <f t="shared" si="39"/>
        <v>43299</v>
      </c>
      <c r="G376" s="75">
        <f t="shared" si="39"/>
        <v>43324</v>
      </c>
    </row>
    <row r="377" spans="1:7" s="57" customFormat="1" ht="15.75" customHeight="1">
      <c r="A377" s="87"/>
      <c r="B377" s="136" t="s">
        <v>860</v>
      </c>
      <c r="C377" s="137" t="s">
        <v>518</v>
      </c>
      <c r="D377" s="220"/>
      <c r="E377" s="116">
        <f t="shared" si="39"/>
        <v>43302</v>
      </c>
      <c r="F377" s="116">
        <f t="shared" si="39"/>
        <v>43306</v>
      </c>
      <c r="G377" s="75">
        <f t="shared" si="39"/>
        <v>43331</v>
      </c>
    </row>
    <row r="378" spans="1:7" s="57" customFormat="1" ht="15.75" customHeight="1">
      <c r="A378" s="87"/>
      <c r="B378" s="136" t="s">
        <v>861</v>
      </c>
      <c r="C378" s="137" t="s">
        <v>519</v>
      </c>
      <c r="D378" s="221"/>
      <c r="E378" s="116">
        <f t="shared" si="39"/>
        <v>43309</v>
      </c>
      <c r="F378" s="116">
        <f t="shared" si="39"/>
        <v>43313</v>
      </c>
      <c r="G378" s="75">
        <f t="shared" si="39"/>
        <v>43338</v>
      </c>
    </row>
    <row r="379" spans="1:7" s="57" customFormat="1" ht="15.75" customHeight="1">
      <c r="A379" s="87"/>
      <c r="B379" s="13"/>
      <c r="C379" s="13"/>
      <c r="D379" s="15"/>
      <c r="E379" s="11"/>
      <c r="F379" s="12"/>
      <c r="G379" s="25"/>
    </row>
    <row r="380" spans="1:7" s="57" customFormat="1" ht="15.75" customHeight="1">
      <c r="A380" s="214" t="s">
        <v>124</v>
      </c>
      <c r="B380" s="214"/>
      <c r="C380" s="19" t="s">
        <v>862</v>
      </c>
      <c r="D380" s="18"/>
      <c r="E380" s="18"/>
      <c r="F380" s="19"/>
      <c r="G380" s="19"/>
    </row>
    <row r="381" spans="1:7" s="57" customFormat="1" ht="15.75" customHeight="1">
      <c r="A381" s="87"/>
      <c r="B381" s="211" t="s">
        <v>38</v>
      </c>
      <c r="C381" s="90" t="s">
        <v>39</v>
      </c>
      <c r="D381" s="90" t="s">
        <v>40</v>
      </c>
      <c r="E381" s="74" t="s">
        <v>786</v>
      </c>
      <c r="F381" s="74" t="s">
        <v>41</v>
      </c>
      <c r="G381" s="74" t="s">
        <v>863</v>
      </c>
    </row>
    <row r="382" spans="1:7" s="57" customFormat="1" ht="15.75" customHeight="1">
      <c r="A382" s="87"/>
      <c r="B382" s="212"/>
      <c r="C382" s="92"/>
      <c r="D382" s="92"/>
      <c r="E382" s="80" t="s">
        <v>30</v>
      </c>
      <c r="F382" s="74" t="s">
        <v>42</v>
      </c>
      <c r="G382" s="74" t="s">
        <v>43</v>
      </c>
    </row>
    <row r="383" spans="1:7" s="57" customFormat="1" ht="15.75" customHeight="1">
      <c r="A383" s="87"/>
      <c r="B383" s="119" t="s">
        <v>701</v>
      </c>
      <c r="C383" s="119">
        <v>1805</v>
      </c>
      <c r="D383" s="216" t="s">
        <v>864</v>
      </c>
      <c r="E383" s="116">
        <v>43280</v>
      </c>
      <c r="F383" s="116">
        <f>E383+4</f>
        <v>43284</v>
      </c>
      <c r="G383" s="75">
        <f>F383+16</f>
        <v>43300</v>
      </c>
    </row>
    <row r="384" spans="1:7" s="57" customFormat="1" ht="15.75" customHeight="1">
      <c r="A384" s="87"/>
      <c r="B384" s="119" t="s">
        <v>362</v>
      </c>
      <c r="C384" s="119">
        <v>1805</v>
      </c>
      <c r="D384" s="220"/>
      <c r="E384" s="116">
        <f t="shared" ref="E384:F387" si="40">E383+7</f>
        <v>43287</v>
      </c>
      <c r="F384" s="116">
        <f t="shared" si="40"/>
        <v>43291</v>
      </c>
      <c r="G384" s="75">
        <f>F384+17</f>
        <v>43308</v>
      </c>
    </row>
    <row r="385" spans="1:7" s="57" customFormat="1" ht="15.75" customHeight="1">
      <c r="A385" s="87"/>
      <c r="B385" s="119" t="s">
        <v>702</v>
      </c>
      <c r="C385" s="119">
        <v>1805</v>
      </c>
      <c r="D385" s="220"/>
      <c r="E385" s="116">
        <f t="shared" si="40"/>
        <v>43294</v>
      </c>
      <c r="F385" s="116">
        <f t="shared" si="40"/>
        <v>43298</v>
      </c>
      <c r="G385" s="75">
        <f>F385+17</f>
        <v>43315</v>
      </c>
    </row>
    <row r="386" spans="1:7" s="57" customFormat="1" ht="15.75" customHeight="1">
      <c r="A386" s="87"/>
      <c r="B386" s="119" t="s">
        <v>703</v>
      </c>
      <c r="C386" s="119">
        <v>1807</v>
      </c>
      <c r="D386" s="220"/>
      <c r="E386" s="116">
        <f t="shared" si="40"/>
        <v>43301</v>
      </c>
      <c r="F386" s="116">
        <f t="shared" si="40"/>
        <v>43305</v>
      </c>
      <c r="G386" s="75">
        <f>F386+17</f>
        <v>43322</v>
      </c>
    </row>
    <row r="387" spans="1:7" s="57" customFormat="1" ht="15.75" customHeight="1">
      <c r="A387" s="87"/>
      <c r="B387" s="138" t="s">
        <v>704</v>
      </c>
      <c r="C387" s="139">
        <v>1807</v>
      </c>
      <c r="D387" s="221"/>
      <c r="E387" s="116">
        <f t="shared" si="40"/>
        <v>43308</v>
      </c>
      <c r="F387" s="116">
        <f t="shared" si="40"/>
        <v>43312</v>
      </c>
      <c r="G387" s="75">
        <f>F387+17</f>
        <v>43329</v>
      </c>
    </row>
    <row r="388" spans="1:7" s="57" customFormat="1" ht="15.75" customHeight="1">
      <c r="A388" s="87"/>
      <c r="B388" s="13"/>
      <c r="C388" s="13"/>
      <c r="D388" s="15"/>
      <c r="E388" s="15"/>
      <c r="F388" s="12"/>
      <c r="G388" s="19"/>
    </row>
    <row r="389" spans="1:7" s="57" customFormat="1" ht="15.75" customHeight="1">
      <c r="A389" s="259" t="s">
        <v>865</v>
      </c>
      <c r="B389" s="259"/>
      <c r="C389" s="259"/>
      <c r="D389" s="259"/>
      <c r="E389" s="259"/>
      <c r="F389" s="259"/>
      <c r="G389" s="259"/>
    </row>
    <row r="390" spans="1:7" s="57" customFormat="1" ht="15.75" customHeight="1">
      <c r="A390" s="231" t="s">
        <v>866</v>
      </c>
      <c r="B390" s="231"/>
      <c r="C390" s="17"/>
      <c r="D390" s="18"/>
      <c r="E390" s="18"/>
      <c r="F390" s="19"/>
      <c r="G390" s="19"/>
    </row>
    <row r="391" spans="1:7" s="57" customFormat="1" ht="15.75" customHeight="1">
      <c r="A391" s="89"/>
      <c r="B391" s="211" t="s">
        <v>38</v>
      </c>
      <c r="C391" s="211" t="s">
        <v>39</v>
      </c>
      <c r="D391" s="211" t="s">
        <v>40</v>
      </c>
      <c r="E391" s="74" t="s">
        <v>791</v>
      </c>
      <c r="F391" s="74" t="s">
        <v>41</v>
      </c>
      <c r="G391" s="74" t="s">
        <v>867</v>
      </c>
    </row>
    <row r="392" spans="1:7" s="57" customFormat="1" ht="15.75" customHeight="1">
      <c r="A392" s="89"/>
      <c r="B392" s="212"/>
      <c r="C392" s="212"/>
      <c r="D392" s="212"/>
      <c r="E392" s="92" t="s">
        <v>30</v>
      </c>
      <c r="F392" s="74" t="s">
        <v>42</v>
      </c>
      <c r="G392" s="74" t="s">
        <v>43</v>
      </c>
    </row>
    <row r="393" spans="1:7" s="57" customFormat="1" ht="15.75" customHeight="1">
      <c r="A393" s="89"/>
      <c r="B393" s="74" t="s">
        <v>868</v>
      </c>
      <c r="C393" s="112" t="s">
        <v>869</v>
      </c>
      <c r="D393" s="225" t="s">
        <v>870</v>
      </c>
      <c r="E393" s="75">
        <v>43284</v>
      </c>
      <c r="F393" s="75">
        <f>E393+4</f>
        <v>43288</v>
      </c>
      <c r="G393" s="75">
        <f>F393+8</f>
        <v>43296</v>
      </c>
    </row>
    <row r="394" spans="1:7" s="57" customFormat="1" ht="15.75" customHeight="1">
      <c r="A394" s="89"/>
      <c r="B394" s="74" t="s">
        <v>871</v>
      </c>
      <c r="C394" s="140"/>
      <c r="D394" s="226"/>
      <c r="E394" s="75">
        <f t="shared" ref="E394:G397" si="41">E393+7</f>
        <v>43291</v>
      </c>
      <c r="F394" s="75">
        <f t="shared" si="41"/>
        <v>43295</v>
      </c>
      <c r="G394" s="134">
        <f t="shared" si="41"/>
        <v>43303</v>
      </c>
    </row>
    <row r="395" spans="1:7" s="57" customFormat="1" ht="15.75" customHeight="1">
      <c r="A395" s="89"/>
      <c r="B395" s="74" t="s">
        <v>872</v>
      </c>
      <c r="C395" s="140" t="s">
        <v>873</v>
      </c>
      <c r="D395" s="226"/>
      <c r="E395" s="75">
        <f t="shared" si="41"/>
        <v>43298</v>
      </c>
      <c r="F395" s="75">
        <f t="shared" si="41"/>
        <v>43302</v>
      </c>
      <c r="G395" s="134">
        <f t="shared" si="41"/>
        <v>43310</v>
      </c>
    </row>
    <row r="396" spans="1:7" s="57" customFormat="1" ht="15.75" customHeight="1">
      <c r="A396" s="89"/>
      <c r="B396" s="74" t="s">
        <v>874</v>
      </c>
      <c r="C396" s="140" t="s">
        <v>875</v>
      </c>
      <c r="D396" s="226"/>
      <c r="E396" s="75">
        <f t="shared" si="41"/>
        <v>43305</v>
      </c>
      <c r="F396" s="75">
        <f t="shared" si="41"/>
        <v>43309</v>
      </c>
      <c r="G396" s="134">
        <f t="shared" si="41"/>
        <v>43317</v>
      </c>
    </row>
    <row r="397" spans="1:7" s="57" customFormat="1" ht="15.75" customHeight="1">
      <c r="A397" s="89"/>
      <c r="B397" s="74" t="s">
        <v>876</v>
      </c>
      <c r="C397" s="140" t="s">
        <v>877</v>
      </c>
      <c r="D397" s="227"/>
      <c r="E397" s="75">
        <f t="shared" si="41"/>
        <v>43312</v>
      </c>
      <c r="F397" s="75">
        <f t="shared" si="41"/>
        <v>43316</v>
      </c>
      <c r="G397" s="134">
        <f t="shared" si="41"/>
        <v>43324</v>
      </c>
    </row>
    <row r="398" spans="1:7" s="57" customFormat="1" ht="15.75" customHeight="1">
      <c r="A398" s="89"/>
      <c r="B398" s="26"/>
      <c r="C398" s="26"/>
      <c r="D398" s="26"/>
      <c r="E398" s="26"/>
      <c r="F398" s="12"/>
      <c r="G398" s="12"/>
    </row>
    <row r="399" spans="1:7" s="57" customFormat="1" ht="15.75" customHeight="1">
      <c r="A399" s="231" t="s">
        <v>100</v>
      </c>
      <c r="B399" s="231"/>
      <c r="C399" s="17"/>
      <c r="D399" s="18"/>
      <c r="E399" s="18"/>
      <c r="F399" s="19"/>
      <c r="G399" s="19"/>
    </row>
    <row r="400" spans="1:7" s="57" customFormat="1" ht="15.75" customHeight="1">
      <c r="A400" s="89"/>
      <c r="B400" s="258" t="s">
        <v>38</v>
      </c>
      <c r="C400" s="211" t="s">
        <v>39</v>
      </c>
      <c r="D400" s="211" t="s">
        <v>878</v>
      </c>
      <c r="E400" s="74" t="s">
        <v>879</v>
      </c>
      <c r="F400" s="74" t="s">
        <v>41</v>
      </c>
      <c r="G400" s="74" t="s">
        <v>100</v>
      </c>
    </row>
    <row r="401" spans="1:7" s="57" customFormat="1" ht="15.75" customHeight="1">
      <c r="A401" s="89"/>
      <c r="B401" s="212"/>
      <c r="C401" s="212"/>
      <c r="D401" s="212"/>
      <c r="E401" s="92" t="s">
        <v>30</v>
      </c>
      <c r="F401" s="74" t="s">
        <v>42</v>
      </c>
      <c r="G401" s="74" t="s">
        <v>43</v>
      </c>
    </row>
    <row r="402" spans="1:7" s="57" customFormat="1" ht="15.75" customHeight="1">
      <c r="A402" s="89"/>
      <c r="B402" s="74" t="s">
        <v>651</v>
      </c>
      <c r="C402" s="141" t="s">
        <v>653</v>
      </c>
      <c r="D402" s="211" t="s">
        <v>880</v>
      </c>
      <c r="E402" s="75">
        <v>43284</v>
      </c>
      <c r="F402" s="75">
        <f>E402+4</f>
        <v>43288</v>
      </c>
      <c r="G402" s="75">
        <f>F402+21</f>
        <v>43309</v>
      </c>
    </row>
    <row r="403" spans="1:7" s="57" customFormat="1" ht="15.75" customHeight="1">
      <c r="A403" s="89"/>
      <c r="B403" s="74" t="s">
        <v>652</v>
      </c>
      <c r="C403" s="141" t="s">
        <v>654</v>
      </c>
      <c r="D403" s="242"/>
      <c r="E403" s="75">
        <f t="shared" ref="E403:G406" si="42">E402+7</f>
        <v>43291</v>
      </c>
      <c r="F403" s="75">
        <f t="shared" si="42"/>
        <v>43295</v>
      </c>
      <c r="G403" s="134">
        <f t="shared" si="42"/>
        <v>43316</v>
      </c>
    </row>
    <row r="404" spans="1:7" s="57" customFormat="1" ht="15.75" customHeight="1">
      <c r="A404" s="89"/>
      <c r="B404" s="74" t="s">
        <v>354</v>
      </c>
      <c r="C404" s="141" t="s">
        <v>655</v>
      </c>
      <c r="D404" s="242"/>
      <c r="E404" s="75">
        <f t="shared" si="42"/>
        <v>43298</v>
      </c>
      <c r="F404" s="75">
        <f t="shared" si="42"/>
        <v>43302</v>
      </c>
      <c r="G404" s="134">
        <f t="shared" si="42"/>
        <v>43323</v>
      </c>
    </row>
    <row r="405" spans="1:7" s="57" customFormat="1" ht="15.75" customHeight="1">
      <c r="A405" s="89"/>
      <c r="B405" s="142" t="s">
        <v>285</v>
      </c>
      <c r="C405" s="143" t="s">
        <v>656</v>
      </c>
      <c r="D405" s="242"/>
      <c r="E405" s="75">
        <f t="shared" si="42"/>
        <v>43305</v>
      </c>
      <c r="F405" s="75">
        <f t="shared" si="42"/>
        <v>43309</v>
      </c>
      <c r="G405" s="134">
        <f t="shared" si="42"/>
        <v>43330</v>
      </c>
    </row>
    <row r="406" spans="1:7" s="57" customFormat="1" ht="15.75" customHeight="1">
      <c r="A406" s="89"/>
      <c r="B406" s="74" t="s">
        <v>443</v>
      </c>
      <c r="C406" s="141" t="s">
        <v>434</v>
      </c>
      <c r="D406" s="212"/>
      <c r="E406" s="75">
        <f t="shared" si="42"/>
        <v>43312</v>
      </c>
      <c r="F406" s="75">
        <f t="shared" si="42"/>
        <v>43316</v>
      </c>
      <c r="G406" s="134">
        <f t="shared" si="42"/>
        <v>43337</v>
      </c>
    </row>
    <row r="407" spans="1:7" s="57" customFormat="1" ht="15.75" customHeight="1">
      <c r="A407" s="89"/>
      <c r="B407" s="61"/>
      <c r="C407" s="62"/>
      <c r="D407" s="26"/>
      <c r="E407" s="12"/>
      <c r="F407" s="12"/>
      <c r="G407" s="12"/>
    </row>
    <row r="408" spans="1:7" s="57" customFormat="1" ht="15.75" customHeight="1">
      <c r="A408" s="89"/>
      <c r="B408" s="26"/>
      <c r="C408" s="26"/>
      <c r="D408" s="26"/>
      <c r="E408" s="26"/>
      <c r="F408" s="26"/>
      <c r="G408" s="26"/>
    </row>
    <row r="409" spans="1:7" s="57" customFormat="1" ht="15.75" customHeight="1">
      <c r="A409" s="231" t="s">
        <v>881</v>
      </c>
      <c r="B409" s="231"/>
      <c r="C409" s="17"/>
      <c r="D409" s="18"/>
      <c r="E409" s="18"/>
      <c r="F409" s="19"/>
      <c r="G409" s="19"/>
    </row>
    <row r="410" spans="1:7" s="57" customFormat="1" ht="15.75" customHeight="1">
      <c r="A410" s="89"/>
      <c r="B410" s="211" t="s">
        <v>38</v>
      </c>
      <c r="C410" s="211" t="s">
        <v>39</v>
      </c>
      <c r="D410" s="211" t="s">
        <v>40</v>
      </c>
      <c r="E410" s="74" t="s">
        <v>786</v>
      </c>
      <c r="F410" s="74" t="s">
        <v>41</v>
      </c>
      <c r="G410" s="74" t="s">
        <v>102</v>
      </c>
    </row>
    <row r="411" spans="1:7" s="57" customFormat="1" ht="15.75" customHeight="1">
      <c r="A411" s="89"/>
      <c r="B411" s="212"/>
      <c r="C411" s="212"/>
      <c r="D411" s="212"/>
      <c r="E411" s="92" t="s">
        <v>30</v>
      </c>
      <c r="F411" s="74" t="s">
        <v>42</v>
      </c>
      <c r="G411" s="74" t="s">
        <v>43</v>
      </c>
    </row>
    <row r="412" spans="1:7" s="57" customFormat="1" ht="15.75" customHeight="1">
      <c r="A412" s="89"/>
      <c r="B412" s="74" t="s">
        <v>426</v>
      </c>
      <c r="C412" s="75" t="s">
        <v>882</v>
      </c>
      <c r="D412" s="277" t="s">
        <v>883</v>
      </c>
      <c r="E412" s="116">
        <v>43282</v>
      </c>
      <c r="F412" s="75">
        <f>E412+4</f>
        <v>43286</v>
      </c>
      <c r="G412" s="75">
        <f>F412+11</f>
        <v>43297</v>
      </c>
    </row>
    <row r="413" spans="1:7" s="57" customFormat="1" ht="15.75" customHeight="1">
      <c r="A413" s="89"/>
      <c r="B413" s="74" t="s">
        <v>521</v>
      </c>
      <c r="C413" s="75" t="s">
        <v>422</v>
      </c>
      <c r="D413" s="278"/>
      <c r="E413" s="75">
        <f t="shared" ref="E413:G416" si="43">E412+7</f>
        <v>43289</v>
      </c>
      <c r="F413" s="75">
        <f t="shared" si="43"/>
        <v>43293</v>
      </c>
      <c r="G413" s="134">
        <f t="shared" si="43"/>
        <v>43304</v>
      </c>
    </row>
    <row r="414" spans="1:7" s="57" customFormat="1" ht="15.75" customHeight="1">
      <c r="A414" s="89"/>
      <c r="B414" s="74" t="s">
        <v>522</v>
      </c>
      <c r="C414" s="75" t="s">
        <v>423</v>
      </c>
      <c r="D414" s="278"/>
      <c r="E414" s="75">
        <f t="shared" si="43"/>
        <v>43296</v>
      </c>
      <c r="F414" s="75">
        <f t="shared" si="43"/>
        <v>43300</v>
      </c>
      <c r="G414" s="134">
        <f t="shared" si="43"/>
        <v>43311</v>
      </c>
    </row>
    <row r="415" spans="1:7" s="57" customFormat="1" ht="15.75" customHeight="1">
      <c r="A415" s="89"/>
      <c r="B415" s="74" t="s">
        <v>523</v>
      </c>
      <c r="C415" s="75" t="s">
        <v>424</v>
      </c>
      <c r="D415" s="278"/>
      <c r="E415" s="75">
        <f t="shared" si="43"/>
        <v>43303</v>
      </c>
      <c r="F415" s="75">
        <f t="shared" si="43"/>
        <v>43307</v>
      </c>
      <c r="G415" s="134">
        <f t="shared" si="43"/>
        <v>43318</v>
      </c>
    </row>
    <row r="416" spans="1:7" s="57" customFormat="1" ht="15.75" customHeight="1">
      <c r="A416" s="89"/>
      <c r="B416" s="74" t="s">
        <v>524</v>
      </c>
      <c r="C416" s="75" t="s">
        <v>425</v>
      </c>
      <c r="D416" s="279"/>
      <c r="E416" s="75">
        <f t="shared" si="43"/>
        <v>43310</v>
      </c>
      <c r="F416" s="75">
        <f t="shared" si="43"/>
        <v>43314</v>
      </c>
      <c r="G416" s="134">
        <f t="shared" si="43"/>
        <v>43325</v>
      </c>
    </row>
    <row r="417" spans="1:7" s="57" customFormat="1" ht="15.75" customHeight="1">
      <c r="A417" s="89"/>
      <c r="B417" s="26"/>
      <c r="C417" s="26"/>
      <c r="D417" s="26"/>
      <c r="E417" s="26"/>
      <c r="F417" s="12"/>
      <c r="G417" s="12"/>
    </row>
    <row r="418" spans="1:7" s="57" customFormat="1" ht="15.75" customHeight="1">
      <c r="A418" s="231" t="s">
        <v>884</v>
      </c>
      <c r="B418" s="231"/>
      <c r="C418" s="17"/>
      <c r="D418" s="18"/>
      <c r="E418" s="18"/>
      <c r="F418" s="19"/>
      <c r="G418" s="19"/>
    </row>
    <row r="419" spans="1:7" s="57" customFormat="1" ht="15.75" customHeight="1">
      <c r="A419" s="89"/>
      <c r="B419" s="222" t="s">
        <v>38</v>
      </c>
      <c r="C419" s="222" t="s">
        <v>39</v>
      </c>
      <c r="D419" s="222" t="s">
        <v>40</v>
      </c>
      <c r="E419" s="74" t="s">
        <v>791</v>
      </c>
      <c r="F419" s="74" t="s">
        <v>41</v>
      </c>
      <c r="G419" s="74" t="s">
        <v>867</v>
      </c>
    </row>
    <row r="420" spans="1:7" s="57" customFormat="1" ht="15.75" customHeight="1">
      <c r="A420" s="89"/>
      <c r="B420" s="223"/>
      <c r="C420" s="223"/>
      <c r="D420" s="223"/>
      <c r="E420" s="74" t="s">
        <v>30</v>
      </c>
      <c r="F420" s="74" t="s">
        <v>42</v>
      </c>
      <c r="G420" s="74" t="s">
        <v>43</v>
      </c>
    </row>
    <row r="421" spans="1:7" s="57" customFormat="1" ht="15.75" customHeight="1">
      <c r="A421" s="89"/>
      <c r="B421" s="74" t="s">
        <v>868</v>
      </c>
      <c r="C421" s="112" t="s">
        <v>869</v>
      </c>
      <c r="D421" s="225" t="s">
        <v>885</v>
      </c>
      <c r="E421" s="75">
        <v>43284</v>
      </c>
      <c r="F421" s="75">
        <f>E421+4</f>
        <v>43288</v>
      </c>
      <c r="G421" s="75">
        <f>F421+8</f>
        <v>43296</v>
      </c>
    </row>
    <row r="422" spans="1:7" s="57" customFormat="1" ht="15.75" customHeight="1">
      <c r="A422" s="89"/>
      <c r="B422" s="74" t="s">
        <v>886</v>
      </c>
      <c r="C422" s="140"/>
      <c r="D422" s="226"/>
      <c r="E422" s="75">
        <f t="shared" ref="E422:G425" si="44">E421+7</f>
        <v>43291</v>
      </c>
      <c r="F422" s="75">
        <f t="shared" si="44"/>
        <v>43295</v>
      </c>
      <c r="G422" s="134">
        <f t="shared" si="44"/>
        <v>43303</v>
      </c>
    </row>
    <row r="423" spans="1:7" s="57" customFormat="1" ht="15.75" customHeight="1">
      <c r="A423" s="89"/>
      <c r="B423" s="74" t="s">
        <v>887</v>
      </c>
      <c r="C423" s="140" t="s">
        <v>888</v>
      </c>
      <c r="D423" s="226"/>
      <c r="E423" s="75">
        <f t="shared" si="44"/>
        <v>43298</v>
      </c>
      <c r="F423" s="75">
        <f t="shared" si="44"/>
        <v>43302</v>
      </c>
      <c r="G423" s="134">
        <f t="shared" si="44"/>
        <v>43310</v>
      </c>
    </row>
    <row r="424" spans="1:7" s="57" customFormat="1" ht="15.75" customHeight="1">
      <c r="A424" s="89"/>
      <c r="B424" s="74" t="s">
        <v>889</v>
      </c>
      <c r="C424" s="140" t="s">
        <v>890</v>
      </c>
      <c r="D424" s="226"/>
      <c r="E424" s="75">
        <f t="shared" si="44"/>
        <v>43305</v>
      </c>
      <c r="F424" s="75">
        <f t="shared" si="44"/>
        <v>43309</v>
      </c>
      <c r="G424" s="134">
        <f t="shared" si="44"/>
        <v>43317</v>
      </c>
    </row>
    <row r="425" spans="1:7" s="57" customFormat="1" ht="15.75" customHeight="1">
      <c r="A425" s="89"/>
      <c r="B425" s="74" t="s">
        <v>891</v>
      </c>
      <c r="C425" s="140" t="s">
        <v>721</v>
      </c>
      <c r="D425" s="227"/>
      <c r="E425" s="75">
        <f t="shared" si="44"/>
        <v>43312</v>
      </c>
      <c r="F425" s="75">
        <f t="shared" si="44"/>
        <v>43316</v>
      </c>
      <c r="G425" s="134">
        <f t="shared" si="44"/>
        <v>43324</v>
      </c>
    </row>
    <row r="426" spans="1:7" s="57" customFormat="1" ht="15.75" customHeight="1">
      <c r="A426" s="89"/>
      <c r="B426" s="26"/>
      <c r="C426" s="26"/>
      <c r="D426" s="26"/>
      <c r="E426" s="26"/>
      <c r="F426" s="26"/>
      <c r="G426" s="12"/>
    </row>
    <row r="427" spans="1:7" s="57" customFormat="1" ht="15.75" customHeight="1">
      <c r="A427" s="231" t="s">
        <v>103</v>
      </c>
      <c r="B427" s="231"/>
      <c r="C427" s="17"/>
      <c r="D427" s="18"/>
      <c r="E427" s="18"/>
      <c r="F427" s="19"/>
      <c r="G427" s="19"/>
    </row>
    <row r="428" spans="1:7" s="57" customFormat="1" ht="15.75" customHeight="1">
      <c r="A428" s="89"/>
      <c r="B428" s="211" t="s">
        <v>38</v>
      </c>
      <c r="C428" s="211" t="s">
        <v>39</v>
      </c>
      <c r="D428" s="211" t="s">
        <v>40</v>
      </c>
      <c r="E428" s="74" t="s">
        <v>786</v>
      </c>
      <c r="F428" s="74" t="s">
        <v>41</v>
      </c>
      <c r="G428" s="74" t="s">
        <v>104</v>
      </c>
    </row>
    <row r="429" spans="1:7" s="57" customFormat="1" ht="15.75" customHeight="1">
      <c r="A429" s="89"/>
      <c r="B429" s="212"/>
      <c r="C429" s="212"/>
      <c r="D429" s="212"/>
      <c r="E429" s="92" t="s">
        <v>30</v>
      </c>
      <c r="F429" s="74" t="s">
        <v>42</v>
      </c>
      <c r="G429" s="74" t="s">
        <v>43</v>
      </c>
    </row>
    <row r="430" spans="1:7" s="57" customFormat="1" ht="15.75" customHeight="1">
      <c r="A430" s="89"/>
      <c r="B430" s="75" t="s">
        <v>496</v>
      </c>
      <c r="C430" s="144" t="s">
        <v>497</v>
      </c>
      <c r="D430" s="274" t="s">
        <v>892</v>
      </c>
      <c r="E430" s="75">
        <v>43282</v>
      </c>
      <c r="F430" s="75">
        <f>E430+4</f>
        <v>43286</v>
      </c>
      <c r="G430" s="75">
        <f>F430+15</f>
        <v>43301</v>
      </c>
    </row>
    <row r="431" spans="1:7" s="57" customFormat="1" ht="15.75" customHeight="1">
      <c r="A431" s="89"/>
      <c r="B431" s="74" t="s">
        <v>355</v>
      </c>
      <c r="C431" s="74" t="s">
        <v>498</v>
      </c>
      <c r="D431" s="275"/>
      <c r="E431" s="75">
        <f t="shared" ref="E431:G434" si="45">E430+7</f>
        <v>43289</v>
      </c>
      <c r="F431" s="75">
        <f t="shared" si="45"/>
        <v>43293</v>
      </c>
      <c r="G431" s="134">
        <f t="shared" si="45"/>
        <v>43308</v>
      </c>
    </row>
    <row r="432" spans="1:7" s="57" customFormat="1" ht="15.75" customHeight="1">
      <c r="A432" s="89"/>
      <c r="B432" s="74" t="s">
        <v>432</v>
      </c>
      <c r="C432" s="74" t="s">
        <v>409</v>
      </c>
      <c r="D432" s="275"/>
      <c r="E432" s="75">
        <f t="shared" si="45"/>
        <v>43296</v>
      </c>
      <c r="F432" s="75">
        <f t="shared" si="45"/>
        <v>43300</v>
      </c>
      <c r="G432" s="134">
        <f t="shared" si="45"/>
        <v>43315</v>
      </c>
    </row>
    <row r="433" spans="1:7" s="57" customFormat="1" ht="15.75" customHeight="1">
      <c r="A433" s="89"/>
      <c r="B433" s="74" t="s">
        <v>433</v>
      </c>
      <c r="C433" s="74" t="s">
        <v>249</v>
      </c>
      <c r="D433" s="275"/>
      <c r="E433" s="75">
        <f t="shared" si="45"/>
        <v>43303</v>
      </c>
      <c r="F433" s="75">
        <f t="shared" si="45"/>
        <v>43307</v>
      </c>
      <c r="G433" s="134">
        <f t="shared" si="45"/>
        <v>43322</v>
      </c>
    </row>
    <row r="434" spans="1:7" s="57" customFormat="1" ht="15.75" customHeight="1">
      <c r="A434" s="89"/>
      <c r="B434" s="74" t="s">
        <v>341</v>
      </c>
      <c r="C434" s="74" t="s">
        <v>499</v>
      </c>
      <c r="D434" s="276"/>
      <c r="E434" s="75">
        <f t="shared" si="45"/>
        <v>43310</v>
      </c>
      <c r="F434" s="75">
        <f t="shared" si="45"/>
        <v>43314</v>
      </c>
      <c r="G434" s="134">
        <f t="shared" si="45"/>
        <v>43329</v>
      </c>
    </row>
    <row r="435" spans="1:7" s="57" customFormat="1" ht="15.75" customHeight="1">
      <c r="A435" s="89"/>
      <c r="B435" s="26"/>
      <c r="C435" s="26"/>
      <c r="D435" s="26"/>
      <c r="E435" s="26"/>
      <c r="F435" s="12"/>
      <c r="G435" s="12"/>
    </row>
    <row r="436" spans="1:7" s="57" customFormat="1" ht="15.75" customHeight="1">
      <c r="A436" s="231" t="s">
        <v>105</v>
      </c>
      <c r="B436" s="231"/>
      <c r="C436" s="17"/>
      <c r="D436" s="18"/>
      <c r="E436" s="18"/>
      <c r="F436" s="19"/>
      <c r="G436" s="19"/>
    </row>
    <row r="437" spans="1:7" s="57" customFormat="1" ht="15.75" customHeight="1">
      <c r="A437" s="89"/>
      <c r="B437" s="211" t="s">
        <v>38</v>
      </c>
      <c r="C437" s="211" t="s">
        <v>39</v>
      </c>
      <c r="D437" s="211" t="s">
        <v>40</v>
      </c>
      <c r="E437" s="74" t="s">
        <v>786</v>
      </c>
      <c r="F437" s="74" t="s">
        <v>41</v>
      </c>
      <c r="G437" s="74" t="s">
        <v>106</v>
      </c>
    </row>
    <row r="438" spans="1:7" s="57" customFormat="1" ht="15.75" customHeight="1">
      <c r="A438" s="89"/>
      <c r="B438" s="212"/>
      <c r="C438" s="212"/>
      <c r="D438" s="212"/>
      <c r="E438" s="92" t="s">
        <v>30</v>
      </c>
      <c r="F438" s="74" t="s">
        <v>42</v>
      </c>
      <c r="G438" s="74" t="s">
        <v>43</v>
      </c>
    </row>
    <row r="439" spans="1:7" s="57" customFormat="1" ht="15.75" customHeight="1">
      <c r="A439" s="89"/>
      <c r="B439" s="75" t="s">
        <v>496</v>
      </c>
      <c r="C439" s="144" t="s">
        <v>497</v>
      </c>
      <c r="D439" s="274" t="s">
        <v>892</v>
      </c>
      <c r="E439" s="75">
        <v>43282</v>
      </c>
      <c r="F439" s="75">
        <f>E439+4</f>
        <v>43286</v>
      </c>
      <c r="G439" s="75">
        <f>F439+15</f>
        <v>43301</v>
      </c>
    </row>
    <row r="440" spans="1:7" s="57" customFormat="1" ht="15.75" customHeight="1">
      <c r="A440" s="89"/>
      <c r="B440" s="74" t="s">
        <v>355</v>
      </c>
      <c r="C440" s="74" t="s">
        <v>498</v>
      </c>
      <c r="D440" s="275"/>
      <c r="E440" s="75">
        <f t="shared" ref="E440:G443" si="46">E439+7</f>
        <v>43289</v>
      </c>
      <c r="F440" s="75">
        <f t="shared" si="46"/>
        <v>43293</v>
      </c>
      <c r="G440" s="134">
        <f t="shared" si="46"/>
        <v>43308</v>
      </c>
    </row>
    <row r="441" spans="1:7" s="57" customFormat="1" ht="15.75" customHeight="1">
      <c r="A441" s="89"/>
      <c r="B441" s="74" t="s">
        <v>432</v>
      </c>
      <c r="C441" s="74" t="s">
        <v>409</v>
      </c>
      <c r="D441" s="275"/>
      <c r="E441" s="75">
        <f t="shared" si="46"/>
        <v>43296</v>
      </c>
      <c r="F441" s="75">
        <f t="shared" si="46"/>
        <v>43300</v>
      </c>
      <c r="G441" s="134">
        <f t="shared" si="46"/>
        <v>43315</v>
      </c>
    </row>
    <row r="442" spans="1:7" s="57" customFormat="1" ht="15.75" customHeight="1">
      <c r="A442" s="89"/>
      <c r="B442" s="74" t="s">
        <v>433</v>
      </c>
      <c r="C442" s="74" t="s">
        <v>249</v>
      </c>
      <c r="D442" s="275"/>
      <c r="E442" s="75">
        <f t="shared" si="46"/>
        <v>43303</v>
      </c>
      <c r="F442" s="75">
        <f t="shared" si="46"/>
        <v>43307</v>
      </c>
      <c r="G442" s="134">
        <f t="shared" si="46"/>
        <v>43322</v>
      </c>
    </row>
    <row r="443" spans="1:7" s="57" customFormat="1" ht="15.75" customHeight="1">
      <c r="A443" s="89"/>
      <c r="B443" s="74" t="s">
        <v>341</v>
      </c>
      <c r="C443" s="74" t="s">
        <v>499</v>
      </c>
      <c r="D443" s="276"/>
      <c r="E443" s="75">
        <f t="shared" si="46"/>
        <v>43310</v>
      </c>
      <c r="F443" s="75">
        <f t="shared" si="46"/>
        <v>43314</v>
      </c>
      <c r="G443" s="134">
        <f t="shared" si="46"/>
        <v>43329</v>
      </c>
    </row>
    <row r="444" spans="1:7" s="57" customFormat="1" ht="15.75" customHeight="1">
      <c r="A444" s="89"/>
      <c r="B444" s="26"/>
      <c r="C444" s="26"/>
      <c r="D444" s="26"/>
      <c r="E444" s="26"/>
      <c r="F444" s="12"/>
      <c r="G444" s="12"/>
    </row>
    <row r="445" spans="1:7" s="57" customFormat="1" ht="15.75" customHeight="1">
      <c r="A445" s="259" t="s">
        <v>108</v>
      </c>
      <c r="B445" s="259"/>
      <c r="C445" s="259"/>
      <c r="D445" s="259"/>
      <c r="E445" s="259"/>
      <c r="F445" s="259"/>
      <c r="G445" s="259"/>
    </row>
    <row r="446" spans="1:7" s="57" customFormat="1" ht="15.75" customHeight="1">
      <c r="A446" s="257" t="s">
        <v>893</v>
      </c>
      <c r="B446" s="257"/>
      <c r="C446" s="21"/>
      <c r="D446" s="3"/>
      <c r="E446" s="3"/>
      <c r="F446" s="4"/>
      <c r="G446" s="4"/>
    </row>
    <row r="447" spans="1:7" s="57" customFormat="1" ht="15.75" customHeight="1">
      <c r="A447" s="87"/>
      <c r="B447" s="211" t="s">
        <v>38</v>
      </c>
      <c r="C447" s="211" t="s">
        <v>39</v>
      </c>
      <c r="D447" s="211" t="s">
        <v>40</v>
      </c>
      <c r="E447" s="74" t="s">
        <v>786</v>
      </c>
      <c r="F447" s="74" t="s">
        <v>41</v>
      </c>
      <c r="G447" s="90" t="s">
        <v>894</v>
      </c>
    </row>
    <row r="448" spans="1:7" s="57" customFormat="1" ht="15.75" customHeight="1">
      <c r="A448" s="87"/>
      <c r="B448" s="212"/>
      <c r="C448" s="212"/>
      <c r="D448" s="212"/>
      <c r="E448" s="92" t="s">
        <v>788</v>
      </c>
      <c r="F448" s="106" t="s">
        <v>42</v>
      </c>
      <c r="G448" s="74" t="s">
        <v>895</v>
      </c>
    </row>
    <row r="449" spans="1:7" s="57" customFormat="1" ht="15.75" customHeight="1">
      <c r="A449" s="87"/>
      <c r="B449" s="76" t="s">
        <v>372</v>
      </c>
      <c r="C449" s="135"/>
      <c r="D449" s="216" t="s">
        <v>896</v>
      </c>
      <c r="E449" s="99">
        <v>43276</v>
      </c>
      <c r="F449" s="99">
        <f>E449+4</f>
        <v>43280</v>
      </c>
      <c r="G449" s="75">
        <f>F449+6</f>
        <v>43286</v>
      </c>
    </row>
    <row r="450" spans="1:7" s="57" customFormat="1" ht="15.75" customHeight="1">
      <c r="A450" s="87"/>
      <c r="B450" s="76" t="s">
        <v>657</v>
      </c>
      <c r="C450" s="135" t="s">
        <v>94</v>
      </c>
      <c r="D450" s="220"/>
      <c r="E450" s="77">
        <f>E449+7</f>
        <v>43283</v>
      </c>
      <c r="F450" s="99">
        <f t="shared" ref="E450:F453" si="47">F449+7</f>
        <v>43287</v>
      </c>
      <c r="G450" s="75">
        <f>F450+6</f>
        <v>43293</v>
      </c>
    </row>
    <row r="451" spans="1:7" s="57" customFormat="1" ht="15.75" customHeight="1">
      <c r="A451" s="87"/>
      <c r="B451" s="76" t="s">
        <v>658</v>
      </c>
      <c r="C451" s="135" t="s">
        <v>647</v>
      </c>
      <c r="D451" s="220"/>
      <c r="E451" s="77">
        <f t="shared" si="47"/>
        <v>43290</v>
      </c>
      <c r="F451" s="99">
        <f t="shared" si="47"/>
        <v>43294</v>
      </c>
      <c r="G451" s="75">
        <f>F451+6</f>
        <v>43300</v>
      </c>
    </row>
    <row r="452" spans="1:7" s="57" customFormat="1" ht="15.75" customHeight="1">
      <c r="A452" s="87"/>
      <c r="B452" s="76" t="s">
        <v>659</v>
      </c>
      <c r="C452" s="135" t="s">
        <v>660</v>
      </c>
      <c r="D452" s="220"/>
      <c r="E452" s="77">
        <f t="shared" si="47"/>
        <v>43297</v>
      </c>
      <c r="F452" s="99">
        <f t="shared" si="47"/>
        <v>43301</v>
      </c>
      <c r="G452" s="75">
        <f>F452+6</f>
        <v>43307</v>
      </c>
    </row>
    <row r="453" spans="1:7" s="57" customFormat="1" ht="15.75" customHeight="1">
      <c r="A453" s="87"/>
      <c r="B453" s="76" t="s">
        <v>112</v>
      </c>
      <c r="C453" s="135" t="s">
        <v>661</v>
      </c>
      <c r="D453" s="221"/>
      <c r="E453" s="77">
        <f t="shared" si="47"/>
        <v>43304</v>
      </c>
      <c r="F453" s="99">
        <f t="shared" si="47"/>
        <v>43308</v>
      </c>
      <c r="G453" s="75">
        <f>F453+6</f>
        <v>43314</v>
      </c>
    </row>
    <row r="454" spans="1:7" s="57" customFormat="1" ht="15.75" customHeight="1">
      <c r="A454" s="87"/>
      <c r="B454" s="17"/>
      <c r="C454" s="17"/>
      <c r="D454" s="18"/>
      <c r="E454" s="18"/>
      <c r="F454" s="19"/>
      <c r="G454" s="19"/>
    </row>
    <row r="455" spans="1:7" s="57" customFormat="1" ht="15.75" customHeight="1">
      <c r="A455" s="214" t="s">
        <v>897</v>
      </c>
      <c r="B455" s="214"/>
      <c r="C455" s="17" t="s">
        <v>898</v>
      </c>
      <c r="D455" s="18"/>
      <c r="E455" s="18"/>
      <c r="F455" s="19"/>
      <c r="G455" s="19"/>
    </row>
    <row r="456" spans="1:7" s="57" customFormat="1" ht="15.75" customHeight="1">
      <c r="A456" s="87"/>
      <c r="B456" s="211" t="s">
        <v>38</v>
      </c>
      <c r="C456" s="211" t="s">
        <v>39</v>
      </c>
      <c r="D456" s="211" t="s">
        <v>40</v>
      </c>
      <c r="E456" s="74" t="s">
        <v>899</v>
      </c>
      <c r="F456" s="74" t="s">
        <v>41</v>
      </c>
      <c r="G456" s="90" t="s">
        <v>900</v>
      </c>
    </row>
    <row r="457" spans="1:7" s="57" customFormat="1" ht="15.75" customHeight="1">
      <c r="A457" s="87"/>
      <c r="B457" s="212"/>
      <c r="C457" s="212"/>
      <c r="D457" s="212"/>
      <c r="E457" s="92" t="s">
        <v>30</v>
      </c>
      <c r="F457" s="106" t="s">
        <v>42</v>
      </c>
      <c r="G457" s="74" t="s">
        <v>43</v>
      </c>
    </row>
    <row r="458" spans="1:7" s="57" customFormat="1" ht="15.75" customHeight="1">
      <c r="A458" s="87"/>
      <c r="B458" s="76" t="s">
        <v>490</v>
      </c>
      <c r="C458" s="145" t="s">
        <v>257</v>
      </c>
      <c r="D458" s="216" t="s">
        <v>901</v>
      </c>
      <c r="E458" s="99">
        <v>43282</v>
      </c>
      <c r="F458" s="99">
        <f>E458+4</f>
        <v>43286</v>
      </c>
      <c r="G458" s="75">
        <f>F458+10</f>
        <v>43296</v>
      </c>
    </row>
    <row r="459" spans="1:7" s="57" customFormat="1" ht="15.75" customHeight="1">
      <c r="A459" s="87"/>
      <c r="B459" s="76" t="s">
        <v>347</v>
      </c>
      <c r="C459" s="145" t="s">
        <v>492</v>
      </c>
      <c r="D459" s="220"/>
      <c r="E459" s="77">
        <f t="shared" ref="E459:F462" si="48">E458+7</f>
        <v>43289</v>
      </c>
      <c r="F459" s="99">
        <f t="shared" si="48"/>
        <v>43293</v>
      </c>
      <c r="G459" s="75">
        <f>F459+10</f>
        <v>43303</v>
      </c>
    </row>
    <row r="460" spans="1:7" s="57" customFormat="1" ht="15.75" customHeight="1">
      <c r="A460" s="87"/>
      <c r="B460" s="76" t="s">
        <v>403</v>
      </c>
      <c r="C460" s="145" t="s">
        <v>493</v>
      </c>
      <c r="D460" s="220"/>
      <c r="E460" s="77">
        <f t="shared" si="48"/>
        <v>43296</v>
      </c>
      <c r="F460" s="99">
        <f t="shared" si="48"/>
        <v>43300</v>
      </c>
      <c r="G460" s="75">
        <f>F460+10</f>
        <v>43310</v>
      </c>
    </row>
    <row r="461" spans="1:7" s="57" customFormat="1" ht="15.75" customHeight="1">
      <c r="A461" s="87"/>
      <c r="B461" s="76" t="s">
        <v>342</v>
      </c>
      <c r="C461" s="145" t="s">
        <v>494</v>
      </c>
      <c r="D461" s="220"/>
      <c r="E461" s="77">
        <f t="shared" si="48"/>
        <v>43303</v>
      </c>
      <c r="F461" s="99">
        <f t="shared" si="48"/>
        <v>43307</v>
      </c>
      <c r="G461" s="75">
        <f>F461+10</f>
        <v>43317</v>
      </c>
    </row>
    <row r="462" spans="1:7" s="57" customFormat="1" ht="15.75" customHeight="1">
      <c r="A462" s="87"/>
      <c r="B462" s="76" t="s">
        <v>491</v>
      </c>
      <c r="C462" s="145" t="s">
        <v>495</v>
      </c>
      <c r="D462" s="221"/>
      <c r="E462" s="77">
        <f t="shared" si="48"/>
        <v>43310</v>
      </c>
      <c r="F462" s="99">
        <f t="shared" si="48"/>
        <v>43314</v>
      </c>
      <c r="G462" s="75">
        <f>F462+10</f>
        <v>43324</v>
      </c>
    </row>
    <row r="463" spans="1:7" s="57" customFormat="1" ht="15.75" customHeight="1">
      <c r="A463" s="87"/>
      <c r="B463" s="17"/>
      <c r="C463" s="17"/>
      <c r="D463" s="18"/>
      <c r="E463" s="18"/>
      <c r="F463" s="19"/>
      <c r="G463" s="19"/>
    </row>
    <row r="464" spans="1:7" s="57" customFormat="1" ht="15.75" customHeight="1">
      <c r="A464" s="87"/>
      <c r="B464" s="222" t="s">
        <v>38</v>
      </c>
      <c r="C464" s="222" t="s">
        <v>39</v>
      </c>
      <c r="D464" s="222" t="s">
        <v>40</v>
      </c>
      <c r="E464" s="74" t="s">
        <v>791</v>
      </c>
      <c r="F464" s="74" t="s">
        <v>41</v>
      </c>
      <c r="G464" s="74" t="s">
        <v>109</v>
      </c>
    </row>
    <row r="465" spans="1:7" s="57" customFormat="1" ht="15.75" customHeight="1">
      <c r="A465" s="87"/>
      <c r="B465" s="223"/>
      <c r="C465" s="223"/>
      <c r="D465" s="223"/>
      <c r="E465" s="74" t="s">
        <v>30</v>
      </c>
      <c r="F465" s="74" t="s">
        <v>42</v>
      </c>
      <c r="G465" s="74" t="s">
        <v>43</v>
      </c>
    </row>
    <row r="466" spans="1:7" s="57" customFormat="1" ht="15.75" customHeight="1">
      <c r="A466" s="87"/>
      <c r="B466" s="76" t="s">
        <v>739</v>
      </c>
      <c r="C466" s="76" t="s">
        <v>902</v>
      </c>
      <c r="D466" s="146" t="s">
        <v>903</v>
      </c>
      <c r="E466" s="75">
        <v>43284</v>
      </c>
      <c r="F466" s="75">
        <f>E466+3</f>
        <v>43287</v>
      </c>
      <c r="G466" s="75">
        <f>F466+15</f>
        <v>43302</v>
      </c>
    </row>
    <row r="467" spans="1:7" s="57" customFormat="1" ht="15.75" customHeight="1">
      <c r="A467" s="87"/>
      <c r="B467" s="147" t="s">
        <v>740</v>
      </c>
      <c r="C467" s="76" t="s">
        <v>904</v>
      </c>
      <c r="D467" s="148"/>
      <c r="E467" s="75">
        <f t="shared" ref="E467:F470" si="49">E466+7</f>
        <v>43291</v>
      </c>
      <c r="F467" s="75">
        <f t="shared" si="49"/>
        <v>43294</v>
      </c>
      <c r="G467" s="75">
        <f>F467+15</f>
        <v>43309</v>
      </c>
    </row>
    <row r="468" spans="1:7" s="57" customFormat="1" ht="15.75" customHeight="1">
      <c r="A468" s="87"/>
      <c r="B468" s="76" t="s">
        <v>436</v>
      </c>
      <c r="C468" s="76" t="s">
        <v>905</v>
      </c>
      <c r="D468" s="148"/>
      <c r="E468" s="75">
        <f>E467+7</f>
        <v>43298</v>
      </c>
      <c r="F468" s="75">
        <f t="shared" si="49"/>
        <v>43301</v>
      </c>
      <c r="G468" s="75">
        <f>F468+15</f>
        <v>43316</v>
      </c>
    </row>
    <row r="469" spans="1:7" s="57" customFormat="1" ht="15.75" customHeight="1">
      <c r="A469" s="87"/>
      <c r="B469" s="76" t="s">
        <v>107</v>
      </c>
      <c r="C469" s="76"/>
      <c r="D469" s="148"/>
      <c r="E469" s="75">
        <f t="shared" si="49"/>
        <v>43305</v>
      </c>
      <c r="F469" s="75">
        <f t="shared" si="49"/>
        <v>43308</v>
      </c>
      <c r="G469" s="75">
        <f>F469+15</f>
        <v>43323</v>
      </c>
    </row>
    <row r="470" spans="1:7" s="57" customFormat="1" ht="15.75" customHeight="1">
      <c r="A470" s="87"/>
      <c r="B470" s="76" t="s">
        <v>375</v>
      </c>
      <c r="C470" s="76" t="s">
        <v>906</v>
      </c>
      <c r="D470" s="149"/>
      <c r="E470" s="75">
        <f t="shared" si="49"/>
        <v>43312</v>
      </c>
      <c r="F470" s="75">
        <f t="shared" si="49"/>
        <v>43315</v>
      </c>
      <c r="G470" s="75">
        <f>F470+15</f>
        <v>43330</v>
      </c>
    </row>
    <row r="471" spans="1:7" s="57" customFormat="1" ht="15.75" customHeight="1">
      <c r="A471" s="87"/>
      <c r="B471" s="17"/>
      <c r="C471" s="17"/>
      <c r="D471" s="18"/>
      <c r="E471" s="18"/>
      <c r="F471" s="12"/>
      <c r="G471" s="19"/>
    </row>
    <row r="472" spans="1:7" s="57" customFormat="1" ht="15.75" customHeight="1">
      <c r="A472" s="214" t="s">
        <v>907</v>
      </c>
      <c r="B472" s="214"/>
      <c r="C472" s="17"/>
      <c r="D472" s="18"/>
      <c r="E472" s="18"/>
      <c r="F472" s="19"/>
      <c r="G472" s="19"/>
    </row>
    <row r="473" spans="1:7" s="57" customFormat="1" ht="15.75" customHeight="1">
      <c r="A473" s="87"/>
      <c r="B473" s="258" t="s">
        <v>38</v>
      </c>
      <c r="C473" s="211" t="s">
        <v>39</v>
      </c>
      <c r="D473" s="211" t="s">
        <v>40</v>
      </c>
      <c r="E473" s="74" t="s">
        <v>879</v>
      </c>
      <c r="F473" s="74" t="s">
        <v>41</v>
      </c>
      <c r="G473" s="90" t="s">
        <v>113</v>
      </c>
    </row>
    <row r="474" spans="1:7" s="57" customFormat="1" ht="15.75" customHeight="1">
      <c r="A474" s="87"/>
      <c r="B474" s="212"/>
      <c r="C474" s="212"/>
      <c r="D474" s="212"/>
      <c r="E474" s="92" t="s">
        <v>30</v>
      </c>
      <c r="F474" s="106" t="s">
        <v>42</v>
      </c>
      <c r="G474" s="74" t="s">
        <v>43</v>
      </c>
    </row>
    <row r="475" spans="1:7" s="57" customFormat="1" ht="15.75" customHeight="1">
      <c r="A475" s="87"/>
      <c r="B475" s="81" t="s">
        <v>361</v>
      </c>
      <c r="C475" s="119" t="s">
        <v>343</v>
      </c>
      <c r="D475" s="216" t="s">
        <v>908</v>
      </c>
      <c r="E475" s="75">
        <v>43278</v>
      </c>
      <c r="F475" s="116">
        <f>E475+4</f>
        <v>43282</v>
      </c>
      <c r="G475" s="75">
        <f>F475+5</f>
        <v>43287</v>
      </c>
    </row>
    <row r="476" spans="1:7" s="57" customFormat="1" ht="15.75" customHeight="1">
      <c r="A476" s="87"/>
      <c r="B476" s="81" t="s">
        <v>245</v>
      </c>
      <c r="C476" s="119" t="s">
        <v>755</v>
      </c>
      <c r="D476" s="220"/>
      <c r="E476" s="77">
        <f t="shared" ref="E476:F479" si="50">E475+7</f>
        <v>43285</v>
      </c>
      <c r="F476" s="116">
        <f t="shared" si="50"/>
        <v>43289</v>
      </c>
      <c r="G476" s="75">
        <f>F476+5</f>
        <v>43294</v>
      </c>
    </row>
    <row r="477" spans="1:7" s="57" customFormat="1" ht="15.75" customHeight="1">
      <c r="A477" s="87"/>
      <c r="B477" s="81" t="s">
        <v>377</v>
      </c>
      <c r="C477" s="119" t="s">
        <v>429</v>
      </c>
      <c r="D477" s="220"/>
      <c r="E477" s="77">
        <f t="shared" si="50"/>
        <v>43292</v>
      </c>
      <c r="F477" s="116">
        <f t="shared" si="50"/>
        <v>43296</v>
      </c>
      <c r="G477" s="75">
        <f>F477+5</f>
        <v>43301</v>
      </c>
    </row>
    <row r="478" spans="1:7" s="57" customFormat="1" ht="15.75" customHeight="1">
      <c r="A478" s="87"/>
      <c r="B478" s="81" t="s">
        <v>378</v>
      </c>
      <c r="C478" s="119" t="s">
        <v>755</v>
      </c>
      <c r="D478" s="220"/>
      <c r="E478" s="77">
        <f t="shared" si="50"/>
        <v>43299</v>
      </c>
      <c r="F478" s="116">
        <f t="shared" si="50"/>
        <v>43303</v>
      </c>
      <c r="G478" s="75">
        <f>F478+5</f>
        <v>43308</v>
      </c>
    </row>
    <row r="479" spans="1:7" s="57" customFormat="1" ht="15.75" customHeight="1">
      <c r="A479" s="87"/>
      <c r="B479" s="81" t="s">
        <v>361</v>
      </c>
      <c r="C479" s="119" t="s">
        <v>756</v>
      </c>
      <c r="D479" s="221"/>
      <c r="E479" s="77">
        <f t="shared" si="50"/>
        <v>43306</v>
      </c>
      <c r="F479" s="116">
        <f t="shared" si="50"/>
        <v>43310</v>
      </c>
      <c r="G479" s="75">
        <f>F479+5</f>
        <v>43315</v>
      </c>
    </row>
    <row r="480" spans="1:7" s="57" customFormat="1" ht="15.75" customHeight="1">
      <c r="A480" s="87"/>
      <c r="B480" s="27"/>
      <c r="C480" s="17"/>
      <c r="D480" s="18"/>
      <c r="E480" s="18"/>
      <c r="F480" s="19"/>
      <c r="G480" s="19"/>
    </row>
    <row r="481" spans="1:7" s="57" customFormat="1" ht="15.75" customHeight="1">
      <c r="A481" s="87"/>
      <c r="B481" s="27"/>
      <c r="C481" s="17"/>
      <c r="D481" s="18"/>
      <c r="E481" s="18"/>
      <c r="F481" s="19"/>
      <c r="G481" s="19"/>
    </row>
    <row r="482" spans="1:7" s="57" customFormat="1" ht="15.75" customHeight="1">
      <c r="A482" s="87"/>
      <c r="B482" s="211" t="s">
        <v>38</v>
      </c>
      <c r="C482" s="211" t="s">
        <v>39</v>
      </c>
      <c r="D482" s="211" t="s">
        <v>40</v>
      </c>
      <c r="E482" s="74" t="s">
        <v>786</v>
      </c>
      <c r="F482" s="74" t="s">
        <v>41</v>
      </c>
      <c r="G482" s="90" t="s">
        <v>909</v>
      </c>
    </row>
    <row r="483" spans="1:7" s="57" customFormat="1" ht="15.75" customHeight="1">
      <c r="A483" s="87"/>
      <c r="B483" s="212"/>
      <c r="C483" s="212"/>
      <c r="D483" s="212"/>
      <c r="E483" s="92" t="s">
        <v>30</v>
      </c>
      <c r="F483" s="106" t="s">
        <v>42</v>
      </c>
      <c r="G483" s="74" t="s">
        <v>43</v>
      </c>
    </row>
    <row r="484" spans="1:7" s="57" customFormat="1" ht="15.75" customHeight="1">
      <c r="A484" s="87"/>
      <c r="B484" s="76" t="s">
        <v>754</v>
      </c>
      <c r="C484" s="150" t="s">
        <v>755</v>
      </c>
      <c r="D484" s="216" t="s">
        <v>910</v>
      </c>
      <c r="E484" s="75">
        <v>43282</v>
      </c>
      <c r="F484" s="75">
        <f>E484+4</f>
        <v>43286</v>
      </c>
      <c r="G484" s="75">
        <f>F484+9</f>
        <v>43295</v>
      </c>
    </row>
    <row r="485" spans="1:7" s="57" customFormat="1" ht="15.75" customHeight="1">
      <c r="A485" s="87"/>
      <c r="B485" s="76" t="s">
        <v>359</v>
      </c>
      <c r="C485" s="150" t="s">
        <v>358</v>
      </c>
      <c r="D485" s="220"/>
      <c r="E485" s="75">
        <f t="shared" ref="E485:F488" si="51">E484+7</f>
        <v>43289</v>
      </c>
      <c r="F485" s="75">
        <f t="shared" si="51"/>
        <v>43293</v>
      </c>
      <c r="G485" s="75">
        <f>F485+9</f>
        <v>43302</v>
      </c>
    </row>
    <row r="486" spans="1:7" s="57" customFormat="1" ht="15.75" customHeight="1">
      <c r="A486" s="87"/>
      <c r="B486" s="76" t="s">
        <v>747</v>
      </c>
      <c r="C486" s="150" t="s">
        <v>755</v>
      </c>
      <c r="D486" s="220"/>
      <c r="E486" s="75">
        <f t="shared" si="51"/>
        <v>43296</v>
      </c>
      <c r="F486" s="75">
        <f t="shared" si="51"/>
        <v>43300</v>
      </c>
      <c r="G486" s="75">
        <f>F486+9</f>
        <v>43309</v>
      </c>
    </row>
    <row r="487" spans="1:7" s="57" customFormat="1" ht="15.75" customHeight="1">
      <c r="A487" s="87"/>
      <c r="B487" s="76" t="s">
        <v>748</v>
      </c>
      <c r="C487" s="150" t="s">
        <v>358</v>
      </c>
      <c r="D487" s="220"/>
      <c r="E487" s="75">
        <f t="shared" si="51"/>
        <v>43303</v>
      </c>
      <c r="F487" s="75">
        <f t="shared" si="51"/>
        <v>43307</v>
      </c>
      <c r="G487" s="75">
        <f>F487+9</f>
        <v>43316</v>
      </c>
    </row>
    <row r="488" spans="1:7" s="57" customFormat="1" ht="15.75" customHeight="1">
      <c r="A488" s="87"/>
      <c r="B488" s="76" t="s">
        <v>749</v>
      </c>
      <c r="C488" s="150" t="s">
        <v>755</v>
      </c>
      <c r="D488" s="221"/>
      <c r="E488" s="75">
        <f t="shared" si="51"/>
        <v>43310</v>
      </c>
      <c r="F488" s="75">
        <f t="shared" si="51"/>
        <v>43314</v>
      </c>
      <c r="G488" s="75">
        <f>F488+9</f>
        <v>43323</v>
      </c>
    </row>
    <row r="489" spans="1:7" s="57" customFormat="1" ht="15.75" customHeight="1">
      <c r="A489" s="87"/>
      <c r="B489" s="27"/>
      <c r="C489" s="17"/>
      <c r="D489" s="18"/>
      <c r="E489" s="18"/>
      <c r="F489" s="19"/>
      <c r="G489" s="19"/>
    </row>
    <row r="490" spans="1:7" s="57" customFormat="1" ht="15.75" customHeight="1">
      <c r="A490" s="214" t="s">
        <v>911</v>
      </c>
      <c r="B490" s="214"/>
      <c r="C490" s="17"/>
      <c r="D490" s="18"/>
      <c r="E490" s="18"/>
      <c r="F490" s="19"/>
      <c r="G490" s="19"/>
    </row>
    <row r="491" spans="1:7" s="57" customFormat="1" ht="15.75" customHeight="1">
      <c r="A491" s="87"/>
      <c r="B491" s="211" t="s">
        <v>38</v>
      </c>
      <c r="C491" s="211" t="s">
        <v>39</v>
      </c>
      <c r="D491" s="211"/>
      <c r="E491" s="74" t="s">
        <v>786</v>
      </c>
      <c r="F491" s="74" t="s">
        <v>41</v>
      </c>
      <c r="G491" s="90" t="s">
        <v>115</v>
      </c>
    </row>
    <row r="492" spans="1:7" s="57" customFormat="1" ht="15.75" customHeight="1">
      <c r="A492" s="87"/>
      <c r="B492" s="212"/>
      <c r="C492" s="212"/>
      <c r="D492" s="212"/>
      <c r="E492" s="92" t="s">
        <v>30</v>
      </c>
      <c r="F492" s="106" t="s">
        <v>42</v>
      </c>
      <c r="G492" s="74" t="s">
        <v>43</v>
      </c>
    </row>
    <row r="493" spans="1:7" s="57" customFormat="1" ht="15.75" customHeight="1">
      <c r="A493" s="87"/>
      <c r="B493" s="119" t="s">
        <v>323</v>
      </c>
      <c r="C493" s="151" t="s">
        <v>429</v>
      </c>
      <c r="D493" s="251" t="s">
        <v>912</v>
      </c>
      <c r="E493" s="116">
        <v>43281</v>
      </c>
      <c r="F493" s="116">
        <f>E493+4</f>
        <v>43285</v>
      </c>
      <c r="G493" s="75">
        <f>F493+3</f>
        <v>43288</v>
      </c>
    </row>
    <row r="494" spans="1:7" s="57" customFormat="1" ht="15.75" customHeight="1">
      <c r="A494" s="87"/>
      <c r="B494" s="119" t="s">
        <v>324</v>
      </c>
      <c r="C494" s="151" t="s">
        <v>744</v>
      </c>
      <c r="D494" s="252"/>
      <c r="E494" s="116">
        <f t="shared" ref="E494:G497" si="52">E493+7</f>
        <v>43288</v>
      </c>
      <c r="F494" s="116">
        <f t="shared" si="52"/>
        <v>43292</v>
      </c>
      <c r="G494" s="75">
        <f t="shared" si="52"/>
        <v>43295</v>
      </c>
    </row>
    <row r="495" spans="1:7" s="57" customFormat="1" ht="15.75" customHeight="1">
      <c r="A495" s="87"/>
      <c r="B495" s="119" t="s">
        <v>323</v>
      </c>
      <c r="C495" s="151" t="s">
        <v>745</v>
      </c>
      <c r="D495" s="252"/>
      <c r="E495" s="116">
        <f t="shared" si="52"/>
        <v>43295</v>
      </c>
      <c r="F495" s="116">
        <f t="shared" si="52"/>
        <v>43299</v>
      </c>
      <c r="G495" s="75">
        <f t="shared" si="52"/>
        <v>43302</v>
      </c>
    </row>
    <row r="496" spans="1:7" s="57" customFormat="1" ht="15.75" customHeight="1">
      <c r="A496" s="87"/>
      <c r="B496" s="119" t="s">
        <v>324</v>
      </c>
      <c r="C496" s="151" t="s">
        <v>746</v>
      </c>
      <c r="D496" s="252"/>
      <c r="E496" s="116">
        <f t="shared" si="52"/>
        <v>43302</v>
      </c>
      <c r="F496" s="116">
        <f t="shared" si="52"/>
        <v>43306</v>
      </c>
      <c r="G496" s="75">
        <f t="shared" si="52"/>
        <v>43309</v>
      </c>
    </row>
    <row r="497" spans="1:7" s="57" customFormat="1" ht="15.75" customHeight="1">
      <c r="A497" s="87"/>
      <c r="B497" s="119" t="s">
        <v>323</v>
      </c>
      <c r="C497" s="151" t="s">
        <v>705</v>
      </c>
      <c r="D497" s="253"/>
      <c r="E497" s="116">
        <f t="shared" si="52"/>
        <v>43309</v>
      </c>
      <c r="F497" s="116">
        <f t="shared" si="52"/>
        <v>43313</v>
      </c>
      <c r="G497" s="75">
        <f t="shared" si="52"/>
        <v>43316</v>
      </c>
    </row>
    <row r="498" spans="1:7" s="57" customFormat="1" ht="15.75" customHeight="1">
      <c r="A498" s="87"/>
      <c r="B498" s="17"/>
      <c r="C498" s="17"/>
      <c r="D498" s="18"/>
      <c r="E498" s="18"/>
      <c r="F498" s="19"/>
      <c r="G498" s="19"/>
    </row>
    <row r="499" spans="1:7" s="57" customFormat="1" ht="15.75" customHeight="1">
      <c r="A499" s="87"/>
      <c r="B499" s="17"/>
      <c r="C499" s="17"/>
      <c r="D499" s="18"/>
      <c r="E499" s="18"/>
      <c r="F499" s="19"/>
      <c r="G499" s="19"/>
    </row>
    <row r="500" spans="1:7" s="57" customFormat="1" ht="15.75" customHeight="1">
      <c r="A500" s="214" t="s">
        <v>913</v>
      </c>
      <c r="B500" s="214"/>
      <c r="C500" s="17"/>
      <c r="D500" s="18"/>
      <c r="E500" s="18"/>
      <c r="F500" s="19"/>
      <c r="G500" s="19"/>
    </row>
    <row r="501" spans="1:7" s="57" customFormat="1" ht="15.75" customHeight="1">
      <c r="A501" s="87"/>
      <c r="B501" s="255" t="s">
        <v>793</v>
      </c>
      <c r="C501" s="128" t="s">
        <v>39</v>
      </c>
      <c r="D501" s="128" t="s">
        <v>40</v>
      </c>
      <c r="E501" s="129" t="s">
        <v>786</v>
      </c>
      <c r="F501" s="129" t="s">
        <v>41</v>
      </c>
      <c r="G501" s="128" t="s">
        <v>117</v>
      </c>
    </row>
    <row r="502" spans="1:7" s="57" customFormat="1" ht="15.75" customHeight="1">
      <c r="A502" s="87"/>
      <c r="B502" s="256"/>
      <c r="C502" s="130"/>
      <c r="D502" s="130"/>
      <c r="E502" s="130" t="s">
        <v>30</v>
      </c>
      <c r="F502" s="131" t="s">
        <v>42</v>
      </c>
      <c r="G502" s="129" t="s">
        <v>43</v>
      </c>
    </row>
    <row r="503" spans="1:7" s="57" customFormat="1" ht="15.75" customHeight="1">
      <c r="A503" s="87"/>
      <c r="B503" s="109" t="s">
        <v>662</v>
      </c>
      <c r="C503" s="152" t="s">
        <v>233</v>
      </c>
      <c r="D503" s="251" t="s">
        <v>914</v>
      </c>
      <c r="E503" s="133">
        <v>43280</v>
      </c>
      <c r="F503" s="133">
        <f>E503+4</f>
        <v>43284</v>
      </c>
      <c r="G503" s="134">
        <f>F503+7</f>
        <v>43291</v>
      </c>
    </row>
    <row r="504" spans="1:7" s="57" customFormat="1" ht="15.75" customHeight="1">
      <c r="A504" s="87"/>
      <c r="B504" s="109"/>
      <c r="C504" s="152"/>
      <c r="D504" s="252"/>
      <c r="E504" s="133">
        <f t="shared" ref="E504:F507" si="53">E503+7</f>
        <v>43287</v>
      </c>
      <c r="F504" s="133">
        <f t="shared" si="53"/>
        <v>43291</v>
      </c>
      <c r="G504" s="134">
        <f>F504+7</f>
        <v>43298</v>
      </c>
    </row>
    <row r="505" spans="1:7" s="57" customFormat="1" ht="15.75" customHeight="1">
      <c r="A505" s="87"/>
      <c r="B505" s="109" t="s">
        <v>663</v>
      </c>
      <c r="C505" s="152" t="s">
        <v>666</v>
      </c>
      <c r="D505" s="252"/>
      <c r="E505" s="133">
        <f t="shared" si="53"/>
        <v>43294</v>
      </c>
      <c r="F505" s="133">
        <f t="shared" si="53"/>
        <v>43298</v>
      </c>
      <c r="G505" s="134">
        <f>F505+7</f>
        <v>43305</v>
      </c>
    </row>
    <row r="506" spans="1:7" s="57" customFormat="1" ht="15.75" customHeight="1">
      <c r="A506" s="87"/>
      <c r="B506" s="109" t="s">
        <v>664</v>
      </c>
      <c r="C506" s="152" t="s">
        <v>233</v>
      </c>
      <c r="D506" s="252"/>
      <c r="E506" s="133">
        <f t="shared" si="53"/>
        <v>43301</v>
      </c>
      <c r="F506" s="133">
        <f t="shared" si="53"/>
        <v>43305</v>
      </c>
      <c r="G506" s="134">
        <f>F506+7</f>
        <v>43312</v>
      </c>
    </row>
    <row r="507" spans="1:7" s="57" customFormat="1" ht="15.75" customHeight="1">
      <c r="A507" s="87"/>
      <c r="B507" s="109" t="s">
        <v>665</v>
      </c>
      <c r="C507" s="152" t="s">
        <v>13</v>
      </c>
      <c r="D507" s="253"/>
      <c r="E507" s="133">
        <f t="shared" si="53"/>
        <v>43308</v>
      </c>
      <c r="F507" s="133">
        <f t="shared" si="53"/>
        <v>43312</v>
      </c>
      <c r="G507" s="134">
        <f>F507+7</f>
        <v>43319</v>
      </c>
    </row>
    <row r="508" spans="1:7" s="57" customFormat="1" ht="15.75" customHeight="1">
      <c r="A508" s="87"/>
      <c r="B508" s="28"/>
      <c r="C508" s="29"/>
      <c r="D508" s="10"/>
      <c r="E508" s="25"/>
      <c r="F508" s="25"/>
      <c r="G508" s="25"/>
    </row>
    <row r="509" spans="1:7" s="57" customFormat="1" ht="15.75" customHeight="1">
      <c r="A509" s="87"/>
      <c r="B509" s="17"/>
      <c r="C509" s="17"/>
      <c r="D509" s="18"/>
      <c r="E509" s="18"/>
      <c r="F509" s="19"/>
      <c r="G509" s="19"/>
    </row>
    <row r="510" spans="1:7" s="57" customFormat="1" ht="15.75" customHeight="1">
      <c r="A510" s="214" t="s">
        <v>915</v>
      </c>
      <c r="B510" s="214"/>
      <c r="C510" s="17"/>
      <c r="D510" s="18"/>
      <c r="E510" s="18"/>
      <c r="F510" s="19"/>
      <c r="G510" s="19"/>
    </row>
    <row r="511" spans="1:7" s="57" customFormat="1" ht="15.75" customHeight="1">
      <c r="A511" s="87"/>
      <c r="B511" s="255" t="s">
        <v>38</v>
      </c>
      <c r="C511" s="129" t="s">
        <v>39</v>
      </c>
      <c r="D511" s="129" t="s">
        <v>40</v>
      </c>
      <c r="E511" s="129" t="s">
        <v>791</v>
      </c>
      <c r="F511" s="129" t="s">
        <v>41</v>
      </c>
      <c r="G511" s="129" t="s">
        <v>118</v>
      </c>
    </row>
    <row r="512" spans="1:7" s="57" customFormat="1" ht="15.75" customHeight="1">
      <c r="A512" s="87"/>
      <c r="B512" s="256"/>
      <c r="C512" s="129"/>
      <c r="D512" s="129"/>
      <c r="E512" s="129" t="s">
        <v>30</v>
      </c>
      <c r="F512" s="129" t="s">
        <v>42</v>
      </c>
      <c r="G512" s="129" t="s">
        <v>43</v>
      </c>
    </row>
    <row r="513" spans="1:7" s="57" customFormat="1" ht="15.75" customHeight="1">
      <c r="A513" s="87"/>
      <c r="B513" s="110" t="s">
        <v>757</v>
      </c>
      <c r="C513" s="151" t="s">
        <v>759</v>
      </c>
      <c r="D513" s="281" t="s">
        <v>916</v>
      </c>
      <c r="E513" s="134">
        <v>43282</v>
      </c>
      <c r="F513" s="134">
        <f>E513+4</f>
        <v>43286</v>
      </c>
      <c r="G513" s="134">
        <f t="shared" ref="G513:G518" si="54">F513+15</f>
        <v>43301</v>
      </c>
    </row>
    <row r="514" spans="1:7" s="57" customFormat="1" ht="15.75" customHeight="1">
      <c r="A514" s="87"/>
      <c r="B514" s="110" t="s">
        <v>758</v>
      </c>
      <c r="C514" s="151" t="s">
        <v>760</v>
      </c>
      <c r="D514" s="282"/>
      <c r="E514" s="134">
        <f>E513+7</f>
        <v>43289</v>
      </c>
      <c r="F514" s="134">
        <f>SUM(F513+7)</f>
        <v>43293</v>
      </c>
      <c r="G514" s="134">
        <f t="shared" si="54"/>
        <v>43308</v>
      </c>
    </row>
    <row r="515" spans="1:7" s="57" customFormat="1" ht="15.75" customHeight="1">
      <c r="A515" s="87"/>
      <c r="B515" s="110" t="s">
        <v>757</v>
      </c>
      <c r="C515" s="151" t="s">
        <v>760</v>
      </c>
      <c r="D515" s="282"/>
      <c r="E515" s="134">
        <f>E514+7</f>
        <v>43296</v>
      </c>
      <c r="F515" s="134">
        <f>F514+7</f>
        <v>43300</v>
      </c>
      <c r="G515" s="134">
        <f t="shared" si="54"/>
        <v>43315</v>
      </c>
    </row>
    <row r="516" spans="1:7" s="57" customFormat="1" ht="15.75" customHeight="1">
      <c r="A516" s="87"/>
      <c r="B516" s="110" t="s">
        <v>758</v>
      </c>
      <c r="C516" s="151" t="s">
        <v>761</v>
      </c>
      <c r="D516" s="282"/>
      <c r="E516" s="134">
        <f>E515+7</f>
        <v>43303</v>
      </c>
      <c r="F516" s="134">
        <f>F515+7</f>
        <v>43307</v>
      </c>
      <c r="G516" s="134">
        <f t="shared" si="54"/>
        <v>43322</v>
      </c>
    </row>
    <row r="517" spans="1:7" s="57" customFormat="1" ht="15.75" customHeight="1">
      <c r="A517" s="87"/>
      <c r="B517" s="110"/>
      <c r="C517" s="151"/>
      <c r="D517" s="282"/>
      <c r="E517" s="134">
        <f>E516+7</f>
        <v>43310</v>
      </c>
      <c r="F517" s="134">
        <f>F516+7</f>
        <v>43314</v>
      </c>
      <c r="G517" s="134">
        <f t="shared" si="54"/>
        <v>43329</v>
      </c>
    </row>
    <row r="518" spans="1:7" s="57" customFormat="1" ht="15.75" customHeight="1">
      <c r="A518" s="87"/>
      <c r="B518" s="110"/>
      <c r="C518" s="151"/>
      <c r="D518" s="283"/>
      <c r="E518" s="134">
        <f>E517+7</f>
        <v>43317</v>
      </c>
      <c r="F518" s="134">
        <f>F517+7</f>
        <v>43321</v>
      </c>
      <c r="G518" s="134">
        <f t="shared" si="54"/>
        <v>43336</v>
      </c>
    </row>
    <row r="519" spans="1:7" s="57" customFormat="1" ht="15.75" customHeight="1">
      <c r="A519" s="87"/>
      <c r="B519" s="20"/>
      <c r="C519" s="29"/>
      <c r="D519" s="30"/>
      <c r="E519" s="25"/>
      <c r="F519" s="25"/>
      <c r="G519" s="25"/>
    </row>
    <row r="520" spans="1:7" s="57" customFormat="1" ht="15.75" customHeight="1">
      <c r="A520" s="214" t="s">
        <v>917</v>
      </c>
      <c r="B520" s="214"/>
      <c r="C520" s="17"/>
      <c r="D520" s="18"/>
      <c r="E520" s="18"/>
      <c r="F520" s="19"/>
      <c r="G520" s="19"/>
    </row>
    <row r="521" spans="1:7" s="57" customFormat="1" ht="15.75" customHeight="1">
      <c r="A521" s="87"/>
      <c r="B521" s="211" t="s">
        <v>793</v>
      </c>
      <c r="C521" s="90" t="s">
        <v>39</v>
      </c>
      <c r="D521" s="90" t="s">
        <v>40</v>
      </c>
      <c r="E521" s="74" t="s">
        <v>786</v>
      </c>
      <c r="F521" s="74" t="s">
        <v>41</v>
      </c>
      <c r="G521" s="74" t="s">
        <v>119</v>
      </c>
    </row>
    <row r="522" spans="1:7" s="57" customFormat="1" ht="15.75" customHeight="1">
      <c r="A522" s="87"/>
      <c r="B522" s="212"/>
      <c r="C522" s="92"/>
      <c r="D522" s="92"/>
      <c r="E522" s="92" t="s">
        <v>30</v>
      </c>
      <c r="F522" s="74" t="s">
        <v>42</v>
      </c>
      <c r="G522" s="74" t="s">
        <v>43</v>
      </c>
    </row>
    <row r="523" spans="1:7" s="57" customFormat="1" ht="15.75" customHeight="1">
      <c r="A523" s="87"/>
      <c r="B523" s="119" t="s">
        <v>754</v>
      </c>
      <c r="C523" s="119" t="s">
        <v>755</v>
      </c>
      <c r="D523" s="153" t="s">
        <v>120</v>
      </c>
      <c r="E523" s="75">
        <v>43282</v>
      </c>
      <c r="F523" s="75">
        <f>E523+4</f>
        <v>43286</v>
      </c>
      <c r="G523" s="75">
        <f>F523+12</f>
        <v>43298</v>
      </c>
    </row>
    <row r="524" spans="1:7" s="57" customFormat="1" ht="15.75" customHeight="1">
      <c r="A524" s="87"/>
      <c r="B524" s="119" t="s">
        <v>359</v>
      </c>
      <c r="C524" s="119" t="s">
        <v>358</v>
      </c>
      <c r="D524" s="153"/>
      <c r="E524" s="77">
        <f t="shared" ref="E524:F524" si="55">E523+7</f>
        <v>43289</v>
      </c>
      <c r="F524" s="75">
        <f t="shared" si="55"/>
        <v>43293</v>
      </c>
      <c r="G524" s="75">
        <f>F524+12</f>
        <v>43305</v>
      </c>
    </row>
    <row r="525" spans="1:7" s="57" customFormat="1" ht="15.75" customHeight="1">
      <c r="A525" s="87"/>
      <c r="B525" s="119" t="s">
        <v>747</v>
      </c>
      <c r="C525" s="119" t="s">
        <v>755</v>
      </c>
      <c r="D525" s="153"/>
      <c r="E525" s="77">
        <f t="shared" ref="E525:F525" si="56">E524+7</f>
        <v>43296</v>
      </c>
      <c r="F525" s="75">
        <f t="shared" si="56"/>
        <v>43300</v>
      </c>
      <c r="G525" s="75">
        <f>F525+12</f>
        <v>43312</v>
      </c>
    </row>
    <row r="526" spans="1:7" s="57" customFormat="1" ht="15.75" customHeight="1">
      <c r="A526" s="87"/>
      <c r="B526" s="119" t="s">
        <v>748</v>
      </c>
      <c r="C526" s="119" t="s">
        <v>358</v>
      </c>
      <c r="D526" s="153"/>
      <c r="E526" s="77">
        <f t="shared" ref="E526:F526" si="57">E525+7</f>
        <v>43303</v>
      </c>
      <c r="F526" s="75">
        <f t="shared" si="57"/>
        <v>43307</v>
      </c>
      <c r="G526" s="75">
        <f>F526+12</f>
        <v>43319</v>
      </c>
    </row>
    <row r="527" spans="1:7" s="57" customFormat="1" ht="15.75" customHeight="1">
      <c r="A527" s="87"/>
      <c r="B527" s="119" t="s">
        <v>749</v>
      </c>
      <c r="C527" s="119" t="s">
        <v>755</v>
      </c>
      <c r="D527" s="153"/>
      <c r="E527" s="77">
        <f t="shared" ref="E527:F527" si="58">E526+7</f>
        <v>43310</v>
      </c>
      <c r="F527" s="75">
        <f t="shared" si="58"/>
        <v>43314</v>
      </c>
      <c r="G527" s="75">
        <f>F527+12</f>
        <v>43326</v>
      </c>
    </row>
    <row r="528" spans="1:7" s="57" customFormat="1" ht="15.75" customHeight="1">
      <c r="A528" s="87"/>
      <c r="B528" s="17"/>
      <c r="C528" s="17"/>
      <c r="D528" s="18"/>
      <c r="E528" s="18"/>
      <c r="F528" s="19"/>
      <c r="G528" s="19"/>
    </row>
    <row r="529" spans="1:7" s="57" customFormat="1" ht="15.75" customHeight="1">
      <c r="A529" s="87"/>
      <c r="B529" s="211" t="s">
        <v>793</v>
      </c>
      <c r="C529" s="90" t="s">
        <v>39</v>
      </c>
      <c r="D529" s="90" t="s">
        <v>40</v>
      </c>
      <c r="E529" s="74" t="s">
        <v>786</v>
      </c>
      <c r="F529" s="74" t="s">
        <v>41</v>
      </c>
      <c r="G529" s="90" t="s">
        <v>918</v>
      </c>
    </row>
    <row r="530" spans="1:7" s="57" customFormat="1" ht="15.75" customHeight="1">
      <c r="A530" s="87"/>
      <c r="B530" s="212"/>
      <c r="C530" s="92"/>
      <c r="D530" s="92"/>
      <c r="E530" s="92" t="s">
        <v>30</v>
      </c>
      <c r="F530" s="106" t="s">
        <v>42</v>
      </c>
      <c r="G530" s="74" t="s">
        <v>43</v>
      </c>
    </row>
    <row r="531" spans="1:7" s="57" customFormat="1" ht="15.75" customHeight="1">
      <c r="A531" s="87"/>
      <c r="B531" s="119" t="s">
        <v>339</v>
      </c>
      <c r="C531" s="119" t="s">
        <v>738</v>
      </c>
      <c r="D531" s="146" t="s">
        <v>919</v>
      </c>
      <c r="E531" s="75">
        <v>43282</v>
      </c>
      <c r="F531" s="75">
        <f>E531+4</f>
        <v>43286</v>
      </c>
      <c r="G531" s="75">
        <f>F531+12</f>
        <v>43298</v>
      </c>
    </row>
    <row r="532" spans="1:7" s="57" customFormat="1" ht="15.75" customHeight="1">
      <c r="A532" s="87"/>
      <c r="B532" s="119" t="s">
        <v>353</v>
      </c>
      <c r="C532" s="119" t="s">
        <v>736</v>
      </c>
      <c r="D532" s="148"/>
      <c r="E532" s="77">
        <f t="shared" ref="E532:F535" si="59">E531+7</f>
        <v>43289</v>
      </c>
      <c r="F532" s="75">
        <f t="shared" si="59"/>
        <v>43293</v>
      </c>
      <c r="G532" s="75">
        <f>F532+12</f>
        <v>43305</v>
      </c>
    </row>
    <row r="533" spans="1:7" s="57" customFormat="1" ht="15.75" customHeight="1">
      <c r="A533" s="87"/>
      <c r="B533" s="119" t="s">
        <v>328</v>
      </c>
      <c r="C533" s="119" t="s">
        <v>920</v>
      </c>
      <c r="D533" s="148"/>
      <c r="E533" s="77">
        <f t="shared" si="59"/>
        <v>43296</v>
      </c>
      <c r="F533" s="75">
        <f t="shared" si="59"/>
        <v>43300</v>
      </c>
      <c r="G533" s="75">
        <f>F533+12</f>
        <v>43312</v>
      </c>
    </row>
    <row r="534" spans="1:7" s="57" customFormat="1" ht="15.75" customHeight="1">
      <c r="A534" s="87"/>
      <c r="B534" s="119" t="s">
        <v>339</v>
      </c>
      <c r="C534" s="119" t="s">
        <v>921</v>
      </c>
      <c r="D534" s="148"/>
      <c r="E534" s="77">
        <f>E533+7</f>
        <v>43303</v>
      </c>
      <c r="F534" s="75">
        <f t="shared" si="59"/>
        <v>43307</v>
      </c>
      <c r="G534" s="75">
        <f>F534+12</f>
        <v>43319</v>
      </c>
    </row>
    <row r="535" spans="1:7" s="57" customFormat="1" ht="15.75" customHeight="1">
      <c r="A535" s="87"/>
      <c r="B535" s="119" t="s">
        <v>353</v>
      </c>
      <c r="C535" s="119" t="s">
        <v>737</v>
      </c>
      <c r="D535" s="149"/>
      <c r="E535" s="77">
        <f t="shared" si="59"/>
        <v>43310</v>
      </c>
      <c r="F535" s="75">
        <f t="shared" si="59"/>
        <v>43314</v>
      </c>
      <c r="G535" s="75">
        <f>F535+12</f>
        <v>43326</v>
      </c>
    </row>
    <row r="536" spans="1:7" s="57" customFormat="1" ht="15.75" customHeight="1">
      <c r="A536" s="87"/>
      <c r="B536" s="17"/>
      <c r="C536" s="17"/>
      <c r="D536" s="18"/>
      <c r="E536" s="18"/>
      <c r="F536" s="19"/>
      <c r="G536" s="19"/>
    </row>
    <row r="537" spans="1:7" s="57" customFormat="1" ht="15.75" customHeight="1">
      <c r="A537" s="214" t="s">
        <v>922</v>
      </c>
      <c r="B537" s="214"/>
      <c r="C537" s="17"/>
      <c r="D537" s="18"/>
      <c r="E537" s="18"/>
      <c r="F537" s="19"/>
      <c r="G537" s="19"/>
    </row>
    <row r="538" spans="1:7" s="57" customFormat="1" ht="15.75" customHeight="1">
      <c r="A538" s="87"/>
      <c r="B538" s="90" t="s">
        <v>38</v>
      </c>
      <c r="C538" s="90" t="s">
        <v>39</v>
      </c>
      <c r="D538" s="90" t="s">
        <v>40</v>
      </c>
      <c r="E538" s="74" t="s">
        <v>879</v>
      </c>
      <c r="F538" s="74" t="s">
        <v>41</v>
      </c>
      <c r="G538" s="90" t="s">
        <v>923</v>
      </c>
    </row>
    <row r="539" spans="1:7" s="57" customFormat="1" ht="15.75" customHeight="1">
      <c r="A539" s="87"/>
      <c r="B539" s="92"/>
      <c r="C539" s="92"/>
      <c r="D539" s="92"/>
      <c r="E539" s="92" t="s">
        <v>30</v>
      </c>
      <c r="F539" s="106" t="s">
        <v>42</v>
      </c>
      <c r="G539" s="74" t="s">
        <v>43</v>
      </c>
    </row>
    <row r="540" spans="1:7" s="57" customFormat="1" ht="15.75" customHeight="1">
      <c r="A540" s="87"/>
      <c r="B540" s="124" t="s">
        <v>246</v>
      </c>
      <c r="C540" s="124" t="s">
        <v>668</v>
      </c>
      <c r="D540" s="154" t="s">
        <v>862</v>
      </c>
      <c r="E540" s="116">
        <v>43280</v>
      </c>
      <c r="F540" s="116">
        <f>E540+4</f>
        <v>43284</v>
      </c>
      <c r="G540" s="75">
        <f>F540+5</f>
        <v>43289</v>
      </c>
    </row>
    <row r="541" spans="1:7" s="57" customFormat="1" ht="15.75" customHeight="1">
      <c r="A541" s="87"/>
      <c r="B541" s="124" t="s">
        <v>667</v>
      </c>
      <c r="C541" s="124" t="s">
        <v>669</v>
      </c>
      <c r="D541" s="155" t="s">
        <v>924</v>
      </c>
      <c r="E541" s="116">
        <f t="shared" ref="E541:G544" si="60">E540+7</f>
        <v>43287</v>
      </c>
      <c r="F541" s="116">
        <f t="shared" si="60"/>
        <v>43291</v>
      </c>
      <c r="G541" s="75">
        <f t="shared" si="60"/>
        <v>43296</v>
      </c>
    </row>
    <row r="542" spans="1:7" s="57" customFormat="1" ht="15.75" customHeight="1">
      <c r="A542" s="87"/>
      <c r="B542" s="124" t="s">
        <v>23</v>
      </c>
      <c r="C542" s="124" t="s">
        <v>434</v>
      </c>
      <c r="D542" s="155" t="s">
        <v>862</v>
      </c>
      <c r="E542" s="116">
        <f t="shared" si="60"/>
        <v>43294</v>
      </c>
      <c r="F542" s="116">
        <f t="shared" si="60"/>
        <v>43298</v>
      </c>
      <c r="G542" s="75">
        <f t="shared" si="60"/>
        <v>43303</v>
      </c>
    </row>
    <row r="543" spans="1:7" s="57" customFormat="1" ht="15.75" customHeight="1">
      <c r="A543" s="87"/>
      <c r="B543" s="124" t="s">
        <v>246</v>
      </c>
      <c r="C543" s="124" t="s">
        <v>237</v>
      </c>
      <c r="D543" s="155" t="s">
        <v>862</v>
      </c>
      <c r="E543" s="116">
        <f t="shared" si="60"/>
        <v>43301</v>
      </c>
      <c r="F543" s="116">
        <f t="shared" si="60"/>
        <v>43305</v>
      </c>
      <c r="G543" s="75">
        <f t="shared" si="60"/>
        <v>43310</v>
      </c>
    </row>
    <row r="544" spans="1:7" s="57" customFormat="1" ht="15.75" customHeight="1">
      <c r="A544" s="87"/>
      <c r="B544" s="119" t="s">
        <v>667</v>
      </c>
      <c r="C544" s="119" t="s">
        <v>670</v>
      </c>
      <c r="D544" s="156" t="s">
        <v>862</v>
      </c>
      <c r="E544" s="116">
        <f t="shared" si="60"/>
        <v>43308</v>
      </c>
      <c r="F544" s="116">
        <f t="shared" si="60"/>
        <v>43312</v>
      </c>
      <c r="G544" s="75">
        <f t="shared" si="60"/>
        <v>43317</v>
      </c>
    </row>
    <row r="545" spans="1:7" s="57" customFormat="1" ht="15.75" customHeight="1">
      <c r="A545" s="87"/>
      <c r="B545" s="31"/>
      <c r="C545" s="13"/>
      <c r="D545" s="10"/>
      <c r="E545" s="12"/>
      <c r="F545" s="12"/>
      <c r="G545" s="12"/>
    </row>
    <row r="546" spans="1:7" s="57" customFormat="1" ht="15.75" customHeight="1">
      <c r="A546" s="87"/>
      <c r="B546" s="17"/>
      <c r="C546" s="17"/>
      <c r="D546" s="18"/>
      <c r="E546" s="18"/>
      <c r="F546" s="19"/>
      <c r="G546" s="19"/>
    </row>
    <row r="547" spans="1:7" s="57" customFormat="1" ht="15.75" customHeight="1">
      <c r="A547" s="87"/>
      <c r="B547" s="271"/>
      <c r="C547" s="271"/>
      <c r="D547" s="271"/>
      <c r="E547" s="271"/>
      <c r="F547" s="271"/>
      <c r="G547" s="271"/>
    </row>
    <row r="548" spans="1:7" s="57" customFormat="1" ht="15.75" customHeight="1">
      <c r="A548" s="87"/>
      <c r="B548" s="272"/>
      <c r="C548" s="272"/>
      <c r="D548" s="272"/>
      <c r="E548" s="272"/>
      <c r="F548" s="272"/>
      <c r="G548" s="272"/>
    </row>
    <row r="549" spans="1:7" s="57" customFormat="1" ht="15.75" customHeight="1">
      <c r="A549" s="87"/>
      <c r="B549" s="211" t="s">
        <v>38</v>
      </c>
      <c r="C549" s="90" t="s">
        <v>39</v>
      </c>
      <c r="D549" s="90" t="s">
        <v>40</v>
      </c>
      <c r="E549" s="74" t="s">
        <v>786</v>
      </c>
      <c r="F549" s="74" t="s">
        <v>41</v>
      </c>
      <c r="G549" s="74" t="s">
        <v>121</v>
      </c>
    </row>
    <row r="550" spans="1:7" s="57" customFormat="1" ht="15.75" customHeight="1">
      <c r="A550" s="87"/>
      <c r="B550" s="212"/>
      <c r="C550" s="92"/>
      <c r="D550" s="92"/>
      <c r="E550" s="92" t="s">
        <v>788</v>
      </c>
      <c r="F550" s="106" t="s">
        <v>42</v>
      </c>
      <c r="G550" s="74" t="s">
        <v>43</v>
      </c>
    </row>
    <row r="551" spans="1:7" s="57" customFormat="1" ht="15.75" customHeight="1">
      <c r="A551" s="87"/>
      <c r="B551" s="119" t="s">
        <v>339</v>
      </c>
      <c r="C551" s="119" t="s">
        <v>738</v>
      </c>
      <c r="D551" s="146" t="s">
        <v>919</v>
      </c>
      <c r="E551" s="75">
        <v>43282</v>
      </c>
      <c r="F551" s="75">
        <f>E551+4</f>
        <v>43286</v>
      </c>
      <c r="G551" s="75">
        <f>F551+12</f>
        <v>43298</v>
      </c>
    </row>
    <row r="552" spans="1:7" s="57" customFormat="1" ht="15.75" customHeight="1">
      <c r="A552" s="87"/>
      <c r="B552" s="119" t="s">
        <v>353</v>
      </c>
      <c r="C552" s="119" t="s">
        <v>736</v>
      </c>
      <c r="D552" s="148"/>
      <c r="E552" s="77">
        <f t="shared" ref="E552:F555" si="61">E551+7</f>
        <v>43289</v>
      </c>
      <c r="F552" s="75">
        <f t="shared" si="61"/>
        <v>43293</v>
      </c>
      <c r="G552" s="75">
        <f>F552+12</f>
        <v>43305</v>
      </c>
    </row>
    <row r="553" spans="1:7" s="57" customFormat="1" ht="15.75" customHeight="1">
      <c r="A553" s="87"/>
      <c r="B553" s="119" t="s">
        <v>328</v>
      </c>
      <c r="C553" s="119" t="s">
        <v>925</v>
      </c>
      <c r="D553" s="148"/>
      <c r="E553" s="77">
        <f t="shared" si="61"/>
        <v>43296</v>
      </c>
      <c r="F553" s="75">
        <f t="shared" si="61"/>
        <v>43300</v>
      </c>
      <c r="G553" s="75">
        <f>F553+12</f>
        <v>43312</v>
      </c>
    </row>
    <row r="554" spans="1:7" s="57" customFormat="1" ht="15.75" customHeight="1">
      <c r="A554" s="87"/>
      <c r="B554" s="119" t="s">
        <v>339</v>
      </c>
      <c r="C554" s="119" t="s">
        <v>926</v>
      </c>
      <c r="D554" s="148"/>
      <c r="E554" s="77">
        <f t="shared" si="61"/>
        <v>43303</v>
      </c>
      <c r="F554" s="75">
        <f t="shared" si="61"/>
        <v>43307</v>
      </c>
      <c r="G554" s="75">
        <f>F554+12</f>
        <v>43319</v>
      </c>
    </row>
    <row r="555" spans="1:7" s="57" customFormat="1" ht="15.75" customHeight="1">
      <c r="A555" s="87"/>
      <c r="B555" s="119" t="s">
        <v>353</v>
      </c>
      <c r="C555" s="119" t="s">
        <v>737</v>
      </c>
      <c r="D555" s="149"/>
      <c r="E555" s="77">
        <f t="shared" si="61"/>
        <v>43310</v>
      </c>
      <c r="F555" s="75">
        <f t="shared" si="61"/>
        <v>43314</v>
      </c>
      <c r="G555" s="75">
        <f>F555+12</f>
        <v>43326</v>
      </c>
    </row>
    <row r="556" spans="1:7" s="57" customFormat="1" ht="15.75" customHeight="1">
      <c r="A556" s="87"/>
      <c r="B556" s="13"/>
      <c r="C556" s="13"/>
      <c r="D556" s="15"/>
      <c r="E556" s="15"/>
      <c r="F556" s="12"/>
      <c r="G556" s="12"/>
    </row>
    <row r="557" spans="1:7" s="57" customFormat="1" ht="15.75" customHeight="1">
      <c r="A557" s="214" t="s">
        <v>927</v>
      </c>
      <c r="B557" s="214"/>
      <c r="C557" s="17"/>
      <c r="D557" s="18"/>
      <c r="E557" s="18"/>
      <c r="F557" s="19"/>
      <c r="G557" s="19"/>
    </row>
    <row r="558" spans="1:7" s="57" customFormat="1" ht="15.75" customHeight="1">
      <c r="A558" s="87"/>
      <c r="B558" s="211" t="s">
        <v>38</v>
      </c>
      <c r="C558" s="90" t="s">
        <v>39</v>
      </c>
      <c r="D558" s="90" t="s">
        <v>40</v>
      </c>
      <c r="E558" s="74" t="s">
        <v>786</v>
      </c>
      <c r="F558" s="74" t="s">
        <v>41</v>
      </c>
      <c r="G558" s="90" t="s">
        <v>95</v>
      </c>
    </row>
    <row r="559" spans="1:7" s="57" customFormat="1" ht="15.75" customHeight="1">
      <c r="A559" s="87"/>
      <c r="B559" s="212"/>
      <c r="C559" s="92"/>
      <c r="D559" s="92"/>
      <c r="E559" s="92" t="s">
        <v>30</v>
      </c>
      <c r="F559" s="106" t="s">
        <v>42</v>
      </c>
      <c r="G559" s="74" t="s">
        <v>43</v>
      </c>
    </row>
    <row r="560" spans="1:7" s="57" customFormat="1" ht="15.75" customHeight="1">
      <c r="A560" s="87"/>
      <c r="B560" s="97" t="s">
        <v>418</v>
      </c>
      <c r="C560" s="98" t="s">
        <v>46</v>
      </c>
      <c r="D560" s="216" t="s">
        <v>789</v>
      </c>
      <c r="E560" s="99">
        <v>43279</v>
      </c>
      <c r="F560" s="99">
        <f>E560+5</f>
        <v>43284</v>
      </c>
      <c r="G560" s="75">
        <f>F560+29</f>
        <v>43313</v>
      </c>
    </row>
    <row r="561" spans="1:7" s="57" customFormat="1" ht="15.75" customHeight="1">
      <c r="A561" s="87"/>
      <c r="B561" s="97" t="s">
        <v>584</v>
      </c>
      <c r="C561" s="76" t="s">
        <v>52</v>
      </c>
      <c r="D561" s="220"/>
      <c r="E561" s="100">
        <f t="shared" ref="E561:G564" si="62">E560+7</f>
        <v>43286</v>
      </c>
      <c r="F561" s="99">
        <f t="shared" si="62"/>
        <v>43291</v>
      </c>
      <c r="G561" s="75">
        <f t="shared" si="62"/>
        <v>43320</v>
      </c>
    </row>
    <row r="562" spans="1:7" s="57" customFormat="1" ht="15.75" customHeight="1">
      <c r="A562" s="87"/>
      <c r="B562" s="97" t="s">
        <v>585</v>
      </c>
      <c r="C562" s="101" t="s">
        <v>46</v>
      </c>
      <c r="D562" s="220"/>
      <c r="E562" s="100">
        <f t="shared" si="62"/>
        <v>43293</v>
      </c>
      <c r="F562" s="99">
        <f t="shared" si="62"/>
        <v>43298</v>
      </c>
      <c r="G562" s="75">
        <f t="shared" si="62"/>
        <v>43327</v>
      </c>
    </row>
    <row r="563" spans="1:7" s="57" customFormat="1" ht="15.75" customHeight="1">
      <c r="A563" s="87"/>
      <c r="B563" s="97" t="s">
        <v>586</v>
      </c>
      <c r="C563" s="76" t="s">
        <v>45</v>
      </c>
      <c r="D563" s="220"/>
      <c r="E563" s="100">
        <f t="shared" si="62"/>
        <v>43300</v>
      </c>
      <c r="F563" s="99">
        <f t="shared" si="62"/>
        <v>43305</v>
      </c>
      <c r="G563" s="75">
        <f t="shared" si="62"/>
        <v>43334</v>
      </c>
    </row>
    <row r="564" spans="1:7" s="57" customFormat="1" ht="15.75" customHeight="1">
      <c r="A564" s="87"/>
      <c r="B564" s="97"/>
      <c r="C564" s="101"/>
      <c r="D564" s="221"/>
      <c r="E564" s="100">
        <f t="shared" si="62"/>
        <v>43307</v>
      </c>
      <c r="F564" s="99">
        <f t="shared" si="62"/>
        <v>43312</v>
      </c>
      <c r="G564" s="75">
        <f t="shared" si="62"/>
        <v>43341</v>
      </c>
    </row>
    <row r="565" spans="1:7" s="57" customFormat="1" ht="15.75" customHeight="1">
      <c r="A565" s="87"/>
      <c r="B565" s="13"/>
      <c r="C565" s="13"/>
      <c r="D565" s="10"/>
      <c r="E565" s="12"/>
      <c r="F565" s="12"/>
      <c r="G565" s="12"/>
    </row>
    <row r="566" spans="1:7" s="57" customFormat="1" ht="15.75" customHeight="1">
      <c r="A566" s="87"/>
      <c r="B566" s="211" t="s">
        <v>793</v>
      </c>
      <c r="C566" s="90" t="s">
        <v>90</v>
      </c>
      <c r="D566" s="90" t="s">
        <v>40</v>
      </c>
      <c r="E566" s="74" t="s">
        <v>786</v>
      </c>
      <c r="F566" s="74" t="s">
        <v>41</v>
      </c>
      <c r="G566" s="90" t="s">
        <v>95</v>
      </c>
    </row>
    <row r="567" spans="1:7" s="57" customFormat="1" ht="15.75" customHeight="1">
      <c r="A567" s="87"/>
      <c r="B567" s="212"/>
      <c r="C567" s="92"/>
      <c r="D567" s="92"/>
      <c r="E567" s="92" t="s">
        <v>30</v>
      </c>
      <c r="F567" s="106" t="s">
        <v>42</v>
      </c>
      <c r="G567" s="74" t="s">
        <v>43</v>
      </c>
    </row>
    <row r="568" spans="1:7" s="57" customFormat="1" ht="15.75" customHeight="1">
      <c r="A568" s="87"/>
      <c r="B568" s="76" t="s">
        <v>486</v>
      </c>
      <c r="C568" s="119" t="s">
        <v>928</v>
      </c>
      <c r="D568" s="251" t="s">
        <v>929</v>
      </c>
      <c r="E568" s="116">
        <v>43282</v>
      </c>
      <c r="F568" s="116">
        <f>E568+4</f>
        <v>43286</v>
      </c>
      <c r="G568" s="75">
        <f>F568+6</f>
        <v>43292</v>
      </c>
    </row>
    <row r="569" spans="1:7" s="57" customFormat="1" ht="15.75" customHeight="1">
      <c r="A569" s="87"/>
      <c r="B569" s="76" t="s">
        <v>487</v>
      </c>
      <c r="C569" s="119" t="s">
        <v>930</v>
      </c>
      <c r="D569" s="252"/>
      <c r="E569" s="116">
        <f t="shared" ref="E569:G572" si="63">E568+7</f>
        <v>43289</v>
      </c>
      <c r="F569" s="116">
        <f t="shared" si="63"/>
        <v>43293</v>
      </c>
      <c r="G569" s="75">
        <f t="shared" si="63"/>
        <v>43299</v>
      </c>
    </row>
    <row r="570" spans="1:7" s="57" customFormat="1" ht="15.75" customHeight="1">
      <c r="A570" s="87"/>
      <c r="B570" s="76" t="s">
        <v>488</v>
      </c>
      <c r="C570" s="119" t="s">
        <v>931</v>
      </c>
      <c r="D570" s="252"/>
      <c r="E570" s="116">
        <f t="shared" si="63"/>
        <v>43296</v>
      </c>
      <c r="F570" s="116">
        <f t="shared" si="63"/>
        <v>43300</v>
      </c>
      <c r="G570" s="75">
        <f t="shared" si="63"/>
        <v>43306</v>
      </c>
    </row>
    <row r="571" spans="1:7" s="57" customFormat="1" ht="15.75" customHeight="1">
      <c r="A571" s="87"/>
      <c r="B571" s="76" t="s">
        <v>489</v>
      </c>
      <c r="C571" s="119" t="s">
        <v>932</v>
      </c>
      <c r="D571" s="252"/>
      <c r="E571" s="116">
        <f t="shared" si="63"/>
        <v>43303</v>
      </c>
      <c r="F571" s="116">
        <f t="shared" si="63"/>
        <v>43307</v>
      </c>
      <c r="G571" s="75">
        <f t="shared" si="63"/>
        <v>43313</v>
      </c>
    </row>
    <row r="572" spans="1:7" s="57" customFormat="1" ht="15.75" customHeight="1">
      <c r="A572" s="87"/>
      <c r="B572" s="119"/>
      <c r="C572" s="119"/>
      <c r="D572" s="253"/>
      <c r="E572" s="116">
        <f t="shared" si="63"/>
        <v>43310</v>
      </c>
      <c r="F572" s="116">
        <f t="shared" si="63"/>
        <v>43314</v>
      </c>
      <c r="G572" s="75">
        <f t="shared" si="63"/>
        <v>43320</v>
      </c>
    </row>
    <row r="573" spans="1:7" s="57" customFormat="1" ht="15.75" customHeight="1">
      <c r="A573" s="87"/>
      <c r="B573" s="13"/>
      <c r="C573" s="13"/>
      <c r="D573" s="10"/>
      <c r="E573" s="12"/>
      <c r="F573" s="12"/>
      <c r="G573" s="12"/>
    </row>
    <row r="574" spans="1:7" s="57" customFormat="1" ht="15.75" customHeight="1">
      <c r="A574" s="87" t="s">
        <v>933</v>
      </c>
      <c r="B574" s="13"/>
      <c r="C574" s="13"/>
      <c r="D574" s="10"/>
      <c r="E574" s="12"/>
      <c r="F574" s="12"/>
      <c r="G574" s="12"/>
    </row>
    <row r="575" spans="1:7" s="57" customFormat="1" ht="15.75" customHeight="1">
      <c r="A575" s="87"/>
      <c r="B575" s="90" t="s">
        <v>38</v>
      </c>
      <c r="C575" s="90" t="s">
        <v>39</v>
      </c>
      <c r="D575" s="90" t="s">
        <v>40</v>
      </c>
      <c r="E575" s="74" t="s">
        <v>791</v>
      </c>
      <c r="F575" s="74" t="s">
        <v>41</v>
      </c>
      <c r="G575" s="90" t="s">
        <v>934</v>
      </c>
    </row>
    <row r="576" spans="1:7" s="57" customFormat="1" ht="15.75" customHeight="1">
      <c r="A576" s="87"/>
      <c r="B576" s="92"/>
      <c r="C576" s="92"/>
      <c r="D576" s="92"/>
      <c r="E576" s="92" t="s">
        <v>30</v>
      </c>
      <c r="F576" s="106" t="s">
        <v>42</v>
      </c>
      <c r="G576" s="74" t="s">
        <v>43</v>
      </c>
    </row>
    <row r="577" spans="1:7" s="57" customFormat="1" ht="15.75" customHeight="1">
      <c r="A577" s="87"/>
      <c r="B577" s="124" t="s">
        <v>340</v>
      </c>
      <c r="C577" s="124" t="s">
        <v>238</v>
      </c>
      <c r="D577" s="268" t="s">
        <v>935</v>
      </c>
      <c r="E577" s="116">
        <v>43284</v>
      </c>
      <c r="F577" s="116">
        <f>E577+4</f>
        <v>43288</v>
      </c>
      <c r="G577" s="75">
        <f>F577+6</f>
        <v>43294</v>
      </c>
    </row>
    <row r="578" spans="1:7" s="57" customFormat="1" ht="15.75" customHeight="1">
      <c r="A578" s="87"/>
      <c r="B578" s="124" t="s">
        <v>334</v>
      </c>
      <c r="C578" s="124" t="s">
        <v>368</v>
      </c>
      <c r="D578" s="269"/>
      <c r="E578" s="116">
        <f t="shared" ref="E578:G581" si="64">E577+7</f>
        <v>43291</v>
      </c>
      <c r="F578" s="116">
        <f t="shared" si="64"/>
        <v>43295</v>
      </c>
      <c r="G578" s="75">
        <f t="shared" si="64"/>
        <v>43301</v>
      </c>
    </row>
    <row r="579" spans="1:7" s="57" customFormat="1" ht="15.75" customHeight="1">
      <c r="A579" s="87"/>
      <c r="B579" s="124" t="s">
        <v>410</v>
      </c>
      <c r="C579" s="124" t="s">
        <v>671</v>
      </c>
      <c r="D579" s="269"/>
      <c r="E579" s="116">
        <f t="shared" si="64"/>
        <v>43298</v>
      </c>
      <c r="F579" s="116">
        <f t="shared" si="64"/>
        <v>43302</v>
      </c>
      <c r="G579" s="75">
        <f t="shared" si="64"/>
        <v>43308</v>
      </c>
    </row>
    <row r="580" spans="1:7" s="57" customFormat="1" ht="15.75" customHeight="1">
      <c r="A580" s="87"/>
      <c r="B580" s="124" t="s">
        <v>340</v>
      </c>
      <c r="C580" s="124" t="s">
        <v>368</v>
      </c>
      <c r="D580" s="269"/>
      <c r="E580" s="116">
        <f t="shared" si="64"/>
        <v>43305</v>
      </c>
      <c r="F580" s="116">
        <f t="shared" si="64"/>
        <v>43309</v>
      </c>
      <c r="G580" s="75">
        <f t="shared" si="64"/>
        <v>43315</v>
      </c>
    </row>
    <row r="581" spans="1:7" s="57" customFormat="1" ht="15.75" customHeight="1">
      <c r="A581" s="87"/>
      <c r="B581" s="119"/>
      <c r="C581" s="119"/>
      <c r="D581" s="270"/>
      <c r="E581" s="116">
        <f t="shared" si="64"/>
        <v>43312</v>
      </c>
      <c r="F581" s="116">
        <f t="shared" si="64"/>
        <v>43316</v>
      </c>
      <c r="G581" s="75">
        <f t="shared" si="64"/>
        <v>43322</v>
      </c>
    </row>
    <row r="582" spans="1:7" s="57" customFormat="1" ht="15.75" customHeight="1">
      <c r="A582" s="87"/>
      <c r="B582" s="13"/>
      <c r="C582" s="13"/>
      <c r="D582" s="10"/>
      <c r="E582" s="12"/>
      <c r="F582" s="12"/>
      <c r="G582" s="12"/>
    </row>
    <row r="583" spans="1:7" s="57" customFormat="1" ht="15.75" customHeight="1">
      <c r="A583" s="87"/>
      <c r="B583" s="90" t="s">
        <v>38</v>
      </c>
      <c r="C583" s="90" t="s">
        <v>39</v>
      </c>
      <c r="D583" s="90" t="s">
        <v>40</v>
      </c>
      <c r="E583" s="74" t="s">
        <v>786</v>
      </c>
      <c r="F583" s="74" t="s">
        <v>41</v>
      </c>
      <c r="G583" s="90" t="s">
        <v>936</v>
      </c>
    </row>
    <row r="584" spans="1:7" s="57" customFormat="1" ht="15.75" customHeight="1">
      <c r="A584" s="87"/>
      <c r="B584" s="92"/>
      <c r="C584" s="92"/>
      <c r="D584" s="92"/>
      <c r="E584" s="92" t="s">
        <v>30</v>
      </c>
      <c r="F584" s="106" t="s">
        <v>42</v>
      </c>
      <c r="G584" s="74" t="s">
        <v>43</v>
      </c>
    </row>
    <row r="585" spans="1:7" s="57" customFormat="1" ht="15.75" customHeight="1">
      <c r="A585" s="87" t="s">
        <v>937</v>
      </c>
      <c r="B585" s="124" t="s">
        <v>246</v>
      </c>
      <c r="C585" s="124" t="s">
        <v>668</v>
      </c>
      <c r="D585" s="154" t="s">
        <v>862</v>
      </c>
      <c r="E585" s="116">
        <v>43280</v>
      </c>
      <c r="F585" s="116">
        <f>E585+4</f>
        <v>43284</v>
      </c>
      <c r="G585" s="75">
        <f>F585+5</f>
        <v>43289</v>
      </c>
    </row>
    <row r="586" spans="1:7" s="57" customFormat="1" ht="15.75" customHeight="1">
      <c r="A586" s="87"/>
      <c r="B586" s="124" t="s">
        <v>667</v>
      </c>
      <c r="C586" s="124" t="s">
        <v>669</v>
      </c>
      <c r="D586" s="155" t="s">
        <v>924</v>
      </c>
      <c r="E586" s="116">
        <f t="shared" ref="E586:G589" si="65">E585+7</f>
        <v>43287</v>
      </c>
      <c r="F586" s="116">
        <f t="shared" si="65"/>
        <v>43291</v>
      </c>
      <c r="G586" s="75">
        <f t="shared" si="65"/>
        <v>43296</v>
      </c>
    </row>
    <row r="587" spans="1:7" s="57" customFormat="1" ht="15.75" customHeight="1">
      <c r="A587" s="87"/>
      <c r="B587" s="124" t="s">
        <v>23</v>
      </c>
      <c r="C587" s="124" t="s">
        <v>434</v>
      </c>
      <c r="D587" s="155" t="s">
        <v>862</v>
      </c>
      <c r="E587" s="116">
        <f t="shared" si="65"/>
        <v>43294</v>
      </c>
      <c r="F587" s="116">
        <f t="shared" si="65"/>
        <v>43298</v>
      </c>
      <c r="G587" s="75">
        <f t="shared" si="65"/>
        <v>43303</v>
      </c>
    </row>
    <row r="588" spans="1:7" s="57" customFormat="1" ht="15.75" customHeight="1">
      <c r="A588" s="87"/>
      <c r="B588" s="124" t="s">
        <v>246</v>
      </c>
      <c r="C588" s="124" t="s">
        <v>237</v>
      </c>
      <c r="D588" s="155" t="s">
        <v>862</v>
      </c>
      <c r="E588" s="116">
        <f t="shared" si="65"/>
        <v>43301</v>
      </c>
      <c r="F588" s="116">
        <f t="shared" si="65"/>
        <v>43305</v>
      </c>
      <c r="G588" s="75">
        <f t="shared" si="65"/>
        <v>43310</v>
      </c>
    </row>
    <row r="589" spans="1:7" s="57" customFormat="1" ht="15.75" customHeight="1">
      <c r="A589" s="87"/>
      <c r="B589" s="119" t="s">
        <v>667</v>
      </c>
      <c r="C589" s="119" t="s">
        <v>670</v>
      </c>
      <c r="D589" s="156" t="s">
        <v>862</v>
      </c>
      <c r="E589" s="116">
        <f t="shared" si="65"/>
        <v>43308</v>
      </c>
      <c r="F589" s="116">
        <f t="shared" si="65"/>
        <v>43312</v>
      </c>
      <c r="G589" s="75">
        <f t="shared" si="65"/>
        <v>43317</v>
      </c>
    </row>
    <row r="590" spans="1:7" s="57" customFormat="1" ht="15.75" customHeight="1">
      <c r="A590" s="87"/>
      <c r="B590" s="13"/>
      <c r="C590" s="13"/>
      <c r="D590" s="10"/>
      <c r="E590" s="12"/>
      <c r="F590" s="12"/>
      <c r="G590" s="12"/>
    </row>
    <row r="591" spans="1:7" s="57" customFormat="1" ht="15.75" customHeight="1">
      <c r="A591" s="87"/>
      <c r="B591" s="13"/>
      <c r="C591" s="13"/>
      <c r="D591" s="10"/>
      <c r="E591" s="12"/>
      <c r="F591" s="12"/>
      <c r="G591" s="12"/>
    </row>
    <row r="592" spans="1:7" s="57" customFormat="1" ht="15.75" customHeight="1">
      <c r="A592" s="96" t="s">
        <v>33</v>
      </c>
      <c r="B592" s="32"/>
      <c r="C592" s="32"/>
      <c r="D592" s="32"/>
      <c r="E592" s="32"/>
      <c r="F592" s="32"/>
      <c r="G592" s="32"/>
    </row>
    <row r="593" spans="1:7" s="57" customFormat="1" ht="15.75" customHeight="1">
      <c r="A593" s="273" t="s">
        <v>34</v>
      </c>
      <c r="B593" s="273"/>
      <c r="C593" s="21"/>
      <c r="D593" s="3"/>
      <c r="E593" s="3"/>
      <c r="F593" s="4"/>
      <c r="G593" s="4"/>
    </row>
    <row r="594" spans="1:7" s="57" customFormat="1" ht="15.75" customHeight="1">
      <c r="A594" s="89"/>
      <c r="B594" s="211" t="s">
        <v>793</v>
      </c>
      <c r="C594" s="211" t="s">
        <v>39</v>
      </c>
      <c r="D594" s="211" t="s">
        <v>40</v>
      </c>
      <c r="E594" s="74" t="s">
        <v>786</v>
      </c>
      <c r="F594" s="74" t="s">
        <v>41</v>
      </c>
      <c r="G594" s="74" t="s">
        <v>34</v>
      </c>
    </row>
    <row r="595" spans="1:7" s="57" customFormat="1" ht="15.75" customHeight="1">
      <c r="A595" s="89"/>
      <c r="B595" s="212"/>
      <c r="C595" s="212"/>
      <c r="D595" s="212"/>
      <c r="E595" s="74" t="s">
        <v>30</v>
      </c>
      <c r="F595" s="74" t="s">
        <v>42</v>
      </c>
      <c r="G595" s="74" t="s">
        <v>43</v>
      </c>
    </row>
    <row r="596" spans="1:7" s="57" customFormat="1" ht="15.75" customHeight="1">
      <c r="A596" s="89"/>
      <c r="B596" s="74" t="s">
        <v>332</v>
      </c>
      <c r="C596" s="74" t="s">
        <v>380</v>
      </c>
      <c r="D596" s="228" t="s">
        <v>938</v>
      </c>
      <c r="E596" s="75">
        <v>43285</v>
      </c>
      <c r="F596" s="75">
        <f>E596+3</f>
        <v>43288</v>
      </c>
      <c r="G596" s="75">
        <f>F596+2</f>
        <v>43290</v>
      </c>
    </row>
    <row r="597" spans="1:7" s="57" customFormat="1" ht="15.75" customHeight="1">
      <c r="A597" s="89"/>
      <c r="B597" s="74" t="s">
        <v>116</v>
      </c>
      <c r="C597" s="74" t="s">
        <v>753</v>
      </c>
      <c r="D597" s="229"/>
      <c r="E597" s="75">
        <f t="shared" ref="E597:G600" si="66">E596+7</f>
        <v>43292</v>
      </c>
      <c r="F597" s="75">
        <f t="shared" si="66"/>
        <v>43295</v>
      </c>
      <c r="G597" s="75">
        <f t="shared" si="66"/>
        <v>43297</v>
      </c>
    </row>
    <row r="598" spans="1:7" s="57" customFormat="1" ht="15.75" customHeight="1">
      <c r="A598" s="89"/>
      <c r="B598" s="74" t="s">
        <v>448</v>
      </c>
      <c r="C598" s="74" t="s">
        <v>753</v>
      </c>
      <c r="D598" s="229"/>
      <c r="E598" s="75">
        <f t="shared" si="66"/>
        <v>43299</v>
      </c>
      <c r="F598" s="75">
        <f t="shared" si="66"/>
        <v>43302</v>
      </c>
      <c r="G598" s="75">
        <f t="shared" si="66"/>
        <v>43304</v>
      </c>
    </row>
    <row r="599" spans="1:7" s="57" customFormat="1" ht="15.75" customHeight="1">
      <c r="A599" s="89"/>
      <c r="B599" s="74" t="s">
        <v>333</v>
      </c>
      <c r="C599" s="74" t="s">
        <v>449</v>
      </c>
      <c r="D599" s="229"/>
      <c r="E599" s="75">
        <f t="shared" si="66"/>
        <v>43306</v>
      </c>
      <c r="F599" s="75">
        <f t="shared" si="66"/>
        <v>43309</v>
      </c>
      <c r="G599" s="75">
        <f t="shared" si="66"/>
        <v>43311</v>
      </c>
    </row>
    <row r="600" spans="1:7" s="57" customFormat="1" ht="15.75" customHeight="1">
      <c r="A600" s="89"/>
      <c r="B600" s="74" t="s">
        <v>332</v>
      </c>
      <c r="C600" s="74" t="s">
        <v>449</v>
      </c>
      <c r="D600" s="230"/>
      <c r="E600" s="75">
        <f t="shared" si="66"/>
        <v>43313</v>
      </c>
      <c r="F600" s="75">
        <f t="shared" si="66"/>
        <v>43316</v>
      </c>
      <c r="G600" s="75">
        <f t="shared" si="66"/>
        <v>43318</v>
      </c>
    </row>
    <row r="601" spans="1:7" s="57" customFormat="1" ht="15.75" customHeight="1">
      <c r="A601" s="89"/>
      <c r="B601" s="26"/>
      <c r="C601" s="26"/>
      <c r="D601" s="26"/>
      <c r="E601" s="26"/>
      <c r="F601" s="12"/>
      <c r="G601" s="12"/>
    </row>
    <row r="602" spans="1:7" s="57" customFormat="1" ht="15.75" customHeight="1">
      <c r="A602" s="231" t="s">
        <v>125</v>
      </c>
      <c r="B602" s="231"/>
      <c r="C602" s="17"/>
      <c r="D602" s="18"/>
      <c r="E602" s="18"/>
      <c r="F602" s="19"/>
      <c r="G602" s="19"/>
    </row>
    <row r="603" spans="1:7" s="57" customFormat="1" ht="15.75" customHeight="1">
      <c r="A603" s="89"/>
      <c r="B603" s="211" t="s">
        <v>793</v>
      </c>
      <c r="C603" s="211" t="s">
        <v>39</v>
      </c>
      <c r="D603" s="211" t="s">
        <v>40</v>
      </c>
      <c r="E603" s="74" t="s">
        <v>786</v>
      </c>
      <c r="F603" s="74" t="s">
        <v>41</v>
      </c>
      <c r="G603" s="74" t="s">
        <v>125</v>
      </c>
    </row>
    <row r="604" spans="1:7" s="57" customFormat="1" ht="15.75" customHeight="1">
      <c r="A604" s="89"/>
      <c r="B604" s="212"/>
      <c r="C604" s="212"/>
      <c r="D604" s="212"/>
      <c r="E604" s="74" t="s">
        <v>30</v>
      </c>
      <c r="F604" s="74" t="s">
        <v>42</v>
      </c>
      <c r="G604" s="74" t="s">
        <v>43</v>
      </c>
    </row>
    <row r="605" spans="1:7" s="57" customFormat="1" ht="15.75" customHeight="1">
      <c r="A605" s="89"/>
      <c r="B605" s="74" t="s">
        <v>332</v>
      </c>
      <c r="C605" s="74" t="s">
        <v>380</v>
      </c>
      <c r="D605" s="228" t="s">
        <v>938</v>
      </c>
      <c r="E605" s="75">
        <v>43285</v>
      </c>
      <c r="F605" s="75">
        <f>E605+3</f>
        <v>43288</v>
      </c>
      <c r="G605" s="75">
        <f>F605+2</f>
        <v>43290</v>
      </c>
    </row>
    <row r="606" spans="1:7" s="57" customFormat="1" ht="15.75" customHeight="1">
      <c r="A606" s="89"/>
      <c r="B606" s="74" t="s">
        <v>116</v>
      </c>
      <c r="C606" s="74" t="s">
        <v>753</v>
      </c>
      <c r="D606" s="229"/>
      <c r="E606" s="75">
        <f t="shared" ref="E606:G609" si="67">E605+7</f>
        <v>43292</v>
      </c>
      <c r="F606" s="75">
        <f t="shared" si="67"/>
        <v>43295</v>
      </c>
      <c r="G606" s="75">
        <f t="shared" si="67"/>
        <v>43297</v>
      </c>
    </row>
    <row r="607" spans="1:7" s="57" customFormat="1" ht="15.75" customHeight="1">
      <c r="A607" s="89"/>
      <c r="B607" s="74" t="s">
        <v>448</v>
      </c>
      <c r="C607" s="74" t="s">
        <v>753</v>
      </c>
      <c r="D607" s="229"/>
      <c r="E607" s="75">
        <f t="shared" si="67"/>
        <v>43299</v>
      </c>
      <c r="F607" s="75">
        <f t="shared" si="67"/>
        <v>43302</v>
      </c>
      <c r="G607" s="75">
        <f t="shared" si="67"/>
        <v>43304</v>
      </c>
    </row>
    <row r="608" spans="1:7" s="57" customFormat="1" ht="15.75" customHeight="1">
      <c r="A608" s="89"/>
      <c r="B608" s="74" t="s">
        <v>333</v>
      </c>
      <c r="C608" s="74" t="s">
        <v>449</v>
      </c>
      <c r="D608" s="229"/>
      <c r="E608" s="75">
        <f t="shared" si="67"/>
        <v>43306</v>
      </c>
      <c r="F608" s="75">
        <f t="shared" si="67"/>
        <v>43309</v>
      </c>
      <c r="G608" s="75">
        <f t="shared" si="67"/>
        <v>43311</v>
      </c>
    </row>
    <row r="609" spans="1:7" s="57" customFormat="1" ht="15.75" customHeight="1">
      <c r="A609" s="89"/>
      <c r="B609" s="74" t="s">
        <v>332</v>
      </c>
      <c r="C609" s="74" t="s">
        <v>449</v>
      </c>
      <c r="D609" s="230"/>
      <c r="E609" s="75">
        <f t="shared" si="67"/>
        <v>43313</v>
      </c>
      <c r="F609" s="75">
        <f t="shared" si="67"/>
        <v>43316</v>
      </c>
      <c r="G609" s="75">
        <f t="shared" si="67"/>
        <v>43318</v>
      </c>
    </row>
    <row r="610" spans="1:7" s="57" customFormat="1" ht="15.75" customHeight="1">
      <c r="A610" s="89"/>
      <c r="B610" s="26"/>
      <c r="C610" s="26"/>
      <c r="D610" s="26"/>
      <c r="E610" s="26"/>
      <c r="F610" s="12"/>
      <c r="G610" s="12"/>
    </row>
    <row r="611" spans="1:7" s="57" customFormat="1" ht="15.75" customHeight="1">
      <c r="A611" s="231" t="s">
        <v>126</v>
      </c>
      <c r="B611" s="231"/>
      <c r="C611" s="17"/>
      <c r="D611" s="18"/>
      <c r="E611" s="18"/>
      <c r="F611" s="19"/>
      <c r="G611" s="19"/>
    </row>
    <row r="612" spans="1:7" s="57" customFormat="1" ht="15.75" customHeight="1">
      <c r="A612" s="89"/>
      <c r="B612" s="222" t="s">
        <v>38</v>
      </c>
      <c r="C612" s="222" t="s">
        <v>39</v>
      </c>
      <c r="D612" s="222" t="s">
        <v>40</v>
      </c>
      <c r="E612" s="157" t="s">
        <v>786</v>
      </c>
      <c r="F612" s="157" t="s">
        <v>41</v>
      </c>
      <c r="G612" s="157" t="s">
        <v>126</v>
      </c>
    </row>
    <row r="613" spans="1:7" s="57" customFormat="1" ht="15.75" customHeight="1">
      <c r="A613" s="89"/>
      <c r="B613" s="223"/>
      <c r="C613" s="223"/>
      <c r="D613" s="223"/>
      <c r="E613" s="158" t="s">
        <v>30</v>
      </c>
      <c r="F613" s="157" t="s">
        <v>42</v>
      </c>
      <c r="G613" s="157" t="s">
        <v>43</v>
      </c>
    </row>
    <row r="614" spans="1:7" s="57" customFormat="1" ht="15.75" customHeight="1">
      <c r="A614" s="89"/>
      <c r="B614" s="157" t="s">
        <v>382</v>
      </c>
      <c r="C614" s="157" t="s">
        <v>444</v>
      </c>
      <c r="D614" s="159" t="s">
        <v>939</v>
      </c>
      <c r="E614" s="160">
        <v>43280</v>
      </c>
      <c r="F614" s="160">
        <f>E614+3</f>
        <v>43283</v>
      </c>
      <c r="G614" s="160">
        <f>F614+3</f>
        <v>43286</v>
      </c>
    </row>
    <row r="615" spans="1:7" s="57" customFormat="1" ht="15.75" customHeight="1">
      <c r="A615" s="89"/>
      <c r="B615" s="157" t="s">
        <v>382</v>
      </c>
      <c r="C615" s="157" t="s">
        <v>752</v>
      </c>
      <c r="D615" s="246"/>
      <c r="E615" s="161">
        <f t="shared" ref="E615:G618" si="68">E614+7</f>
        <v>43287</v>
      </c>
      <c r="F615" s="160">
        <f t="shared" si="68"/>
        <v>43290</v>
      </c>
      <c r="G615" s="160">
        <f t="shared" si="68"/>
        <v>43293</v>
      </c>
    </row>
    <row r="616" spans="1:7" s="57" customFormat="1" ht="15.75" customHeight="1">
      <c r="A616" s="89"/>
      <c r="B616" s="157" t="s">
        <v>382</v>
      </c>
      <c r="C616" s="157" t="s">
        <v>445</v>
      </c>
      <c r="D616" s="246"/>
      <c r="E616" s="161">
        <f t="shared" si="68"/>
        <v>43294</v>
      </c>
      <c r="F616" s="160">
        <f t="shared" si="68"/>
        <v>43297</v>
      </c>
      <c r="G616" s="160">
        <f t="shared" si="68"/>
        <v>43300</v>
      </c>
    </row>
    <row r="617" spans="1:7" s="57" customFormat="1" ht="15.75" customHeight="1">
      <c r="A617" s="89"/>
      <c r="B617" s="157" t="s">
        <v>382</v>
      </c>
      <c r="C617" s="157" t="s">
        <v>709</v>
      </c>
      <c r="D617" s="246"/>
      <c r="E617" s="161">
        <f t="shared" si="68"/>
        <v>43301</v>
      </c>
      <c r="F617" s="160">
        <f t="shared" si="68"/>
        <v>43304</v>
      </c>
      <c r="G617" s="160">
        <f t="shared" si="68"/>
        <v>43307</v>
      </c>
    </row>
    <row r="618" spans="1:7" s="57" customFormat="1" ht="15.75" customHeight="1">
      <c r="A618" s="89"/>
      <c r="B618" s="157" t="s">
        <v>382</v>
      </c>
      <c r="C618" s="157" t="s">
        <v>710</v>
      </c>
      <c r="D618" s="246"/>
      <c r="E618" s="161">
        <f t="shared" si="68"/>
        <v>43308</v>
      </c>
      <c r="F618" s="160">
        <f t="shared" si="68"/>
        <v>43311</v>
      </c>
      <c r="G618" s="160">
        <f t="shared" si="68"/>
        <v>43314</v>
      </c>
    </row>
    <row r="619" spans="1:7" s="57" customFormat="1" ht="15.75" customHeight="1">
      <c r="A619" s="89"/>
      <c r="B619" s="74"/>
      <c r="C619" s="74"/>
      <c r="D619" s="223"/>
      <c r="E619" s="157"/>
      <c r="F619" s="160"/>
      <c r="G619" s="160"/>
    </row>
    <row r="620" spans="1:7" s="57" customFormat="1" ht="15.75" customHeight="1">
      <c r="A620" s="231" t="s">
        <v>940</v>
      </c>
      <c r="B620" s="231"/>
      <c r="C620" s="17"/>
      <c r="D620" s="18"/>
      <c r="E620" s="18"/>
      <c r="F620" s="19"/>
      <c r="G620" s="19"/>
    </row>
    <row r="621" spans="1:7" s="57" customFormat="1" ht="15.75" customHeight="1">
      <c r="A621" s="89"/>
      <c r="B621" s="222" t="s">
        <v>38</v>
      </c>
      <c r="C621" s="222" t="s">
        <v>39</v>
      </c>
      <c r="D621" s="222" t="s">
        <v>40</v>
      </c>
      <c r="E621" s="74" t="s">
        <v>786</v>
      </c>
      <c r="F621" s="74" t="s">
        <v>41</v>
      </c>
      <c r="G621" s="74" t="s">
        <v>127</v>
      </c>
    </row>
    <row r="622" spans="1:7" s="57" customFormat="1" ht="15.75" customHeight="1">
      <c r="A622" s="89"/>
      <c r="B622" s="223"/>
      <c r="C622" s="223"/>
      <c r="D622" s="223"/>
      <c r="E622" s="74" t="s">
        <v>788</v>
      </c>
      <c r="F622" s="74" t="s">
        <v>42</v>
      </c>
      <c r="G622" s="74" t="s">
        <v>43</v>
      </c>
    </row>
    <row r="623" spans="1:7" s="57" customFormat="1" ht="15.75" customHeight="1">
      <c r="A623" s="89"/>
      <c r="B623" s="157" t="s">
        <v>382</v>
      </c>
      <c r="C623" s="157" t="s">
        <v>444</v>
      </c>
      <c r="D623" s="162" t="s">
        <v>939</v>
      </c>
      <c r="E623" s="75">
        <v>43280</v>
      </c>
      <c r="F623" s="75">
        <f>E623+3</f>
        <v>43283</v>
      </c>
      <c r="G623" s="75">
        <f>F623+3</f>
        <v>43286</v>
      </c>
    </row>
    <row r="624" spans="1:7" s="57" customFormat="1" ht="15.75" customHeight="1">
      <c r="A624" s="89"/>
      <c r="B624" s="157" t="s">
        <v>382</v>
      </c>
      <c r="C624" s="157" t="s">
        <v>752</v>
      </c>
      <c r="D624" s="242"/>
      <c r="E624" s="77">
        <f t="shared" ref="E624:G627" si="69">E623+7</f>
        <v>43287</v>
      </c>
      <c r="F624" s="75">
        <f t="shared" si="69"/>
        <v>43290</v>
      </c>
      <c r="G624" s="75">
        <f t="shared" si="69"/>
        <v>43293</v>
      </c>
    </row>
    <row r="625" spans="1:7" s="57" customFormat="1" ht="15.75" customHeight="1">
      <c r="A625" s="89"/>
      <c r="B625" s="157" t="s">
        <v>382</v>
      </c>
      <c r="C625" s="157" t="s">
        <v>445</v>
      </c>
      <c r="D625" s="242"/>
      <c r="E625" s="77">
        <f t="shared" si="69"/>
        <v>43294</v>
      </c>
      <c r="F625" s="75">
        <f t="shared" si="69"/>
        <v>43297</v>
      </c>
      <c r="G625" s="75">
        <f t="shared" si="69"/>
        <v>43300</v>
      </c>
    </row>
    <row r="626" spans="1:7" s="57" customFormat="1" ht="15.75" customHeight="1">
      <c r="A626" s="89"/>
      <c r="B626" s="157" t="s">
        <v>382</v>
      </c>
      <c r="C626" s="157" t="s">
        <v>709</v>
      </c>
      <c r="D626" s="242"/>
      <c r="E626" s="77">
        <f t="shared" si="69"/>
        <v>43301</v>
      </c>
      <c r="F626" s="75">
        <f t="shared" si="69"/>
        <v>43304</v>
      </c>
      <c r="G626" s="75">
        <f t="shared" si="69"/>
        <v>43307</v>
      </c>
    </row>
    <row r="627" spans="1:7" s="57" customFormat="1" ht="15.75" customHeight="1">
      <c r="A627" s="89"/>
      <c r="B627" s="157" t="s">
        <v>382</v>
      </c>
      <c r="C627" s="157" t="s">
        <v>710</v>
      </c>
      <c r="D627" s="242"/>
      <c r="E627" s="77">
        <f t="shared" si="69"/>
        <v>43308</v>
      </c>
      <c r="F627" s="75">
        <f t="shared" si="69"/>
        <v>43311</v>
      </c>
      <c r="G627" s="75">
        <f t="shared" si="69"/>
        <v>43314</v>
      </c>
    </row>
    <row r="628" spans="1:7" s="57" customFormat="1" ht="15.75" customHeight="1">
      <c r="A628" s="89"/>
      <c r="B628" s="74"/>
      <c r="C628" s="74"/>
      <c r="D628" s="212"/>
      <c r="E628" s="74"/>
      <c r="F628" s="75"/>
      <c r="G628" s="75"/>
    </row>
    <row r="629" spans="1:7" s="57" customFormat="1" ht="15.75" customHeight="1">
      <c r="A629" s="231" t="s">
        <v>941</v>
      </c>
      <c r="B629" s="231"/>
      <c r="C629" s="17"/>
      <c r="D629" s="18"/>
      <c r="E629" s="18"/>
      <c r="F629" s="19"/>
      <c r="G629" s="19"/>
    </row>
    <row r="630" spans="1:7" s="57" customFormat="1" ht="15.75" customHeight="1">
      <c r="A630" s="89"/>
      <c r="B630" s="211" t="s">
        <v>38</v>
      </c>
      <c r="C630" s="211" t="s">
        <v>39</v>
      </c>
      <c r="D630" s="211" t="s">
        <v>40</v>
      </c>
      <c r="E630" s="74" t="s">
        <v>791</v>
      </c>
      <c r="F630" s="74" t="s">
        <v>41</v>
      </c>
      <c r="G630" s="74" t="s">
        <v>128</v>
      </c>
    </row>
    <row r="631" spans="1:7" s="57" customFormat="1" ht="15.75" customHeight="1">
      <c r="A631" s="89"/>
      <c r="B631" s="212"/>
      <c r="C631" s="212"/>
      <c r="D631" s="212"/>
      <c r="E631" s="80" t="s">
        <v>30</v>
      </c>
      <c r="F631" s="74" t="s">
        <v>42</v>
      </c>
      <c r="G631" s="74" t="s">
        <v>43</v>
      </c>
    </row>
    <row r="632" spans="1:7" s="57" customFormat="1" ht="15.75" customHeight="1">
      <c r="A632" s="89"/>
      <c r="B632" s="74" t="s">
        <v>329</v>
      </c>
      <c r="C632" s="92" t="s">
        <v>450</v>
      </c>
      <c r="D632" s="228" t="s">
        <v>942</v>
      </c>
      <c r="E632" s="75">
        <v>43279</v>
      </c>
      <c r="F632" s="77">
        <f>E632+3</f>
        <v>43282</v>
      </c>
      <c r="G632" s="75">
        <f>F632+3</f>
        <v>43285</v>
      </c>
    </row>
    <row r="633" spans="1:7" s="57" customFormat="1" ht="15.75" customHeight="1">
      <c r="A633" s="89"/>
      <c r="B633" s="74" t="s">
        <v>329</v>
      </c>
      <c r="C633" s="92" t="s">
        <v>294</v>
      </c>
      <c r="D633" s="229"/>
      <c r="E633" s="77">
        <f t="shared" ref="E633:G636" si="70">E632+7</f>
        <v>43286</v>
      </c>
      <c r="F633" s="77">
        <f t="shared" si="70"/>
        <v>43289</v>
      </c>
      <c r="G633" s="75">
        <f t="shared" si="70"/>
        <v>43292</v>
      </c>
    </row>
    <row r="634" spans="1:7" s="57" customFormat="1" ht="15.75" customHeight="1">
      <c r="A634" s="89"/>
      <c r="B634" s="74" t="s">
        <v>329</v>
      </c>
      <c r="C634" s="92" t="s">
        <v>751</v>
      </c>
      <c r="D634" s="229"/>
      <c r="E634" s="77">
        <f t="shared" si="70"/>
        <v>43293</v>
      </c>
      <c r="F634" s="77">
        <f t="shared" si="70"/>
        <v>43296</v>
      </c>
      <c r="G634" s="75">
        <f t="shared" si="70"/>
        <v>43299</v>
      </c>
    </row>
    <row r="635" spans="1:7" s="57" customFormat="1" ht="15.75" customHeight="1">
      <c r="A635" s="89"/>
      <c r="B635" s="74" t="s">
        <v>329</v>
      </c>
      <c r="C635" s="92" t="s">
        <v>283</v>
      </c>
      <c r="D635" s="229"/>
      <c r="E635" s="77">
        <f t="shared" si="70"/>
        <v>43300</v>
      </c>
      <c r="F635" s="77">
        <f t="shared" si="70"/>
        <v>43303</v>
      </c>
      <c r="G635" s="75">
        <f t="shared" si="70"/>
        <v>43306</v>
      </c>
    </row>
    <row r="636" spans="1:7" s="57" customFormat="1" ht="15.75" customHeight="1">
      <c r="A636" s="89"/>
      <c r="B636" s="74" t="s">
        <v>329</v>
      </c>
      <c r="C636" s="92" t="s">
        <v>289</v>
      </c>
      <c r="D636" s="230"/>
      <c r="E636" s="77">
        <f t="shared" si="70"/>
        <v>43307</v>
      </c>
      <c r="F636" s="77">
        <f t="shared" si="70"/>
        <v>43310</v>
      </c>
      <c r="G636" s="75">
        <f t="shared" si="70"/>
        <v>43313</v>
      </c>
    </row>
    <row r="637" spans="1:7" s="57" customFormat="1" ht="15.75" customHeight="1">
      <c r="A637" s="89"/>
      <c r="B637" s="63"/>
      <c r="C637" s="26"/>
      <c r="D637" s="26"/>
      <c r="E637" s="11"/>
      <c r="F637" s="11"/>
      <c r="G637" s="12"/>
    </row>
    <row r="638" spans="1:7" s="57" customFormat="1" ht="15.75" customHeight="1">
      <c r="A638" s="89"/>
      <c r="B638" s="33"/>
      <c r="C638" s="33"/>
      <c r="D638" s="17"/>
      <c r="E638" s="17"/>
      <c r="F638" s="18"/>
      <c r="G638" s="19"/>
    </row>
    <row r="639" spans="1:7" s="57" customFormat="1" ht="15.75" customHeight="1">
      <c r="A639" s="89"/>
      <c r="B639" s="26"/>
      <c r="C639" s="26"/>
      <c r="D639" s="26"/>
      <c r="E639" s="26"/>
      <c r="F639" s="12"/>
      <c r="G639" s="12"/>
    </row>
    <row r="640" spans="1:7" s="57" customFormat="1" ht="15.75" customHeight="1">
      <c r="A640" s="89"/>
      <c r="B640" s="89"/>
      <c r="C640" s="17"/>
      <c r="D640" s="18"/>
      <c r="E640" s="18"/>
      <c r="F640" s="19"/>
      <c r="G640" s="19"/>
    </row>
    <row r="641" spans="1:7" s="57" customFormat="1" ht="15.75" customHeight="1">
      <c r="A641" s="89"/>
      <c r="B641" s="211" t="s">
        <v>38</v>
      </c>
      <c r="C641" s="211" t="s">
        <v>39</v>
      </c>
      <c r="D641" s="211" t="s">
        <v>40</v>
      </c>
      <c r="E641" s="74" t="s">
        <v>879</v>
      </c>
      <c r="F641" s="74" t="s">
        <v>41</v>
      </c>
      <c r="G641" s="74" t="s">
        <v>130</v>
      </c>
    </row>
    <row r="642" spans="1:7" s="57" customFormat="1" ht="15.75" customHeight="1">
      <c r="A642" s="89"/>
      <c r="B642" s="212"/>
      <c r="C642" s="212"/>
      <c r="D642" s="212"/>
      <c r="E642" s="80" t="s">
        <v>30</v>
      </c>
      <c r="F642" s="74" t="s">
        <v>42</v>
      </c>
      <c r="G642" s="74" t="s">
        <v>43</v>
      </c>
    </row>
    <row r="643" spans="1:7" s="57" customFormat="1" ht="15.75" customHeight="1">
      <c r="A643" s="89"/>
      <c r="B643" s="74" t="s">
        <v>329</v>
      </c>
      <c r="C643" s="92" t="s">
        <v>943</v>
      </c>
      <c r="D643" s="228" t="s">
        <v>942</v>
      </c>
      <c r="E643" s="75">
        <v>43279</v>
      </c>
      <c r="F643" s="77">
        <f>E643+3</f>
        <v>43282</v>
      </c>
      <c r="G643" s="75">
        <f>F643+3</f>
        <v>43285</v>
      </c>
    </row>
    <row r="644" spans="1:7" s="57" customFormat="1" ht="15.75" customHeight="1">
      <c r="A644" s="89"/>
      <c r="B644" s="74" t="s">
        <v>329</v>
      </c>
      <c r="C644" s="92" t="s">
        <v>712</v>
      </c>
      <c r="D644" s="229"/>
      <c r="E644" s="77">
        <f t="shared" ref="E644:G647" si="71">E643+7</f>
        <v>43286</v>
      </c>
      <c r="F644" s="77">
        <f t="shared" si="71"/>
        <v>43289</v>
      </c>
      <c r="G644" s="75">
        <f t="shared" si="71"/>
        <v>43292</v>
      </c>
    </row>
    <row r="645" spans="1:7" s="57" customFormat="1" ht="15.75" customHeight="1">
      <c r="A645" s="89"/>
      <c r="B645" s="74" t="s">
        <v>329</v>
      </c>
      <c r="C645" s="92" t="s">
        <v>713</v>
      </c>
      <c r="D645" s="229"/>
      <c r="E645" s="77">
        <f t="shared" si="71"/>
        <v>43293</v>
      </c>
      <c r="F645" s="77">
        <f t="shared" si="71"/>
        <v>43296</v>
      </c>
      <c r="G645" s="75">
        <f t="shared" si="71"/>
        <v>43299</v>
      </c>
    </row>
    <row r="646" spans="1:7" s="57" customFormat="1" ht="15.75" customHeight="1">
      <c r="A646" s="89"/>
      <c r="B646" s="74" t="s">
        <v>329</v>
      </c>
      <c r="C646" s="92" t="s">
        <v>714</v>
      </c>
      <c r="D646" s="229"/>
      <c r="E646" s="77">
        <f t="shared" si="71"/>
        <v>43300</v>
      </c>
      <c r="F646" s="77">
        <f t="shared" si="71"/>
        <v>43303</v>
      </c>
      <c r="G646" s="75">
        <f t="shared" si="71"/>
        <v>43306</v>
      </c>
    </row>
    <row r="647" spans="1:7" s="57" customFormat="1" ht="15.75" customHeight="1">
      <c r="A647" s="89" t="s">
        <v>944</v>
      </c>
      <c r="B647" s="74" t="s">
        <v>329</v>
      </c>
      <c r="C647" s="92" t="s">
        <v>715</v>
      </c>
      <c r="D647" s="230"/>
      <c r="E647" s="77">
        <f t="shared" si="71"/>
        <v>43307</v>
      </c>
      <c r="F647" s="77">
        <f t="shared" si="71"/>
        <v>43310</v>
      </c>
      <c r="G647" s="75">
        <f t="shared" si="71"/>
        <v>43313</v>
      </c>
    </row>
    <row r="648" spans="1:7" s="57" customFormat="1" ht="15.75" customHeight="1">
      <c r="A648" s="89"/>
      <c r="B648" s="34"/>
      <c r="C648" s="33"/>
      <c r="D648" s="26"/>
      <c r="E648" s="26"/>
      <c r="F648" s="12"/>
      <c r="G648" s="12"/>
    </row>
    <row r="649" spans="1:7" s="57" customFormat="1" ht="15.75" customHeight="1">
      <c r="A649" s="89"/>
      <c r="B649" s="89"/>
      <c r="C649" s="17"/>
      <c r="D649" s="18"/>
      <c r="E649" s="18"/>
      <c r="F649" s="19"/>
      <c r="G649" s="19"/>
    </row>
    <row r="650" spans="1:7" s="57" customFormat="1" ht="15.75" customHeight="1">
      <c r="A650" s="89"/>
      <c r="B650" s="26"/>
      <c r="C650" s="26"/>
      <c r="D650" s="26"/>
      <c r="E650" s="11"/>
      <c r="F650" s="11"/>
      <c r="G650" s="12"/>
    </row>
    <row r="651" spans="1:7" s="57" customFormat="1" ht="15.75" customHeight="1">
      <c r="A651" s="89"/>
      <c r="B651" s="211" t="s">
        <v>38</v>
      </c>
      <c r="C651" s="211" t="s">
        <v>39</v>
      </c>
      <c r="D651" s="211" t="s">
        <v>40</v>
      </c>
      <c r="E651" s="74" t="s">
        <v>945</v>
      </c>
      <c r="F651" s="74" t="s">
        <v>41</v>
      </c>
      <c r="G651" s="74" t="s">
        <v>131</v>
      </c>
    </row>
    <row r="652" spans="1:7" s="57" customFormat="1" ht="15.75" customHeight="1">
      <c r="A652" s="89"/>
      <c r="B652" s="212"/>
      <c r="C652" s="212"/>
      <c r="D652" s="212"/>
      <c r="E652" s="80" t="s">
        <v>30</v>
      </c>
      <c r="F652" s="74" t="s">
        <v>42</v>
      </c>
      <c r="G652" s="74" t="s">
        <v>43</v>
      </c>
    </row>
    <row r="653" spans="1:7" s="57" customFormat="1" ht="15.75" customHeight="1">
      <c r="A653" s="89"/>
      <c r="B653" s="74" t="s">
        <v>359</v>
      </c>
      <c r="C653" s="92" t="s">
        <v>360</v>
      </c>
      <c r="D653" s="228" t="s">
        <v>946</v>
      </c>
      <c r="E653" s="75">
        <v>43279</v>
      </c>
      <c r="F653" s="77">
        <f>E653+3</f>
        <v>43282</v>
      </c>
      <c r="G653" s="75">
        <f>F653+4</f>
        <v>43286</v>
      </c>
    </row>
    <row r="654" spans="1:7" s="57" customFormat="1" ht="15.75" customHeight="1">
      <c r="A654" s="89"/>
      <c r="B654" s="74" t="s">
        <v>747</v>
      </c>
      <c r="C654" s="92" t="s">
        <v>381</v>
      </c>
      <c r="D654" s="229"/>
      <c r="E654" s="77">
        <f t="shared" ref="E654:G657" si="72">E653+7</f>
        <v>43286</v>
      </c>
      <c r="F654" s="77">
        <f t="shared" si="72"/>
        <v>43289</v>
      </c>
      <c r="G654" s="75">
        <f t="shared" si="72"/>
        <v>43293</v>
      </c>
    </row>
    <row r="655" spans="1:7" s="57" customFormat="1" ht="15.75" customHeight="1">
      <c r="A655" s="89"/>
      <c r="B655" s="74" t="s">
        <v>748</v>
      </c>
      <c r="C655" s="92" t="s">
        <v>360</v>
      </c>
      <c r="D655" s="229"/>
      <c r="E655" s="77">
        <f t="shared" si="72"/>
        <v>43293</v>
      </c>
      <c r="F655" s="77">
        <f t="shared" si="72"/>
        <v>43296</v>
      </c>
      <c r="G655" s="75">
        <f t="shared" si="72"/>
        <v>43300</v>
      </c>
    </row>
    <row r="656" spans="1:7" s="57" customFormat="1" ht="15.75" customHeight="1">
      <c r="A656" s="89" t="s">
        <v>947</v>
      </c>
      <c r="B656" s="74" t="s">
        <v>749</v>
      </c>
      <c r="C656" s="92" t="s">
        <v>381</v>
      </c>
      <c r="D656" s="229"/>
      <c r="E656" s="77">
        <f>E655+7</f>
        <v>43300</v>
      </c>
      <c r="F656" s="77">
        <f t="shared" si="72"/>
        <v>43303</v>
      </c>
      <c r="G656" s="75">
        <f t="shared" si="72"/>
        <v>43307</v>
      </c>
    </row>
    <row r="657" spans="1:7" s="57" customFormat="1" ht="15.75" customHeight="1">
      <c r="A657" s="89"/>
      <c r="B657" s="74" t="s">
        <v>750</v>
      </c>
      <c r="C657" s="92" t="s">
        <v>381</v>
      </c>
      <c r="D657" s="230"/>
      <c r="E657" s="77">
        <f t="shared" si="72"/>
        <v>43307</v>
      </c>
      <c r="F657" s="77">
        <f t="shared" si="72"/>
        <v>43310</v>
      </c>
      <c r="G657" s="75">
        <f t="shared" si="72"/>
        <v>43314</v>
      </c>
    </row>
    <row r="658" spans="1:7" s="57" customFormat="1" ht="15.75" customHeight="1">
      <c r="A658" s="89"/>
      <c r="B658" s="26"/>
      <c r="C658" s="26"/>
      <c r="D658" s="26"/>
      <c r="E658" s="26"/>
      <c r="F658" s="12"/>
      <c r="G658" s="12"/>
    </row>
    <row r="659" spans="1:7" s="57" customFormat="1" ht="15.75" customHeight="1">
      <c r="A659" s="89"/>
      <c r="B659" s="89"/>
      <c r="C659" s="17"/>
      <c r="D659" s="18"/>
      <c r="E659" s="18"/>
      <c r="F659" s="19"/>
      <c r="G659" s="19"/>
    </row>
    <row r="660" spans="1:7" s="57" customFormat="1" ht="15.75" customHeight="1">
      <c r="A660" s="89"/>
      <c r="B660" s="211" t="s">
        <v>38</v>
      </c>
      <c r="C660" s="211" t="s">
        <v>39</v>
      </c>
      <c r="D660" s="211" t="s">
        <v>40</v>
      </c>
      <c r="E660" s="74" t="s">
        <v>786</v>
      </c>
      <c r="F660" s="74" t="s">
        <v>41</v>
      </c>
      <c r="G660" s="74" t="s">
        <v>132</v>
      </c>
    </row>
    <row r="661" spans="1:7" s="57" customFormat="1" ht="15.75" customHeight="1">
      <c r="A661" s="89"/>
      <c r="B661" s="212"/>
      <c r="C661" s="212"/>
      <c r="D661" s="212"/>
      <c r="E661" s="80" t="s">
        <v>30</v>
      </c>
      <c r="F661" s="74" t="s">
        <v>42</v>
      </c>
      <c r="G661" s="74" t="s">
        <v>43</v>
      </c>
    </row>
    <row r="662" spans="1:7" s="57" customFormat="1" ht="15.75" customHeight="1">
      <c r="A662" s="89"/>
      <c r="B662" s="74" t="s">
        <v>320</v>
      </c>
      <c r="C662" s="163" t="s">
        <v>948</v>
      </c>
      <c r="D662" s="211" t="s">
        <v>949</v>
      </c>
      <c r="E662" s="75">
        <v>43282</v>
      </c>
      <c r="F662" s="75">
        <f>E662+3</f>
        <v>43285</v>
      </c>
      <c r="G662" s="75">
        <f>F662+3</f>
        <v>43288</v>
      </c>
    </row>
    <row r="663" spans="1:7" s="57" customFormat="1" ht="15.75" customHeight="1">
      <c r="A663" s="89"/>
      <c r="B663" s="74" t="s">
        <v>319</v>
      </c>
      <c r="C663" s="163" t="s">
        <v>716</v>
      </c>
      <c r="D663" s="242"/>
      <c r="E663" s="75">
        <f t="shared" ref="E663:F666" si="73">E662+7</f>
        <v>43289</v>
      </c>
      <c r="F663" s="75">
        <f t="shared" si="73"/>
        <v>43292</v>
      </c>
      <c r="G663" s="75">
        <f>F663+3</f>
        <v>43295</v>
      </c>
    </row>
    <row r="664" spans="1:7" s="57" customFormat="1" ht="15.75" customHeight="1">
      <c r="A664" s="89"/>
      <c r="B664" s="74" t="s">
        <v>320</v>
      </c>
      <c r="C664" s="163" t="s">
        <v>717</v>
      </c>
      <c r="D664" s="242"/>
      <c r="E664" s="75">
        <f t="shared" si="73"/>
        <v>43296</v>
      </c>
      <c r="F664" s="75">
        <f t="shared" si="73"/>
        <v>43299</v>
      </c>
      <c r="G664" s="75">
        <f>F664+3</f>
        <v>43302</v>
      </c>
    </row>
    <row r="665" spans="1:7" s="57" customFormat="1" ht="15.75" customHeight="1">
      <c r="A665" s="89"/>
      <c r="B665" s="74" t="s">
        <v>319</v>
      </c>
      <c r="C665" s="163" t="s">
        <v>718</v>
      </c>
      <c r="D665" s="242"/>
      <c r="E665" s="75">
        <f t="shared" si="73"/>
        <v>43303</v>
      </c>
      <c r="F665" s="75">
        <f t="shared" si="73"/>
        <v>43306</v>
      </c>
      <c r="G665" s="75">
        <f>F665+3</f>
        <v>43309</v>
      </c>
    </row>
    <row r="666" spans="1:7" s="57" customFormat="1" ht="15.75" customHeight="1">
      <c r="A666" s="89" t="s">
        <v>132</v>
      </c>
      <c r="B666" s="74" t="s">
        <v>320</v>
      </c>
      <c r="C666" s="163" t="s">
        <v>719</v>
      </c>
      <c r="D666" s="212"/>
      <c r="E666" s="75">
        <f t="shared" si="73"/>
        <v>43310</v>
      </c>
      <c r="F666" s="75">
        <f t="shared" si="73"/>
        <v>43313</v>
      </c>
      <c r="G666" s="75">
        <f>F666+3</f>
        <v>43316</v>
      </c>
    </row>
    <row r="667" spans="1:7" s="57" customFormat="1" ht="15.75" customHeight="1">
      <c r="A667" s="89"/>
      <c r="B667" s="26"/>
      <c r="C667" s="71"/>
      <c r="D667" s="26"/>
      <c r="E667" s="26"/>
      <c r="F667" s="72"/>
      <c r="G667" s="72"/>
    </row>
    <row r="668" spans="1:7" s="57" customFormat="1" ht="15.75" customHeight="1">
      <c r="A668" s="89"/>
      <c r="B668" s="211" t="s">
        <v>38</v>
      </c>
      <c r="C668" s="211" t="s">
        <v>39</v>
      </c>
      <c r="D668" s="211" t="s">
        <v>40</v>
      </c>
      <c r="E668" s="74" t="s">
        <v>786</v>
      </c>
      <c r="F668" s="74" t="s">
        <v>41</v>
      </c>
      <c r="G668" s="74" t="s">
        <v>132</v>
      </c>
    </row>
    <row r="669" spans="1:7" s="57" customFormat="1" ht="15.75" customHeight="1">
      <c r="A669" s="89"/>
      <c r="B669" s="212"/>
      <c r="C669" s="212"/>
      <c r="D669" s="212"/>
      <c r="E669" s="80" t="s">
        <v>30</v>
      </c>
      <c r="F669" s="74" t="s">
        <v>42</v>
      </c>
      <c r="G669" s="74" t="s">
        <v>43</v>
      </c>
    </row>
    <row r="670" spans="1:7" s="57" customFormat="1" ht="15.75" customHeight="1">
      <c r="A670" s="89"/>
      <c r="B670" s="74" t="s">
        <v>0</v>
      </c>
      <c r="C670" s="140" t="s">
        <v>950</v>
      </c>
      <c r="D670" s="211" t="s">
        <v>951</v>
      </c>
      <c r="E670" s="75">
        <v>43285</v>
      </c>
      <c r="F670" s="75">
        <f>E670+3</f>
        <v>43288</v>
      </c>
      <c r="G670" s="75">
        <f>F670+3</f>
        <v>43291</v>
      </c>
    </row>
    <row r="671" spans="1:7" s="57" customFormat="1" ht="15.75" customHeight="1">
      <c r="A671" s="89"/>
      <c r="B671" s="74" t="s">
        <v>0</v>
      </c>
      <c r="C671" s="140" t="s">
        <v>445</v>
      </c>
      <c r="D671" s="242"/>
      <c r="E671" s="75">
        <f t="shared" ref="E671:F674" si="74">E670+7</f>
        <v>43292</v>
      </c>
      <c r="F671" s="75">
        <f t="shared" si="74"/>
        <v>43295</v>
      </c>
      <c r="G671" s="75">
        <f>F671+3</f>
        <v>43298</v>
      </c>
    </row>
    <row r="672" spans="1:7" s="57" customFormat="1" ht="15.75" customHeight="1">
      <c r="A672" s="89"/>
      <c r="B672" s="74" t="s">
        <v>0</v>
      </c>
      <c r="C672" s="140" t="s">
        <v>709</v>
      </c>
      <c r="D672" s="242"/>
      <c r="E672" s="75">
        <f t="shared" si="74"/>
        <v>43299</v>
      </c>
      <c r="F672" s="75">
        <f t="shared" si="74"/>
        <v>43302</v>
      </c>
      <c r="G672" s="75">
        <f>F672+3</f>
        <v>43305</v>
      </c>
    </row>
    <row r="673" spans="1:7" s="57" customFormat="1" ht="15.75" customHeight="1">
      <c r="A673" s="89"/>
      <c r="B673" s="74" t="s">
        <v>0</v>
      </c>
      <c r="C673" s="140" t="s">
        <v>710</v>
      </c>
      <c r="D673" s="242"/>
      <c r="E673" s="75">
        <f t="shared" si="74"/>
        <v>43306</v>
      </c>
      <c r="F673" s="75">
        <f t="shared" si="74"/>
        <v>43309</v>
      </c>
      <c r="G673" s="75">
        <f>F673+3</f>
        <v>43312</v>
      </c>
    </row>
    <row r="674" spans="1:7" s="57" customFormat="1" ht="15.75" customHeight="1">
      <c r="A674" s="89"/>
      <c r="B674" s="74" t="s">
        <v>0</v>
      </c>
      <c r="C674" s="140" t="s">
        <v>711</v>
      </c>
      <c r="D674" s="212"/>
      <c r="E674" s="75">
        <f t="shared" si="74"/>
        <v>43313</v>
      </c>
      <c r="F674" s="75">
        <f t="shared" si="74"/>
        <v>43316</v>
      </c>
      <c r="G674" s="75">
        <f>F674+3</f>
        <v>43319</v>
      </c>
    </row>
    <row r="675" spans="1:7" s="57" customFormat="1" ht="15.75" customHeight="1">
      <c r="A675" s="89"/>
      <c r="B675" s="26"/>
      <c r="C675" s="26"/>
      <c r="D675" s="26"/>
      <c r="E675" s="26"/>
      <c r="F675" s="12"/>
      <c r="G675" s="12"/>
    </row>
    <row r="676" spans="1:7" s="57" customFormat="1" ht="15.75" customHeight="1">
      <c r="A676" s="89"/>
      <c r="B676" s="89"/>
      <c r="C676" s="17"/>
      <c r="D676" s="18"/>
      <c r="E676" s="18"/>
      <c r="F676" s="19"/>
      <c r="G676" s="19"/>
    </row>
    <row r="677" spans="1:7" s="57" customFormat="1" ht="15.75" customHeight="1">
      <c r="A677" s="89"/>
      <c r="B677" s="211" t="s">
        <v>38</v>
      </c>
      <c r="C677" s="211" t="s">
        <v>39</v>
      </c>
      <c r="D677" s="211" t="s">
        <v>40</v>
      </c>
      <c r="E677" s="74" t="s">
        <v>879</v>
      </c>
      <c r="F677" s="74" t="s">
        <v>41</v>
      </c>
      <c r="G677" s="74" t="s">
        <v>134</v>
      </c>
    </row>
    <row r="678" spans="1:7" s="57" customFormat="1" ht="15.75" customHeight="1">
      <c r="A678" s="89"/>
      <c r="B678" s="212"/>
      <c r="C678" s="212"/>
      <c r="D678" s="212"/>
      <c r="E678" s="80" t="s">
        <v>30</v>
      </c>
      <c r="F678" s="74" t="s">
        <v>42</v>
      </c>
      <c r="G678" s="74" t="s">
        <v>43</v>
      </c>
    </row>
    <row r="679" spans="1:7" s="57" customFormat="1" ht="15.75" customHeight="1">
      <c r="A679" s="89"/>
      <c r="B679" s="74" t="s">
        <v>952</v>
      </c>
      <c r="C679" s="74" t="s">
        <v>953</v>
      </c>
      <c r="D679" s="211" t="s">
        <v>954</v>
      </c>
      <c r="E679" s="75">
        <v>43282</v>
      </c>
      <c r="F679" s="75">
        <f>E679+3</f>
        <v>43285</v>
      </c>
      <c r="G679" s="75">
        <f>F679+3</f>
        <v>43288</v>
      </c>
    </row>
    <row r="680" spans="1:7" s="57" customFormat="1" ht="15.75" customHeight="1">
      <c r="A680" s="89"/>
      <c r="B680" s="74" t="s">
        <v>952</v>
      </c>
      <c r="C680" s="74" t="s">
        <v>709</v>
      </c>
      <c r="D680" s="242"/>
      <c r="E680" s="75">
        <f t="shared" ref="E680:F683" si="75">E679+7</f>
        <v>43289</v>
      </c>
      <c r="F680" s="75">
        <f t="shared" si="75"/>
        <v>43292</v>
      </c>
      <c r="G680" s="75">
        <f>F680+3</f>
        <v>43295</v>
      </c>
    </row>
    <row r="681" spans="1:7" s="57" customFormat="1" ht="15.75" customHeight="1">
      <c r="A681" s="89"/>
      <c r="B681" s="74" t="s">
        <v>952</v>
      </c>
      <c r="C681" s="74" t="s">
        <v>710</v>
      </c>
      <c r="D681" s="242"/>
      <c r="E681" s="75">
        <f t="shared" si="75"/>
        <v>43296</v>
      </c>
      <c r="F681" s="75">
        <f t="shared" si="75"/>
        <v>43299</v>
      </c>
      <c r="G681" s="75">
        <f>F681+3</f>
        <v>43302</v>
      </c>
    </row>
    <row r="682" spans="1:7" s="57" customFormat="1" ht="15.75" customHeight="1">
      <c r="A682" s="89"/>
      <c r="B682" s="74" t="s">
        <v>952</v>
      </c>
      <c r="C682" s="74" t="s">
        <v>711</v>
      </c>
      <c r="D682" s="242"/>
      <c r="E682" s="75">
        <f t="shared" si="75"/>
        <v>43303</v>
      </c>
      <c r="F682" s="75">
        <f t="shared" si="75"/>
        <v>43306</v>
      </c>
      <c r="G682" s="75">
        <f>F682+3</f>
        <v>43309</v>
      </c>
    </row>
    <row r="683" spans="1:7" s="57" customFormat="1" ht="15.75" customHeight="1">
      <c r="A683" s="89" t="s">
        <v>134</v>
      </c>
      <c r="B683" s="74" t="s">
        <v>952</v>
      </c>
      <c r="C683" s="74" t="s">
        <v>720</v>
      </c>
      <c r="D683" s="212"/>
      <c r="E683" s="75">
        <f t="shared" si="75"/>
        <v>43310</v>
      </c>
      <c r="F683" s="75">
        <f t="shared" si="75"/>
        <v>43313</v>
      </c>
      <c r="G683" s="75">
        <f>F683+3</f>
        <v>43316</v>
      </c>
    </row>
    <row r="684" spans="1:7" s="57" customFormat="1" ht="15.75" customHeight="1">
      <c r="A684" s="89"/>
      <c r="B684" s="17"/>
      <c r="C684" s="17"/>
      <c r="D684" s="17"/>
      <c r="E684" s="17"/>
      <c r="F684" s="18"/>
      <c r="G684" s="19"/>
    </row>
    <row r="685" spans="1:7" s="57" customFormat="1" ht="15.75" customHeight="1">
      <c r="A685" s="89"/>
      <c r="B685" s="211" t="s">
        <v>793</v>
      </c>
      <c r="C685" s="211" t="s">
        <v>39</v>
      </c>
      <c r="D685" s="211" t="s">
        <v>40</v>
      </c>
      <c r="E685" s="74" t="s">
        <v>786</v>
      </c>
      <c r="F685" s="74" t="s">
        <v>41</v>
      </c>
      <c r="G685" s="74" t="s">
        <v>134</v>
      </c>
    </row>
    <row r="686" spans="1:7" s="57" customFormat="1" ht="15.75" customHeight="1">
      <c r="A686" s="89"/>
      <c r="B686" s="212"/>
      <c r="C686" s="212"/>
      <c r="D686" s="212"/>
      <c r="E686" s="80" t="s">
        <v>30</v>
      </c>
      <c r="F686" s="74" t="s">
        <v>42</v>
      </c>
      <c r="G686" s="74" t="s">
        <v>43</v>
      </c>
    </row>
    <row r="687" spans="1:7" s="57" customFormat="1" ht="15.75" customHeight="1">
      <c r="A687" s="89"/>
      <c r="B687" s="74" t="s">
        <v>955</v>
      </c>
      <c r="C687" s="140" t="s">
        <v>762</v>
      </c>
      <c r="D687" s="228" t="s">
        <v>956</v>
      </c>
      <c r="E687" s="75">
        <v>43285</v>
      </c>
      <c r="F687" s="75">
        <f>E687+3</f>
        <v>43288</v>
      </c>
      <c r="G687" s="75">
        <f>F687+4</f>
        <v>43292</v>
      </c>
    </row>
    <row r="688" spans="1:7" s="57" customFormat="1" ht="15.75" customHeight="1">
      <c r="A688" s="89"/>
      <c r="B688" s="74" t="s">
        <v>957</v>
      </c>
      <c r="C688" s="140" t="s">
        <v>444</v>
      </c>
      <c r="D688" s="229"/>
      <c r="E688" s="75">
        <f t="shared" ref="E688:F691" si="76">E687+7</f>
        <v>43292</v>
      </c>
      <c r="F688" s="75">
        <f t="shared" si="76"/>
        <v>43295</v>
      </c>
      <c r="G688" s="75">
        <f>F688+4</f>
        <v>43299</v>
      </c>
    </row>
    <row r="689" spans="1:7" s="57" customFormat="1" ht="15.75" customHeight="1">
      <c r="A689" s="89"/>
      <c r="B689" s="74" t="s">
        <v>957</v>
      </c>
      <c r="C689" s="140" t="s">
        <v>752</v>
      </c>
      <c r="D689" s="229"/>
      <c r="E689" s="75">
        <f t="shared" si="76"/>
        <v>43299</v>
      </c>
      <c r="F689" s="75">
        <f t="shared" si="76"/>
        <v>43302</v>
      </c>
      <c r="G689" s="75">
        <f>F689+4</f>
        <v>43306</v>
      </c>
    </row>
    <row r="690" spans="1:7" s="57" customFormat="1" ht="15.75" customHeight="1">
      <c r="A690" s="89"/>
      <c r="B690" s="74" t="s">
        <v>957</v>
      </c>
      <c r="C690" s="140" t="s">
        <v>445</v>
      </c>
      <c r="D690" s="229"/>
      <c r="E690" s="75">
        <f t="shared" si="76"/>
        <v>43306</v>
      </c>
      <c r="F690" s="75">
        <f t="shared" si="76"/>
        <v>43309</v>
      </c>
      <c r="G690" s="75">
        <f>F690+4</f>
        <v>43313</v>
      </c>
    </row>
    <row r="691" spans="1:7" s="57" customFormat="1" ht="15.75" customHeight="1">
      <c r="A691" s="89"/>
      <c r="B691" s="74" t="s">
        <v>957</v>
      </c>
      <c r="C691" s="140" t="s">
        <v>709</v>
      </c>
      <c r="D691" s="230"/>
      <c r="E691" s="75">
        <f t="shared" si="76"/>
        <v>43313</v>
      </c>
      <c r="F691" s="75">
        <f t="shared" si="76"/>
        <v>43316</v>
      </c>
      <c r="G691" s="75">
        <f>F691+4</f>
        <v>43320</v>
      </c>
    </row>
    <row r="692" spans="1:7" s="57" customFormat="1" ht="15.75" customHeight="1">
      <c r="A692" s="89"/>
      <c r="B692" s="34"/>
      <c r="C692" s="26"/>
      <c r="D692" s="26"/>
      <c r="E692" s="26"/>
      <c r="F692" s="12"/>
      <c r="G692" s="12"/>
    </row>
    <row r="693" spans="1:7" s="57" customFormat="1" ht="15.75" customHeight="1">
      <c r="A693" s="89"/>
      <c r="B693" s="89"/>
      <c r="C693" s="17"/>
      <c r="D693" s="18"/>
      <c r="E693" s="18"/>
      <c r="F693" s="19"/>
      <c r="G693" s="19"/>
    </row>
    <row r="694" spans="1:7" s="57" customFormat="1" ht="15.75" customHeight="1">
      <c r="A694" s="89"/>
      <c r="B694" s="211" t="s">
        <v>38</v>
      </c>
      <c r="C694" s="211" t="s">
        <v>39</v>
      </c>
      <c r="D694" s="211" t="s">
        <v>40</v>
      </c>
      <c r="E694" s="74" t="s">
        <v>879</v>
      </c>
      <c r="F694" s="74" t="s">
        <v>41</v>
      </c>
      <c r="G694" s="74" t="s">
        <v>136</v>
      </c>
    </row>
    <row r="695" spans="1:7" s="57" customFormat="1" ht="15.75" customHeight="1">
      <c r="A695" s="89"/>
      <c r="B695" s="212"/>
      <c r="C695" s="212"/>
      <c r="D695" s="212"/>
      <c r="E695" s="80" t="s">
        <v>30</v>
      </c>
      <c r="F695" s="74" t="s">
        <v>42</v>
      </c>
      <c r="G695" s="74" t="s">
        <v>43</v>
      </c>
    </row>
    <row r="696" spans="1:7" s="57" customFormat="1" ht="15.75" customHeight="1">
      <c r="A696" s="89"/>
      <c r="B696" s="74" t="s">
        <v>31</v>
      </c>
      <c r="C696" s="112" t="s">
        <v>958</v>
      </c>
      <c r="D696" s="211" t="s">
        <v>959</v>
      </c>
      <c r="E696" s="75">
        <v>43284</v>
      </c>
      <c r="F696" s="75">
        <f t="shared" ref="F696:G700" si="77">E696+4</f>
        <v>43288</v>
      </c>
      <c r="G696" s="75">
        <f t="shared" si="77"/>
        <v>43292</v>
      </c>
    </row>
    <row r="697" spans="1:7" s="57" customFormat="1" ht="15.75" customHeight="1">
      <c r="A697" s="89"/>
      <c r="B697" s="74" t="s">
        <v>31</v>
      </c>
      <c r="C697" s="112" t="s">
        <v>705</v>
      </c>
      <c r="D697" s="242"/>
      <c r="E697" s="75">
        <f>E696+7</f>
        <v>43291</v>
      </c>
      <c r="F697" s="75">
        <f t="shared" si="77"/>
        <v>43295</v>
      </c>
      <c r="G697" s="75">
        <f t="shared" si="77"/>
        <v>43299</v>
      </c>
    </row>
    <row r="698" spans="1:7" s="57" customFormat="1" ht="15.75" customHeight="1">
      <c r="A698" s="89"/>
      <c r="B698" s="74" t="s">
        <v>31</v>
      </c>
      <c r="C698" s="112" t="s">
        <v>706</v>
      </c>
      <c r="D698" s="242"/>
      <c r="E698" s="75">
        <f>E697+7</f>
        <v>43298</v>
      </c>
      <c r="F698" s="75">
        <f t="shared" si="77"/>
        <v>43302</v>
      </c>
      <c r="G698" s="75">
        <f t="shared" si="77"/>
        <v>43306</v>
      </c>
    </row>
    <row r="699" spans="1:7" s="57" customFormat="1" ht="15.75" customHeight="1">
      <c r="A699" s="89"/>
      <c r="B699" s="74" t="s">
        <v>31</v>
      </c>
      <c r="C699" s="112" t="s">
        <v>707</v>
      </c>
      <c r="D699" s="242"/>
      <c r="E699" s="75">
        <f>E698+7</f>
        <v>43305</v>
      </c>
      <c r="F699" s="75">
        <f t="shared" si="77"/>
        <v>43309</v>
      </c>
      <c r="G699" s="75">
        <f t="shared" si="77"/>
        <v>43313</v>
      </c>
    </row>
    <row r="700" spans="1:7" s="57" customFormat="1" ht="15.75" customHeight="1">
      <c r="A700" s="89" t="s">
        <v>135</v>
      </c>
      <c r="B700" s="74" t="s">
        <v>31</v>
      </c>
      <c r="C700" s="112" t="s">
        <v>708</v>
      </c>
      <c r="D700" s="212"/>
      <c r="E700" s="75">
        <f>E699+7</f>
        <v>43312</v>
      </c>
      <c r="F700" s="75">
        <f t="shared" si="77"/>
        <v>43316</v>
      </c>
      <c r="G700" s="75">
        <f t="shared" si="77"/>
        <v>43320</v>
      </c>
    </row>
    <row r="701" spans="1:7" s="57" customFormat="1" ht="15.75" customHeight="1">
      <c r="A701" s="89"/>
      <c r="B701" s="26"/>
      <c r="C701" s="26"/>
      <c r="D701" s="26"/>
      <c r="E701" s="26"/>
      <c r="F701" s="12"/>
      <c r="G701" s="12"/>
    </row>
    <row r="702" spans="1:7" s="57" customFormat="1" ht="15.75" customHeight="1">
      <c r="A702" s="89"/>
      <c r="B702" s="89"/>
      <c r="C702" s="17"/>
      <c r="D702" s="18"/>
      <c r="E702" s="18"/>
      <c r="F702" s="19"/>
      <c r="G702" s="19"/>
    </row>
    <row r="703" spans="1:7" s="57" customFormat="1" ht="15.75" customHeight="1">
      <c r="A703" s="89"/>
      <c r="B703" s="222" t="s">
        <v>38</v>
      </c>
      <c r="C703" s="222" t="s">
        <v>39</v>
      </c>
      <c r="D703" s="222" t="s">
        <v>40</v>
      </c>
      <c r="E703" s="74" t="s">
        <v>791</v>
      </c>
      <c r="F703" s="74" t="s">
        <v>41</v>
      </c>
      <c r="G703" s="74" t="s">
        <v>138</v>
      </c>
    </row>
    <row r="704" spans="1:7" s="57" customFormat="1" ht="15.75" customHeight="1">
      <c r="A704" s="89"/>
      <c r="B704" s="223"/>
      <c r="C704" s="223"/>
      <c r="D704" s="223"/>
      <c r="E704" s="74" t="s">
        <v>30</v>
      </c>
      <c r="F704" s="74" t="s">
        <v>42</v>
      </c>
      <c r="G704" s="74" t="s">
        <v>43</v>
      </c>
    </row>
    <row r="705" spans="1:7" s="57" customFormat="1" ht="15.75" customHeight="1">
      <c r="A705" s="89"/>
      <c r="B705" s="74" t="s">
        <v>960</v>
      </c>
      <c r="C705" s="112" t="s">
        <v>961</v>
      </c>
      <c r="D705" s="254" t="s">
        <v>962</v>
      </c>
      <c r="E705" s="75">
        <v>43281</v>
      </c>
      <c r="F705" s="75">
        <f>E705+3</f>
        <v>43284</v>
      </c>
      <c r="G705" s="75">
        <f>F705+5</f>
        <v>43289</v>
      </c>
    </row>
    <row r="706" spans="1:7" s="57" customFormat="1" ht="15.75" customHeight="1">
      <c r="A706" s="89"/>
      <c r="B706" s="74" t="s">
        <v>960</v>
      </c>
      <c r="C706" s="112" t="s">
        <v>730</v>
      </c>
      <c r="D706" s="246"/>
      <c r="E706" s="75">
        <f>E705+7</f>
        <v>43288</v>
      </c>
      <c r="F706" s="75">
        <f t="shared" ref="E706:F709" si="78">F705+7</f>
        <v>43291</v>
      </c>
      <c r="G706" s="75">
        <f>F706+5</f>
        <v>43296</v>
      </c>
    </row>
    <row r="707" spans="1:7" s="57" customFormat="1" ht="15.75" customHeight="1">
      <c r="A707" s="89"/>
      <c r="B707" s="74" t="s">
        <v>960</v>
      </c>
      <c r="C707" s="112" t="s">
        <v>963</v>
      </c>
      <c r="D707" s="246"/>
      <c r="E707" s="75">
        <f t="shared" si="78"/>
        <v>43295</v>
      </c>
      <c r="F707" s="75">
        <f t="shared" si="78"/>
        <v>43298</v>
      </c>
      <c r="G707" s="75">
        <f>F707+5</f>
        <v>43303</v>
      </c>
    </row>
    <row r="708" spans="1:7" s="57" customFormat="1" ht="15.75" customHeight="1">
      <c r="A708" s="89"/>
      <c r="B708" s="74" t="s">
        <v>960</v>
      </c>
      <c r="C708" s="112" t="s">
        <v>964</v>
      </c>
      <c r="D708" s="246"/>
      <c r="E708" s="75">
        <f t="shared" si="78"/>
        <v>43302</v>
      </c>
      <c r="F708" s="75">
        <f t="shared" si="78"/>
        <v>43305</v>
      </c>
      <c r="G708" s="75">
        <f>F708+5</f>
        <v>43310</v>
      </c>
    </row>
    <row r="709" spans="1:7" s="57" customFormat="1" ht="15.75" customHeight="1">
      <c r="A709" s="89" t="s">
        <v>137</v>
      </c>
      <c r="B709" s="74" t="s">
        <v>960</v>
      </c>
      <c r="C709" s="112" t="s">
        <v>965</v>
      </c>
      <c r="D709" s="223"/>
      <c r="E709" s="75">
        <f t="shared" si="78"/>
        <v>43309</v>
      </c>
      <c r="F709" s="75">
        <f t="shared" si="78"/>
        <v>43312</v>
      </c>
      <c r="G709" s="75">
        <f>F709+5</f>
        <v>43317</v>
      </c>
    </row>
    <row r="710" spans="1:7" s="57" customFormat="1" ht="15.75" customHeight="1">
      <c r="A710" s="89"/>
      <c r="B710" s="17"/>
      <c r="C710" s="17"/>
      <c r="D710" s="18"/>
      <c r="E710" s="18"/>
      <c r="F710" s="19"/>
      <c r="G710" s="19"/>
    </row>
    <row r="711" spans="1:7" s="57" customFormat="1" ht="15.75" customHeight="1">
      <c r="A711" s="89"/>
      <c r="B711" s="211" t="s">
        <v>793</v>
      </c>
      <c r="C711" s="211" t="s">
        <v>39</v>
      </c>
      <c r="D711" s="211" t="s">
        <v>40</v>
      </c>
      <c r="E711" s="74" t="s">
        <v>786</v>
      </c>
      <c r="F711" s="74" t="s">
        <v>41</v>
      </c>
      <c r="G711" s="74" t="s">
        <v>138</v>
      </c>
    </row>
    <row r="712" spans="1:7" s="57" customFormat="1" ht="15.75" customHeight="1">
      <c r="A712" s="89"/>
      <c r="B712" s="212"/>
      <c r="C712" s="212"/>
      <c r="D712" s="212"/>
      <c r="E712" s="80" t="s">
        <v>30</v>
      </c>
      <c r="F712" s="74" t="s">
        <v>42</v>
      </c>
      <c r="G712" s="74" t="s">
        <v>43</v>
      </c>
    </row>
    <row r="713" spans="1:7" s="57" customFormat="1" ht="15.75" customHeight="1">
      <c r="A713" s="89"/>
      <c r="B713" s="74" t="s">
        <v>966</v>
      </c>
      <c r="C713" s="112" t="s">
        <v>961</v>
      </c>
      <c r="D713" s="258" t="s">
        <v>967</v>
      </c>
      <c r="E713" s="75">
        <v>43284</v>
      </c>
      <c r="F713" s="75">
        <f t="shared" ref="F713:G717" si="79">E713+3</f>
        <v>43287</v>
      </c>
      <c r="G713" s="75">
        <f t="shared" si="79"/>
        <v>43290</v>
      </c>
    </row>
    <row r="714" spans="1:7" s="57" customFormat="1" ht="15.75" customHeight="1">
      <c r="A714" s="89"/>
      <c r="B714" s="74" t="s">
        <v>966</v>
      </c>
      <c r="C714" s="112" t="s">
        <v>730</v>
      </c>
      <c r="D714" s="242"/>
      <c r="E714" s="75">
        <f>E713+7</f>
        <v>43291</v>
      </c>
      <c r="F714" s="75">
        <f t="shared" si="79"/>
        <v>43294</v>
      </c>
      <c r="G714" s="75">
        <f t="shared" si="79"/>
        <v>43297</v>
      </c>
    </row>
    <row r="715" spans="1:7" s="57" customFormat="1" ht="15.75" customHeight="1">
      <c r="A715" s="89"/>
      <c r="B715" s="74" t="s">
        <v>966</v>
      </c>
      <c r="C715" s="112" t="s">
        <v>963</v>
      </c>
      <c r="D715" s="242"/>
      <c r="E715" s="75">
        <f>E714+7</f>
        <v>43298</v>
      </c>
      <c r="F715" s="75">
        <f t="shared" si="79"/>
        <v>43301</v>
      </c>
      <c r="G715" s="75">
        <f t="shared" si="79"/>
        <v>43304</v>
      </c>
    </row>
    <row r="716" spans="1:7" s="57" customFormat="1" ht="15.75" customHeight="1">
      <c r="A716" s="89"/>
      <c r="B716" s="74" t="s">
        <v>966</v>
      </c>
      <c r="C716" s="112" t="s">
        <v>964</v>
      </c>
      <c r="D716" s="242"/>
      <c r="E716" s="75">
        <f>E715+7</f>
        <v>43305</v>
      </c>
      <c r="F716" s="75">
        <f t="shared" si="79"/>
        <v>43308</v>
      </c>
      <c r="G716" s="75">
        <f t="shared" si="79"/>
        <v>43311</v>
      </c>
    </row>
    <row r="717" spans="1:7" s="57" customFormat="1" ht="15.75" customHeight="1">
      <c r="A717" s="89"/>
      <c r="B717" s="74" t="s">
        <v>966</v>
      </c>
      <c r="C717" s="112" t="s">
        <v>965</v>
      </c>
      <c r="D717" s="212"/>
      <c r="E717" s="75">
        <f>E716+7</f>
        <v>43312</v>
      </c>
      <c r="F717" s="75">
        <f t="shared" si="79"/>
        <v>43315</v>
      </c>
      <c r="G717" s="75">
        <f t="shared" si="79"/>
        <v>43318</v>
      </c>
    </row>
    <row r="718" spans="1:7" s="57" customFormat="1" ht="15.75" customHeight="1">
      <c r="A718" s="89"/>
      <c r="B718" s="26"/>
      <c r="C718" s="26"/>
      <c r="D718" s="26"/>
      <c r="E718" s="26"/>
      <c r="F718" s="12"/>
      <c r="G718" s="12"/>
    </row>
    <row r="719" spans="1:7" s="57" customFormat="1" ht="15.75" customHeight="1">
      <c r="A719" s="89"/>
      <c r="B719" s="89"/>
      <c r="C719" s="17"/>
      <c r="D719" s="18"/>
      <c r="E719" s="18"/>
      <c r="F719" s="19"/>
      <c r="G719" s="19"/>
    </row>
    <row r="720" spans="1:7" s="57" customFormat="1" ht="15.75" customHeight="1">
      <c r="A720" s="89"/>
      <c r="B720" s="211" t="s">
        <v>793</v>
      </c>
      <c r="C720" s="211" t="s">
        <v>39</v>
      </c>
      <c r="D720" s="211" t="s">
        <v>40</v>
      </c>
      <c r="E720" s="74" t="s">
        <v>786</v>
      </c>
      <c r="F720" s="74" t="s">
        <v>41</v>
      </c>
      <c r="G720" s="74" t="s">
        <v>139</v>
      </c>
    </row>
    <row r="721" spans="1:7" s="57" customFormat="1" ht="15.75" customHeight="1">
      <c r="A721" s="89"/>
      <c r="B721" s="212"/>
      <c r="C721" s="212"/>
      <c r="D721" s="212"/>
      <c r="E721" s="80" t="s">
        <v>30</v>
      </c>
      <c r="F721" s="74" t="s">
        <v>42</v>
      </c>
      <c r="G721" s="74" t="s">
        <v>43</v>
      </c>
    </row>
    <row r="722" spans="1:7" s="57" customFormat="1" ht="15.75" customHeight="1">
      <c r="A722" s="89"/>
      <c r="B722" s="74" t="s">
        <v>31</v>
      </c>
      <c r="C722" s="112" t="s">
        <v>958</v>
      </c>
      <c r="D722" s="211" t="s">
        <v>968</v>
      </c>
      <c r="E722" s="75">
        <v>43284</v>
      </c>
      <c r="F722" s="75">
        <f t="shared" ref="F722:G726" si="80">E722+4</f>
        <v>43288</v>
      </c>
      <c r="G722" s="75">
        <f t="shared" si="80"/>
        <v>43292</v>
      </c>
    </row>
    <row r="723" spans="1:7" s="57" customFormat="1" ht="15.75" customHeight="1">
      <c r="A723" s="89"/>
      <c r="B723" s="74" t="s">
        <v>31</v>
      </c>
      <c r="C723" s="112" t="s">
        <v>705</v>
      </c>
      <c r="D723" s="242"/>
      <c r="E723" s="75">
        <f>E722+7</f>
        <v>43291</v>
      </c>
      <c r="F723" s="75">
        <f t="shared" si="80"/>
        <v>43295</v>
      </c>
      <c r="G723" s="75">
        <f t="shared" si="80"/>
        <v>43299</v>
      </c>
    </row>
    <row r="724" spans="1:7" s="57" customFormat="1" ht="15.75" customHeight="1">
      <c r="A724" s="89"/>
      <c r="B724" s="74" t="s">
        <v>31</v>
      </c>
      <c r="C724" s="112" t="s">
        <v>706</v>
      </c>
      <c r="D724" s="242"/>
      <c r="E724" s="75">
        <f>E723+7</f>
        <v>43298</v>
      </c>
      <c r="F724" s="75">
        <f t="shared" si="80"/>
        <v>43302</v>
      </c>
      <c r="G724" s="75">
        <f t="shared" si="80"/>
        <v>43306</v>
      </c>
    </row>
    <row r="725" spans="1:7" s="57" customFormat="1" ht="15.75" customHeight="1">
      <c r="A725" s="89"/>
      <c r="B725" s="74" t="s">
        <v>31</v>
      </c>
      <c r="C725" s="112" t="s">
        <v>707</v>
      </c>
      <c r="D725" s="242"/>
      <c r="E725" s="75">
        <f>E724+7</f>
        <v>43305</v>
      </c>
      <c r="F725" s="75">
        <f t="shared" si="80"/>
        <v>43309</v>
      </c>
      <c r="G725" s="75">
        <f t="shared" si="80"/>
        <v>43313</v>
      </c>
    </row>
    <row r="726" spans="1:7" s="57" customFormat="1" ht="15.75" customHeight="1">
      <c r="A726" s="89" t="s">
        <v>969</v>
      </c>
      <c r="B726" s="74" t="s">
        <v>31</v>
      </c>
      <c r="C726" s="112" t="s">
        <v>708</v>
      </c>
      <c r="D726" s="212"/>
      <c r="E726" s="75">
        <f>E725+7</f>
        <v>43312</v>
      </c>
      <c r="F726" s="75">
        <f t="shared" si="80"/>
        <v>43316</v>
      </c>
      <c r="G726" s="75">
        <f t="shared" si="80"/>
        <v>43320</v>
      </c>
    </row>
    <row r="727" spans="1:7" s="57" customFormat="1" ht="15.75" customHeight="1">
      <c r="A727" s="89"/>
      <c r="B727" s="17"/>
      <c r="C727" s="17"/>
      <c r="D727" s="18"/>
      <c r="E727" s="18"/>
      <c r="F727" s="19"/>
      <c r="G727" s="19"/>
    </row>
    <row r="728" spans="1:7" s="57" customFormat="1" ht="15.75" customHeight="1">
      <c r="A728" s="35" t="s">
        <v>32</v>
      </c>
      <c r="B728" s="36"/>
      <c r="C728" s="36"/>
      <c r="D728" s="36"/>
      <c r="E728" s="36"/>
      <c r="F728" s="36"/>
      <c r="G728" s="36"/>
    </row>
    <row r="729" spans="1:7" s="57" customFormat="1" ht="15.75" customHeight="1">
      <c r="A729" s="89"/>
      <c r="B729" s="17"/>
      <c r="C729" s="19"/>
      <c r="D729" s="3"/>
      <c r="E729" s="18"/>
      <c r="F729" s="19"/>
      <c r="G729" s="19"/>
    </row>
    <row r="730" spans="1:7" s="57" customFormat="1" ht="15.75" customHeight="1">
      <c r="A730" s="89"/>
      <c r="B730" s="211" t="s">
        <v>38</v>
      </c>
      <c r="C730" s="90" t="s">
        <v>39</v>
      </c>
      <c r="D730" s="90" t="s">
        <v>40</v>
      </c>
      <c r="E730" s="74" t="s">
        <v>786</v>
      </c>
      <c r="F730" s="74" t="s">
        <v>41</v>
      </c>
      <c r="G730" s="90" t="s">
        <v>970</v>
      </c>
    </row>
    <row r="731" spans="1:7" s="57" customFormat="1" ht="15.75" customHeight="1">
      <c r="A731" s="89"/>
      <c r="B731" s="212"/>
      <c r="C731" s="92"/>
      <c r="D731" s="92"/>
      <c r="E731" s="92" t="s">
        <v>30</v>
      </c>
      <c r="F731" s="106" t="s">
        <v>42</v>
      </c>
      <c r="G731" s="74" t="s">
        <v>43</v>
      </c>
    </row>
    <row r="732" spans="1:7" s="57" customFormat="1" ht="15.75" customHeight="1">
      <c r="A732" s="89"/>
      <c r="B732" s="119" t="s">
        <v>323</v>
      </c>
      <c r="C732" s="151" t="s">
        <v>429</v>
      </c>
      <c r="D732" s="251" t="s">
        <v>912</v>
      </c>
      <c r="E732" s="116">
        <v>43281</v>
      </c>
      <c r="F732" s="116">
        <f>E732+4</f>
        <v>43285</v>
      </c>
      <c r="G732" s="75">
        <f>F732+3</f>
        <v>43288</v>
      </c>
    </row>
    <row r="733" spans="1:7" s="57" customFormat="1" ht="15.75" customHeight="1">
      <c r="A733" s="89"/>
      <c r="B733" s="119" t="s">
        <v>324</v>
      </c>
      <c r="C733" s="151" t="s">
        <v>744</v>
      </c>
      <c r="D733" s="252"/>
      <c r="E733" s="116">
        <f t="shared" ref="E733:G736" si="81">E732+7</f>
        <v>43288</v>
      </c>
      <c r="F733" s="116">
        <f t="shared" si="81"/>
        <v>43292</v>
      </c>
      <c r="G733" s="75">
        <f t="shared" si="81"/>
        <v>43295</v>
      </c>
    </row>
    <row r="734" spans="1:7" s="57" customFormat="1" ht="15.75" customHeight="1">
      <c r="A734" s="89"/>
      <c r="B734" s="119" t="s">
        <v>323</v>
      </c>
      <c r="C734" s="151" t="s">
        <v>745</v>
      </c>
      <c r="D734" s="252"/>
      <c r="E734" s="116">
        <f t="shared" si="81"/>
        <v>43295</v>
      </c>
      <c r="F734" s="116">
        <f t="shared" si="81"/>
        <v>43299</v>
      </c>
      <c r="G734" s="75">
        <f t="shared" si="81"/>
        <v>43302</v>
      </c>
    </row>
    <row r="735" spans="1:7" s="57" customFormat="1" ht="15.75" customHeight="1">
      <c r="A735" s="37"/>
      <c r="B735" s="119" t="s">
        <v>324</v>
      </c>
      <c r="C735" s="151" t="s">
        <v>746</v>
      </c>
      <c r="D735" s="252"/>
      <c r="E735" s="116">
        <f t="shared" si="81"/>
        <v>43302</v>
      </c>
      <c r="F735" s="116">
        <f t="shared" si="81"/>
        <v>43306</v>
      </c>
      <c r="G735" s="75">
        <f t="shared" si="81"/>
        <v>43309</v>
      </c>
    </row>
    <row r="736" spans="1:7" s="57" customFormat="1" ht="15.75" customHeight="1">
      <c r="A736" s="87" t="s">
        <v>971</v>
      </c>
      <c r="B736" s="119" t="s">
        <v>323</v>
      </c>
      <c r="C736" s="151" t="s">
        <v>705</v>
      </c>
      <c r="D736" s="253"/>
      <c r="E736" s="116">
        <f t="shared" si="81"/>
        <v>43309</v>
      </c>
      <c r="F736" s="116">
        <f t="shared" si="81"/>
        <v>43313</v>
      </c>
      <c r="G736" s="75">
        <f t="shared" si="81"/>
        <v>43316</v>
      </c>
    </row>
    <row r="737" spans="1:7" s="57" customFormat="1" ht="15.75" customHeight="1">
      <c r="A737" s="87"/>
      <c r="B737" s="13"/>
      <c r="C737" s="13"/>
      <c r="D737" s="10"/>
      <c r="E737" s="12"/>
      <c r="F737" s="12"/>
      <c r="G737" s="12"/>
    </row>
    <row r="738" spans="1:7" s="57" customFormat="1" ht="15.75" customHeight="1">
      <c r="A738" s="87"/>
      <c r="B738" s="211" t="s">
        <v>38</v>
      </c>
      <c r="C738" s="90" t="s">
        <v>39</v>
      </c>
      <c r="D738" s="90" t="s">
        <v>40</v>
      </c>
      <c r="E738" s="74" t="s">
        <v>786</v>
      </c>
      <c r="F738" s="74" t="s">
        <v>41</v>
      </c>
      <c r="G738" s="90" t="s">
        <v>970</v>
      </c>
    </row>
    <row r="739" spans="1:7" s="57" customFormat="1" ht="15.75" customHeight="1">
      <c r="A739" s="87"/>
      <c r="B739" s="212"/>
      <c r="C739" s="92"/>
      <c r="D739" s="92"/>
      <c r="E739" s="92" t="s">
        <v>30</v>
      </c>
      <c r="F739" s="106" t="s">
        <v>42</v>
      </c>
      <c r="G739" s="74" t="s">
        <v>43</v>
      </c>
    </row>
    <row r="740" spans="1:7" s="57" customFormat="1" ht="15.75" customHeight="1">
      <c r="A740" s="87"/>
      <c r="B740" s="76" t="s">
        <v>490</v>
      </c>
      <c r="C740" s="119" t="s">
        <v>257</v>
      </c>
      <c r="D740" s="251" t="s">
        <v>972</v>
      </c>
      <c r="E740" s="116">
        <v>43282</v>
      </c>
      <c r="F740" s="116">
        <f>E740+4</f>
        <v>43286</v>
      </c>
      <c r="G740" s="75">
        <f>F740+3</f>
        <v>43289</v>
      </c>
    </row>
    <row r="741" spans="1:7" s="57" customFormat="1" ht="15.75" customHeight="1">
      <c r="A741" s="87"/>
      <c r="B741" s="76" t="s">
        <v>347</v>
      </c>
      <c r="C741" s="119" t="s">
        <v>492</v>
      </c>
      <c r="D741" s="252"/>
      <c r="E741" s="116">
        <f t="shared" ref="E741:G744" si="82">E740+7</f>
        <v>43289</v>
      </c>
      <c r="F741" s="116">
        <f t="shared" si="82"/>
        <v>43293</v>
      </c>
      <c r="G741" s="75">
        <f t="shared" si="82"/>
        <v>43296</v>
      </c>
    </row>
    <row r="742" spans="1:7" s="57" customFormat="1" ht="15.75" customHeight="1">
      <c r="A742" s="87"/>
      <c r="B742" s="76" t="s">
        <v>403</v>
      </c>
      <c r="C742" s="119" t="s">
        <v>493</v>
      </c>
      <c r="D742" s="252"/>
      <c r="E742" s="116">
        <f t="shared" si="82"/>
        <v>43296</v>
      </c>
      <c r="F742" s="116">
        <f t="shared" si="82"/>
        <v>43300</v>
      </c>
      <c r="G742" s="75">
        <f t="shared" si="82"/>
        <v>43303</v>
      </c>
    </row>
    <row r="743" spans="1:7" s="57" customFormat="1" ht="15.75" customHeight="1">
      <c r="A743" s="87"/>
      <c r="B743" s="76"/>
      <c r="C743" s="119"/>
      <c r="D743" s="252"/>
      <c r="E743" s="116">
        <f t="shared" si="82"/>
        <v>43303</v>
      </c>
      <c r="F743" s="116">
        <f t="shared" si="82"/>
        <v>43307</v>
      </c>
      <c r="G743" s="75">
        <f t="shared" si="82"/>
        <v>43310</v>
      </c>
    </row>
    <row r="744" spans="1:7" s="57" customFormat="1" ht="15.75" customHeight="1">
      <c r="A744" s="87"/>
      <c r="B744" s="76"/>
      <c r="C744" s="119"/>
      <c r="D744" s="253"/>
      <c r="E744" s="116">
        <f t="shared" si="82"/>
        <v>43310</v>
      </c>
      <c r="F744" s="116">
        <f t="shared" si="82"/>
        <v>43314</v>
      </c>
      <c r="G744" s="75">
        <f t="shared" si="82"/>
        <v>43317</v>
      </c>
    </row>
    <row r="745" spans="1:7" s="57" customFormat="1" ht="15.75" customHeight="1">
      <c r="A745" s="87"/>
      <c r="B745" s="13"/>
      <c r="C745" s="13"/>
      <c r="D745" s="10"/>
      <c r="E745" s="12"/>
      <c r="F745" s="12"/>
      <c r="G745" s="12"/>
    </row>
    <row r="746" spans="1:7" s="57" customFormat="1" ht="15.75" customHeight="1">
      <c r="A746" s="87"/>
      <c r="B746" s="13"/>
      <c r="C746" s="13"/>
      <c r="D746" s="10"/>
      <c r="E746" s="12"/>
      <c r="F746" s="12"/>
      <c r="G746" s="12"/>
    </row>
    <row r="747" spans="1:7" s="57" customFormat="1" ht="15.75" customHeight="1">
      <c r="A747" s="87"/>
      <c r="B747" s="211" t="s">
        <v>38</v>
      </c>
      <c r="C747" s="90" t="s">
        <v>39</v>
      </c>
      <c r="D747" s="90" t="s">
        <v>40</v>
      </c>
      <c r="E747" s="74" t="s">
        <v>786</v>
      </c>
      <c r="F747" s="74" t="s">
        <v>41</v>
      </c>
      <c r="G747" s="90" t="s">
        <v>970</v>
      </c>
    </row>
    <row r="748" spans="1:7" s="57" customFormat="1" ht="15.75" customHeight="1">
      <c r="A748" s="87"/>
      <c r="B748" s="212"/>
      <c r="C748" s="92"/>
      <c r="D748" s="92"/>
      <c r="E748" s="92" t="s">
        <v>30</v>
      </c>
      <c r="F748" s="106" t="s">
        <v>42</v>
      </c>
      <c r="G748" s="74" t="s">
        <v>43</v>
      </c>
    </row>
    <row r="749" spans="1:7" s="57" customFormat="1" ht="15.75" customHeight="1">
      <c r="A749" s="87"/>
      <c r="B749" s="119" t="s">
        <v>379</v>
      </c>
      <c r="C749" s="164" t="s">
        <v>741</v>
      </c>
      <c r="D749" s="251" t="s">
        <v>743</v>
      </c>
      <c r="E749" s="116">
        <v>43278</v>
      </c>
      <c r="F749" s="116">
        <f>E749+4</f>
        <v>43282</v>
      </c>
      <c r="G749" s="75">
        <f>F749+3</f>
        <v>43285</v>
      </c>
    </row>
    <row r="750" spans="1:7" s="57" customFormat="1" ht="15.75" customHeight="1">
      <c r="A750" s="87"/>
      <c r="B750" s="119" t="s">
        <v>448</v>
      </c>
      <c r="C750" s="165" t="s">
        <v>741</v>
      </c>
      <c r="D750" s="252"/>
      <c r="E750" s="116">
        <f t="shared" ref="E750:G753" si="83">E749+7</f>
        <v>43285</v>
      </c>
      <c r="F750" s="116">
        <f t="shared" si="83"/>
        <v>43289</v>
      </c>
      <c r="G750" s="75">
        <f t="shared" si="83"/>
        <v>43292</v>
      </c>
    </row>
    <row r="751" spans="1:7" s="57" customFormat="1" ht="15.75" customHeight="1">
      <c r="A751" s="87"/>
      <c r="B751" s="119" t="s">
        <v>333</v>
      </c>
      <c r="C751" s="166" t="s">
        <v>742</v>
      </c>
      <c r="D751" s="252"/>
      <c r="E751" s="116">
        <f t="shared" si="83"/>
        <v>43292</v>
      </c>
      <c r="F751" s="116">
        <f t="shared" si="83"/>
        <v>43296</v>
      </c>
      <c r="G751" s="75">
        <f t="shared" si="83"/>
        <v>43299</v>
      </c>
    </row>
    <row r="752" spans="1:7" s="57" customFormat="1" ht="15.75" customHeight="1">
      <c r="A752" s="87"/>
      <c r="B752" s="119" t="s">
        <v>332</v>
      </c>
      <c r="C752" s="165" t="s">
        <v>742</v>
      </c>
      <c r="D752" s="252"/>
      <c r="E752" s="116">
        <f t="shared" si="83"/>
        <v>43299</v>
      </c>
      <c r="F752" s="116">
        <f t="shared" si="83"/>
        <v>43303</v>
      </c>
      <c r="G752" s="75">
        <f t="shared" si="83"/>
        <v>43306</v>
      </c>
    </row>
    <row r="753" spans="1:7" s="57" customFormat="1" ht="15.75" customHeight="1" thickBot="1">
      <c r="A753" s="87"/>
      <c r="B753" s="119" t="s">
        <v>116</v>
      </c>
      <c r="C753" s="167" t="s">
        <v>373</v>
      </c>
      <c r="D753" s="253"/>
      <c r="E753" s="116">
        <f t="shared" si="83"/>
        <v>43306</v>
      </c>
      <c r="F753" s="116">
        <f t="shared" si="83"/>
        <v>43310</v>
      </c>
      <c r="G753" s="75">
        <f t="shared" si="83"/>
        <v>43313</v>
      </c>
    </row>
    <row r="754" spans="1:7" s="57" customFormat="1" ht="15.75" customHeight="1">
      <c r="A754" s="87"/>
      <c r="B754" s="13"/>
      <c r="C754" s="13"/>
      <c r="D754" s="10"/>
      <c r="E754" s="12"/>
      <c r="F754" s="12"/>
      <c r="G754" s="12"/>
    </row>
    <row r="755" spans="1:7" s="57" customFormat="1" ht="15.75" customHeight="1">
      <c r="A755" s="96" t="s">
        <v>140</v>
      </c>
      <c r="B755" s="32"/>
      <c r="C755" s="32"/>
      <c r="D755" s="32"/>
      <c r="E755" s="32"/>
      <c r="F755" s="32"/>
      <c r="G755" s="32"/>
    </row>
    <row r="756" spans="1:7" s="57" customFormat="1" ht="15.75" customHeight="1">
      <c r="A756" s="87"/>
      <c r="B756" s="95"/>
      <c r="C756" s="21"/>
      <c r="D756" s="3"/>
      <c r="E756" s="3"/>
      <c r="F756" s="4"/>
      <c r="G756" s="4"/>
    </row>
    <row r="757" spans="1:7" s="57" customFormat="1" ht="15.75" customHeight="1">
      <c r="A757" s="87"/>
      <c r="B757" s="211" t="s">
        <v>38</v>
      </c>
      <c r="C757" s="211" t="s">
        <v>39</v>
      </c>
      <c r="D757" s="211" t="s">
        <v>40</v>
      </c>
      <c r="E757" s="74" t="s">
        <v>786</v>
      </c>
      <c r="F757" s="74" t="s">
        <v>41</v>
      </c>
      <c r="G757" s="74" t="s">
        <v>95</v>
      </c>
    </row>
    <row r="758" spans="1:7" s="57" customFormat="1" ht="15.75" customHeight="1">
      <c r="A758" s="87"/>
      <c r="B758" s="212"/>
      <c r="C758" s="212"/>
      <c r="D758" s="212"/>
      <c r="E758" s="80" t="s">
        <v>30</v>
      </c>
      <c r="F758" s="106" t="s">
        <v>42</v>
      </c>
      <c r="G758" s="74" t="s">
        <v>43</v>
      </c>
    </row>
    <row r="759" spans="1:7" s="57" customFormat="1" ht="15.75" customHeight="1">
      <c r="A759" s="87"/>
      <c r="B759" s="76" t="s">
        <v>672</v>
      </c>
      <c r="C759" s="119" t="s">
        <v>674</v>
      </c>
      <c r="D759" s="146" t="s">
        <v>973</v>
      </c>
      <c r="E759" s="116">
        <v>43280</v>
      </c>
      <c r="F759" s="116">
        <f>E759+5</f>
        <v>43285</v>
      </c>
      <c r="G759" s="75">
        <f>F759+17</f>
        <v>43302</v>
      </c>
    </row>
    <row r="760" spans="1:7" s="57" customFormat="1" ht="15.75" customHeight="1">
      <c r="A760" s="87"/>
      <c r="B760" s="76" t="s">
        <v>673</v>
      </c>
      <c r="C760" s="119" t="s">
        <v>264</v>
      </c>
      <c r="D760" s="148"/>
      <c r="E760" s="116">
        <f t="shared" ref="E760:F763" si="84">E759+7</f>
        <v>43287</v>
      </c>
      <c r="F760" s="116">
        <f t="shared" si="84"/>
        <v>43292</v>
      </c>
      <c r="G760" s="75">
        <f>F760+17</f>
        <v>43309</v>
      </c>
    </row>
    <row r="761" spans="1:7" s="57" customFormat="1" ht="15.75" customHeight="1">
      <c r="A761" s="87"/>
      <c r="B761" s="76" t="s">
        <v>26</v>
      </c>
      <c r="C761" s="119" t="s">
        <v>257</v>
      </c>
      <c r="D761" s="148"/>
      <c r="E761" s="116">
        <f t="shared" si="84"/>
        <v>43294</v>
      </c>
      <c r="F761" s="116">
        <f t="shared" si="84"/>
        <v>43299</v>
      </c>
      <c r="G761" s="75">
        <f>F761+17</f>
        <v>43316</v>
      </c>
    </row>
    <row r="762" spans="1:7" s="57" customFormat="1" ht="15.75" customHeight="1">
      <c r="A762" s="37"/>
      <c r="B762" s="76"/>
      <c r="C762" s="119"/>
      <c r="D762" s="148"/>
      <c r="E762" s="116">
        <f t="shared" si="84"/>
        <v>43301</v>
      </c>
      <c r="F762" s="116">
        <f t="shared" si="84"/>
        <v>43306</v>
      </c>
      <c r="G762" s="75">
        <f>F762+17</f>
        <v>43323</v>
      </c>
    </row>
    <row r="763" spans="1:7" s="57" customFormat="1" ht="15.75" customHeight="1">
      <c r="A763" s="95" t="s">
        <v>974</v>
      </c>
      <c r="B763" s="119"/>
      <c r="C763" s="119"/>
      <c r="D763" s="149"/>
      <c r="E763" s="116">
        <f t="shared" si="84"/>
        <v>43308</v>
      </c>
      <c r="F763" s="116">
        <f t="shared" si="84"/>
        <v>43313</v>
      </c>
      <c r="G763" s="75">
        <f>F763+17</f>
        <v>43330</v>
      </c>
    </row>
    <row r="764" spans="1:7" s="57" customFormat="1" ht="15.75" customHeight="1">
      <c r="A764" s="87"/>
      <c r="B764" s="17"/>
      <c r="C764" s="17"/>
      <c r="D764" s="18"/>
      <c r="E764" s="18"/>
      <c r="F764" s="19"/>
      <c r="G764" s="19"/>
    </row>
    <row r="765" spans="1:7" s="57" customFormat="1" ht="15.75" customHeight="1">
      <c r="A765" s="87"/>
      <c r="B765" s="87"/>
      <c r="C765" s="17"/>
      <c r="D765" s="18"/>
      <c r="E765" s="18"/>
      <c r="F765" s="19"/>
      <c r="G765" s="19"/>
    </row>
    <row r="766" spans="1:7" s="57" customFormat="1" ht="15.75" customHeight="1">
      <c r="A766" s="87"/>
      <c r="B766" s="9"/>
      <c r="C766" s="9"/>
      <c r="D766" s="15"/>
      <c r="E766" s="12"/>
      <c r="F766" s="12"/>
      <c r="G766" s="12"/>
    </row>
    <row r="767" spans="1:7" s="57" customFormat="1" ht="15.75" customHeight="1">
      <c r="A767" s="87"/>
      <c r="B767" s="222" t="s">
        <v>38</v>
      </c>
      <c r="C767" s="222" t="s">
        <v>39</v>
      </c>
      <c r="D767" s="222" t="s">
        <v>40</v>
      </c>
      <c r="E767" s="74" t="s">
        <v>786</v>
      </c>
      <c r="F767" s="74" t="s">
        <v>41</v>
      </c>
      <c r="G767" s="74" t="s">
        <v>975</v>
      </c>
    </row>
    <row r="768" spans="1:7" s="57" customFormat="1" ht="15.75" customHeight="1">
      <c r="A768" s="87"/>
      <c r="B768" s="223"/>
      <c r="C768" s="223"/>
      <c r="D768" s="223"/>
      <c r="E768" s="74" t="s">
        <v>30</v>
      </c>
      <c r="F768" s="74" t="s">
        <v>42</v>
      </c>
      <c r="G768" s="74" t="s">
        <v>976</v>
      </c>
    </row>
    <row r="769" spans="1:7" s="57" customFormat="1" ht="15.75" customHeight="1">
      <c r="A769" s="87"/>
      <c r="B769" s="147" t="s">
        <v>372</v>
      </c>
      <c r="C769" s="168" t="s">
        <v>402</v>
      </c>
      <c r="D769" s="216" t="s">
        <v>977</v>
      </c>
      <c r="E769" s="99">
        <v>43281</v>
      </c>
      <c r="F769" s="99">
        <f>E769+4</f>
        <v>43285</v>
      </c>
      <c r="G769" s="75">
        <f>F769+10</f>
        <v>43295</v>
      </c>
    </row>
    <row r="770" spans="1:7" s="57" customFormat="1" ht="15.75" customHeight="1">
      <c r="A770" s="87"/>
      <c r="B770" s="147" t="s">
        <v>675</v>
      </c>
      <c r="C770" s="168" t="s">
        <v>677</v>
      </c>
      <c r="D770" s="220"/>
      <c r="E770" s="77">
        <f t="shared" ref="E770:F773" si="85">E769+7</f>
        <v>43288</v>
      </c>
      <c r="F770" s="99">
        <f t="shared" si="85"/>
        <v>43292</v>
      </c>
      <c r="G770" s="75">
        <f>F770+10</f>
        <v>43302</v>
      </c>
    </row>
    <row r="771" spans="1:7" s="57" customFormat="1" ht="15.75" customHeight="1">
      <c r="A771" s="87"/>
      <c r="B771" s="147" t="s">
        <v>676</v>
      </c>
      <c r="C771" s="168" t="s">
        <v>678</v>
      </c>
      <c r="D771" s="220"/>
      <c r="E771" s="77">
        <f t="shared" si="85"/>
        <v>43295</v>
      </c>
      <c r="F771" s="99">
        <f t="shared" si="85"/>
        <v>43299</v>
      </c>
      <c r="G771" s="75">
        <f>F771+10</f>
        <v>43309</v>
      </c>
    </row>
    <row r="772" spans="1:7" s="57" customFormat="1" ht="15.75" customHeight="1">
      <c r="A772" s="87" t="s">
        <v>978</v>
      </c>
      <c r="B772" s="147" t="s">
        <v>372</v>
      </c>
      <c r="C772" s="168" t="s">
        <v>402</v>
      </c>
      <c r="D772" s="220"/>
      <c r="E772" s="77">
        <f t="shared" si="85"/>
        <v>43302</v>
      </c>
      <c r="F772" s="99">
        <f t="shared" si="85"/>
        <v>43306</v>
      </c>
      <c r="G772" s="75">
        <f>F772+10</f>
        <v>43316</v>
      </c>
    </row>
    <row r="773" spans="1:7" s="57" customFormat="1" ht="15.75" customHeight="1">
      <c r="A773" s="87"/>
      <c r="B773" s="76" t="s">
        <v>44</v>
      </c>
      <c r="C773" s="145" t="s">
        <v>298</v>
      </c>
      <c r="D773" s="221"/>
      <c r="E773" s="77">
        <f t="shared" si="85"/>
        <v>43309</v>
      </c>
      <c r="F773" s="99">
        <f t="shared" si="85"/>
        <v>43313</v>
      </c>
      <c r="G773" s="75">
        <f>F773+10</f>
        <v>43323</v>
      </c>
    </row>
    <row r="774" spans="1:7" s="57" customFormat="1" ht="15.75" customHeight="1">
      <c r="A774" s="87"/>
      <c r="B774" s="17"/>
      <c r="C774" s="17"/>
      <c r="D774" s="18"/>
      <c r="E774" s="18"/>
      <c r="F774" s="19"/>
      <c r="G774" s="19"/>
    </row>
    <row r="775" spans="1:7" s="57" customFormat="1" ht="15.75" customHeight="1">
      <c r="A775" s="87"/>
      <c r="B775" s="17"/>
      <c r="C775" s="17"/>
      <c r="D775" s="18"/>
      <c r="E775" s="18"/>
      <c r="F775" s="19"/>
      <c r="G775" s="19"/>
    </row>
    <row r="776" spans="1:7" s="57" customFormat="1" ht="15.75" customHeight="1">
      <c r="A776" s="87"/>
      <c r="B776" s="87"/>
      <c r="C776" s="19"/>
      <c r="D776" s="18"/>
      <c r="E776" s="18"/>
      <c r="F776" s="19"/>
      <c r="G776" s="19"/>
    </row>
    <row r="777" spans="1:7" s="57" customFormat="1" ht="15.75" customHeight="1">
      <c r="A777" s="87"/>
      <c r="B777" s="211" t="s">
        <v>38</v>
      </c>
      <c r="C777" s="211" t="s">
        <v>39</v>
      </c>
      <c r="D777" s="211" t="s">
        <v>40</v>
      </c>
      <c r="E777" s="74" t="s">
        <v>899</v>
      </c>
      <c r="F777" s="74" t="s">
        <v>41</v>
      </c>
      <c r="G777" s="90" t="s">
        <v>143</v>
      </c>
    </row>
    <row r="778" spans="1:7" s="57" customFormat="1" ht="15.75" customHeight="1">
      <c r="A778" s="87"/>
      <c r="B778" s="212"/>
      <c r="C778" s="212"/>
      <c r="D778" s="212"/>
      <c r="E778" s="80" t="s">
        <v>30</v>
      </c>
      <c r="F778" s="106" t="s">
        <v>42</v>
      </c>
      <c r="G778" s="74" t="s">
        <v>43</v>
      </c>
    </row>
    <row r="779" spans="1:7" s="57" customFormat="1" ht="15.75" customHeight="1">
      <c r="A779" s="87"/>
      <c r="B779" s="76" t="s">
        <v>357</v>
      </c>
      <c r="C779" s="76" t="s">
        <v>408</v>
      </c>
      <c r="D779" s="216" t="s">
        <v>979</v>
      </c>
      <c r="E779" s="116">
        <v>43280</v>
      </c>
      <c r="F779" s="116">
        <f>E779+5</f>
        <v>43285</v>
      </c>
      <c r="G779" s="75">
        <f>F779+19</f>
        <v>43304</v>
      </c>
    </row>
    <row r="780" spans="1:7" s="57" customFormat="1" ht="15.75" customHeight="1">
      <c r="A780" s="87"/>
      <c r="B780" s="76" t="s">
        <v>679</v>
      </c>
      <c r="C780" s="76" t="s">
        <v>680</v>
      </c>
      <c r="D780" s="220"/>
      <c r="E780" s="116">
        <f>E779+7</f>
        <v>43287</v>
      </c>
      <c r="F780" s="116">
        <f>E780+5</f>
        <v>43292</v>
      </c>
      <c r="G780" s="75">
        <f>F780+19</f>
        <v>43311</v>
      </c>
    </row>
    <row r="781" spans="1:7" s="57" customFormat="1" ht="15.75" customHeight="1">
      <c r="A781" s="87"/>
      <c r="B781" s="76" t="s">
        <v>79</v>
      </c>
      <c r="C781" s="76" t="s">
        <v>681</v>
      </c>
      <c r="D781" s="220"/>
      <c r="E781" s="116">
        <f>E780+7</f>
        <v>43294</v>
      </c>
      <c r="F781" s="116">
        <f>E781+5</f>
        <v>43299</v>
      </c>
      <c r="G781" s="75">
        <f>F781+19</f>
        <v>43318</v>
      </c>
    </row>
    <row r="782" spans="1:7" s="57" customFormat="1" ht="15.75" customHeight="1">
      <c r="A782" s="87"/>
      <c r="B782" s="76" t="s">
        <v>338</v>
      </c>
      <c r="C782" s="76" t="s">
        <v>408</v>
      </c>
      <c r="D782" s="220"/>
      <c r="E782" s="116">
        <f>E781+7</f>
        <v>43301</v>
      </c>
      <c r="F782" s="116">
        <f>E782+5</f>
        <v>43306</v>
      </c>
      <c r="G782" s="75">
        <f>F782+19</f>
        <v>43325</v>
      </c>
    </row>
    <row r="783" spans="1:7" s="57" customFormat="1" ht="15.75" customHeight="1">
      <c r="A783" s="87" t="s">
        <v>980</v>
      </c>
      <c r="B783" s="76" t="s">
        <v>369</v>
      </c>
      <c r="C783" s="76" t="s">
        <v>408</v>
      </c>
      <c r="D783" s="221"/>
      <c r="E783" s="116">
        <f>E782+7</f>
        <v>43308</v>
      </c>
      <c r="F783" s="116">
        <f>E783+5</f>
        <v>43313</v>
      </c>
      <c r="G783" s="75">
        <f>F783+19</f>
        <v>43332</v>
      </c>
    </row>
    <row r="784" spans="1:7" s="57" customFormat="1" ht="15.75" customHeight="1">
      <c r="A784" s="87"/>
      <c r="B784" s="17"/>
      <c r="C784" s="19"/>
      <c r="D784" s="18"/>
      <c r="E784" s="18"/>
      <c r="F784" s="19"/>
      <c r="G784" s="19"/>
    </row>
    <row r="785" spans="1:7" s="57" customFormat="1" ht="15.75" customHeight="1">
      <c r="A785" s="87"/>
      <c r="B785" s="87"/>
      <c r="C785" s="17"/>
      <c r="D785" s="18"/>
      <c r="E785" s="18"/>
      <c r="F785" s="19"/>
      <c r="G785" s="19"/>
    </row>
    <row r="786" spans="1:7" s="57" customFormat="1" ht="15.75" customHeight="1">
      <c r="A786" s="87"/>
      <c r="B786" s="211" t="s">
        <v>38</v>
      </c>
      <c r="C786" s="211" t="s">
        <v>39</v>
      </c>
      <c r="D786" s="211" t="s">
        <v>40</v>
      </c>
      <c r="E786" s="74" t="s">
        <v>791</v>
      </c>
      <c r="F786" s="74" t="s">
        <v>41</v>
      </c>
      <c r="G786" s="90" t="s">
        <v>143</v>
      </c>
    </row>
    <row r="787" spans="1:7" s="57" customFormat="1" ht="15.75" customHeight="1">
      <c r="A787" s="87"/>
      <c r="B787" s="212"/>
      <c r="C787" s="212"/>
      <c r="D787" s="212"/>
      <c r="E787" s="80" t="s">
        <v>30</v>
      </c>
      <c r="F787" s="106" t="s">
        <v>42</v>
      </c>
      <c r="G787" s="74" t="s">
        <v>43</v>
      </c>
    </row>
    <row r="788" spans="1:7" s="57" customFormat="1" ht="15.75" customHeight="1">
      <c r="A788" s="87"/>
      <c r="B788" s="78" t="s">
        <v>682</v>
      </c>
      <c r="C788" s="169" t="s">
        <v>301</v>
      </c>
      <c r="D788" s="216" t="s">
        <v>981</v>
      </c>
      <c r="E788" s="99">
        <v>43280</v>
      </c>
      <c r="F788" s="99">
        <f>E788+4</f>
        <v>43284</v>
      </c>
      <c r="G788" s="75">
        <f>F788+10</f>
        <v>43294</v>
      </c>
    </row>
    <row r="789" spans="1:7" s="57" customFormat="1" ht="15.75" customHeight="1">
      <c r="A789" s="87"/>
      <c r="B789" s="78" t="s">
        <v>683</v>
      </c>
      <c r="C789" s="169" t="s">
        <v>684</v>
      </c>
      <c r="D789" s="220"/>
      <c r="E789" s="77">
        <f t="shared" ref="E789:F792" si="86">E788+7</f>
        <v>43287</v>
      </c>
      <c r="F789" s="99">
        <f t="shared" si="86"/>
        <v>43291</v>
      </c>
      <c r="G789" s="75">
        <f>F789+10</f>
        <v>43301</v>
      </c>
    </row>
    <row r="790" spans="1:7" s="57" customFormat="1" ht="15.75" customHeight="1">
      <c r="A790" s="87"/>
      <c r="B790" s="78" t="s">
        <v>406</v>
      </c>
      <c r="C790" s="169" t="s">
        <v>685</v>
      </c>
      <c r="D790" s="220"/>
      <c r="E790" s="77">
        <f t="shared" si="86"/>
        <v>43294</v>
      </c>
      <c r="F790" s="99">
        <f t="shared" si="86"/>
        <v>43298</v>
      </c>
      <c r="G790" s="75">
        <f>F790+10</f>
        <v>43308</v>
      </c>
    </row>
    <row r="791" spans="1:7" s="57" customFormat="1" ht="15.75" customHeight="1">
      <c r="A791" s="87"/>
      <c r="B791" s="78"/>
      <c r="C791" s="169"/>
      <c r="D791" s="220"/>
      <c r="E791" s="77">
        <f t="shared" si="86"/>
        <v>43301</v>
      </c>
      <c r="F791" s="99">
        <f t="shared" si="86"/>
        <v>43305</v>
      </c>
      <c r="G791" s="75">
        <f>F791+10</f>
        <v>43315</v>
      </c>
    </row>
    <row r="792" spans="1:7" s="57" customFormat="1" ht="15.75" customHeight="1">
      <c r="A792" s="87" t="s">
        <v>982</v>
      </c>
      <c r="B792" s="78" t="s">
        <v>370</v>
      </c>
      <c r="C792" s="78" t="s">
        <v>255</v>
      </c>
      <c r="D792" s="221"/>
      <c r="E792" s="77">
        <f t="shared" si="86"/>
        <v>43308</v>
      </c>
      <c r="F792" s="99">
        <f t="shared" si="86"/>
        <v>43312</v>
      </c>
      <c r="G792" s="75">
        <f>F792+10</f>
        <v>43322</v>
      </c>
    </row>
    <row r="793" spans="1:7" s="57" customFormat="1" ht="15.75" customHeight="1">
      <c r="A793" s="87"/>
      <c r="B793" s="27"/>
      <c r="C793" s="17"/>
      <c r="D793" s="18"/>
      <c r="E793" s="18"/>
      <c r="F793" s="19"/>
      <c r="G793" s="19"/>
    </row>
    <row r="794" spans="1:7" s="57" customFormat="1" ht="15.75" customHeight="1">
      <c r="A794" s="87"/>
      <c r="B794" s="38"/>
      <c r="C794" s="38"/>
      <c r="D794" s="15"/>
      <c r="E794" s="12"/>
      <c r="F794" s="12"/>
      <c r="G794" s="12"/>
    </row>
    <row r="795" spans="1:7" s="57" customFormat="1" ht="15.75" customHeight="1">
      <c r="A795" s="87"/>
      <c r="B795" s="222" t="s">
        <v>983</v>
      </c>
      <c r="C795" s="222" t="s">
        <v>39</v>
      </c>
      <c r="D795" s="222" t="s">
        <v>40</v>
      </c>
      <c r="E795" s="74" t="s">
        <v>791</v>
      </c>
      <c r="F795" s="74" t="s">
        <v>41</v>
      </c>
      <c r="G795" s="90" t="s">
        <v>143</v>
      </c>
    </row>
    <row r="796" spans="1:7" s="57" customFormat="1" ht="15.75" customHeight="1">
      <c r="A796" s="87"/>
      <c r="B796" s="223"/>
      <c r="C796" s="223"/>
      <c r="D796" s="223"/>
      <c r="E796" s="80" t="s">
        <v>30</v>
      </c>
      <c r="F796" s="106" t="s">
        <v>42</v>
      </c>
      <c r="G796" s="74" t="s">
        <v>43</v>
      </c>
    </row>
    <row r="797" spans="1:7" s="57" customFormat="1" ht="15.75" customHeight="1">
      <c r="A797" s="87"/>
      <c r="B797" s="76" t="s">
        <v>731</v>
      </c>
      <c r="C797" s="57" t="s">
        <v>984</v>
      </c>
      <c r="D797" s="216" t="s">
        <v>985</v>
      </c>
      <c r="E797" s="116">
        <v>43279</v>
      </c>
      <c r="F797" s="116">
        <f>E797+5</f>
        <v>43284</v>
      </c>
      <c r="G797" s="75">
        <f>F797+19</f>
        <v>43303</v>
      </c>
    </row>
    <row r="798" spans="1:7" s="57" customFormat="1" ht="15.75" customHeight="1">
      <c r="A798" s="87"/>
      <c r="B798" s="76" t="s">
        <v>732</v>
      </c>
      <c r="C798" s="76" t="s">
        <v>735</v>
      </c>
      <c r="D798" s="220"/>
      <c r="E798" s="116">
        <f>E797+7</f>
        <v>43286</v>
      </c>
      <c r="F798" s="116">
        <f>E798+5</f>
        <v>43291</v>
      </c>
      <c r="G798" s="75">
        <f>F798+19</f>
        <v>43310</v>
      </c>
    </row>
    <row r="799" spans="1:7" s="57" customFormat="1" ht="15.75" customHeight="1">
      <c r="A799" s="87"/>
      <c r="B799" s="76" t="s">
        <v>733</v>
      </c>
      <c r="C799" s="76" t="s">
        <v>735</v>
      </c>
      <c r="D799" s="220"/>
      <c r="E799" s="116">
        <f>E798+7</f>
        <v>43293</v>
      </c>
      <c r="F799" s="116">
        <f>E799+5</f>
        <v>43298</v>
      </c>
      <c r="G799" s="75">
        <f>F799+19</f>
        <v>43317</v>
      </c>
    </row>
    <row r="800" spans="1:7" s="57" customFormat="1" ht="15.75" customHeight="1">
      <c r="A800" s="87"/>
      <c r="B800" s="76" t="s">
        <v>886</v>
      </c>
      <c r="C800" s="76" t="s">
        <v>986</v>
      </c>
      <c r="D800" s="220"/>
      <c r="E800" s="116">
        <f>E799+7</f>
        <v>43300</v>
      </c>
      <c r="F800" s="116">
        <f>E800+5</f>
        <v>43305</v>
      </c>
      <c r="G800" s="75">
        <f>F800+19</f>
        <v>43324</v>
      </c>
    </row>
    <row r="801" spans="1:7" s="57" customFormat="1" ht="15.75" customHeight="1">
      <c r="A801" s="87"/>
      <c r="B801" s="76" t="s">
        <v>734</v>
      </c>
      <c r="C801" s="76" t="s">
        <v>987</v>
      </c>
      <c r="D801" s="221"/>
      <c r="E801" s="116">
        <f>E800+7</f>
        <v>43307</v>
      </c>
      <c r="F801" s="116">
        <f>E801+5</f>
        <v>43312</v>
      </c>
      <c r="G801" s="75">
        <f>F801+19</f>
        <v>43331</v>
      </c>
    </row>
    <row r="802" spans="1:7" s="57" customFormat="1" ht="15.75" customHeight="1">
      <c r="A802" s="87"/>
      <c r="B802" s="17"/>
      <c r="C802" s="17"/>
      <c r="D802" s="18"/>
      <c r="E802" s="18"/>
      <c r="F802" s="19"/>
      <c r="G802" s="19"/>
    </row>
    <row r="803" spans="1:7" s="57" customFormat="1" ht="15.75" customHeight="1">
      <c r="A803" s="87"/>
      <c r="B803" s="87"/>
      <c r="C803" s="17"/>
      <c r="D803" s="18"/>
      <c r="E803" s="18"/>
      <c r="F803" s="19"/>
      <c r="G803" s="19"/>
    </row>
    <row r="804" spans="1:7" s="57" customFormat="1" ht="15.75" customHeight="1">
      <c r="A804" s="87"/>
      <c r="B804" s="13"/>
      <c r="C804" s="13"/>
      <c r="D804" s="15"/>
      <c r="E804" s="15"/>
      <c r="F804" s="12"/>
      <c r="G804" s="12"/>
    </row>
    <row r="805" spans="1:7" s="57" customFormat="1" ht="15.75" customHeight="1">
      <c r="A805" s="87"/>
      <c r="B805" s="222" t="s">
        <v>38</v>
      </c>
      <c r="C805" s="222" t="s">
        <v>39</v>
      </c>
      <c r="D805" s="222" t="s">
        <v>785</v>
      </c>
      <c r="E805" s="74" t="s">
        <v>786</v>
      </c>
      <c r="F805" s="74" t="s">
        <v>41</v>
      </c>
      <c r="G805" s="74" t="s">
        <v>144</v>
      </c>
    </row>
    <row r="806" spans="1:7" s="57" customFormat="1" ht="15.75" customHeight="1">
      <c r="A806" s="87"/>
      <c r="B806" s="223"/>
      <c r="C806" s="223"/>
      <c r="D806" s="223"/>
      <c r="E806" s="74" t="s">
        <v>30</v>
      </c>
      <c r="F806" s="74" t="s">
        <v>42</v>
      </c>
      <c r="G806" s="74" t="s">
        <v>43</v>
      </c>
    </row>
    <row r="807" spans="1:7" s="57" customFormat="1" ht="15.75" customHeight="1">
      <c r="A807" s="87"/>
      <c r="B807" s="78" t="s">
        <v>404</v>
      </c>
      <c r="C807" s="78" t="s">
        <v>405</v>
      </c>
      <c r="D807" s="216" t="s">
        <v>988</v>
      </c>
      <c r="E807" s="116">
        <v>43279</v>
      </c>
      <c r="F807" s="116">
        <f t="shared" ref="F807:F812" si="87">E807+5</f>
        <v>43284</v>
      </c>
      <c r="G807" s="75">
        <f t="shared" ref="G807:G812" si="88">F807+19</f>
        <v>43303</v>
      </c>
    </row>
    <row r="808" spans="1:7" s="57" customFormat="1" ht="15.75" customHeight="1">
      <c r="A808" s="87"/>
      <c r="B808" s="78" t="s">
        <v>605</v>
      </c>
      <c r="C808" s="78" t="s">
        <v>609</v>
      </c>
      <c r="D808" s="220"/>
      <c r="E808" s="116">
        <f>E807+7</f>
        <v>43286</v>
      </c>
      <c r="F808" s="116">
        <f t="shared" si="87"/>
        <v>43291</v>
      </c>
      <c r="G808" s="75">
        <f t="shared" si="88"/>
        <v>43310</v>
      </c>
    </row>
    <row r="809" spans="1:7" s="57" customFormat="1" ht="15.75" customHeight="1">
      <c r="A809" s="87"/>
      <c r="B809" s="78" t="s">
        <v>606</v>
      </c>
      <c r="C809" s="78" t="s">
        <v>610</v>
      </c>
      <c r="D809" s="220"/>
      <c r="E809" s="116">
        <f>E808+7</f>
        <v>43293</v>
      </c>
      <c r="F809" s="116">
        <f t="shared" si="87"/>
        <v>43298</v>
      </c>
      <c r="G809" s="75">
        <f t="shared" si="88"/>
        <v>43317</v>
      </c>
    </row>
    <row r="810" spans="1:7" s="57" customFormat="1" ht="15.75" customHeight="1">
      <c r="A810" s="87" t="s">
        <v>989</v>
      </c>
      <c r="B810" s="78" t="s">
        <v>607</v>
      </c>
      <c r="C810" s="78" t="s">
        <v>611</v>
      </c>
      <c r="D810" s="220"/>
      <c r="E810" s="116">
        <f>E809+7</f>
        <v>43300</v>
      </c>
      <c r="F810" s="116">
        <f t="shared" si="87"/>
        <v>43305</v>
      </c>
      <c r="G810" s="75">
        <f t="shared" si="88"/>
        <v>43324</v>
      </c>
    </row>
    <row r="811" spans="1:7" s="57" customFormat="1" ht="15.75" customHeight="1">
      <c r="A811" s="87"/>
      <c r="B811" s="78" t="s">
        <v>608</v>
      </c>
      <c r="C811" s="78" t="s">
        <v>612</v>
      </c>
      <c r="D811" s="221"/>
      <c r="E811" s="116">
        <f>E810+7</f>
        <v>43307</v>
      </c>
      <c r="F811" s="116">
        <f t="shared" si="87"/>
        <v>43312</v>
      </c>
      <c r="G811" s="75">
        <f t="shared" si="88"/>
        <v>43331</v>
      </c>
    </row>
    <row r="812" spans="1:7" s="57" customFormat="1" ht="15.75" customHeight="1">
      <c r="A812" s="87"/>
      <c r="B812" s="170" t="s">
        <v>686</v>
      </c>
      <c r="C812" s="171" t="s">
        <v>687</v>
      </c>
      <c r="D812" s="153"/>
      <c r="E812" s="116">
        <f>E811+7</f>
        <v>43314</v>
      </c>
      <c r="F812" s="116">
        <f t="shared" si="87"/>
        <v>43319</v>
      </c>
      <c r="G812" s="75">
        <f t="shared" si="88"/>
        <v>43338</v>
      </c>
    </row>
    <row r="813" spans="1:7" s="57" customFormat="1" ht="15.75" customHeight="1">
      <c r="A813" s="87"/>
      <c r="B813" s="13"/>
      <c r="C813" s="13"/>
      <c r="D813" s="15"/>
      <c r="E813" s="12"/>
      <c r="F813" s="12"/>
      <c r="G813" s="12"/>
    </row>
    <row r="814" spans="1:7" s="57" customFormat="1" ht="15.75" customHeight="1">
      <c r="A814" s="87"/>
      <c r="B814" s="211" t="s">
        <v>38</v>
      </c>
      <c r="C814" s="211" t="s">
        <v>39</v>
      </c>
      <c r="D814" s="211" t="s">
        <v>785</v>
      </c>
      <c r="E814" s="74" t="s">
        <v>786</v>
      </c>
      <c r="F814" s="74" t="s">
        <v>41</v>
      </c>
      <c r="G814" s="74" t="s">
        <v>144</v>
      </c>
    </row>
    <row r="815" spans="1:7" s="57" customFormat="1" ht="15.75" customHeight="1">
      <c r="A815" s="87"/>
      <c r="B815" s="212"/>
      <c r="C815" s="212"/>
      <c r="D815" s="212"/>
      <c r="E815" s="80" t="s">
        <v>30</v>
      </c>
      <c r="F815" s="106" t="s">
        <v>42</v>
      </c>
      <c r="G815" s="74" t="s">
        <v>43</v>
      </c>
    </row>
    <row r="816" spans="1:7" s="57" customFormat="1" ht="15.75" customHeight="1">
      <c r="A816" s="87"/>
      <c r="B816" s="76" t="s">
        <v>990</v>
      </c>
      <c r="C816" s="119" t="s">
        <v>781</v>
      </c>
      <c r="D816" s="216" t="s">
        <v>991</v>
      </c>
      <c r="E816" s="116">
        <v>43282</v>
      </c>
      <c r="F816" s="116">
        <f>E816+4</f>
        <v>43286</v>
      </c>
      <c r="G816" s="75">
        <f>F816+14</f>
        <v>43300</v>
      </c>
    </row>
    <row r="817" spans="1:7" s="57" customFormat="1" ht="15.75" customHeight="1">
      <c r="A817" s="87"/>
      <c r="B817" s="76" t="s">
        <v>992</v>
      </c>
      <c r="C817" s="119" t="s">
        <v>517</v>
      </c>
      <c r="D817" s="220"/>
      <c r="E817" s="116">
        <f t="shared" ref="E817:F820" si="89">E816+7</f>
        <v>43289</v>
      </c>
      <c r="F817" s="116">
        <f t="shared" si="89"/>
        <v>43293</v>
      </c>
      <c r="G817" s="75">
        <f>F817+14</f>
        <v>43307</v>
      </c>
    </row>
    <row r="818" spans="1:7" s="57" customFormat="1" ht="15.75" customHeight="1">
      <c r="A818" s="87"/>
      <c r="B818" s="76" t="s">
        <v>993</v>
      </c>
      <c r="C818" s="119" t="s">
        <v>518</v>
      </c>
      <c r="D818" s="220"/>
      <c r="E818" s="116">
        <f t="shared" si="89"/>
        <v>43296</v>
      </c>
      <c r="F818" s="116">
        <f t="shared" si="89"/>
        <v>43300</v>
      </c>
      <c r="G818" s="75">
        <f>F818+14</f>
        <v>43314</v>
      </c>
    </row>
    <row r="819" spans="1:7" s="57" customFormat="1" ht="15.75" customHeight="1">
      <c r="A819" s="87"/>
      <c r="B819" s="76" t="s">
        <v>994</v>
      </c>
      <c r="C819" s="119" t="s">
        <v>519</v>
      </c>
      <c r="D819" s="220"/>
      <c r="E819" s="116">
        <f t="shared" si="89"/>
        <v>43303</v>
      </c>
      <c r="F819" s="116">
        <f t="shared" si="89"/>
        <v>43307</v>
      </c>
      <c r="G819" s="75">
        <f>F819+14</f>
        <v>43321</v>
      </c>
    </row>
    <row r="820" spans="1:7" s="57" customFormat="1" ht="15.75" customHeight="1">
      <c r="A820" s="87"/>
      <c r="B820" s="119" t="s">
        <v>995</v>
      </c>
      <c r="C820" s="119" t="s">
        <v>520</v>
      </c>
      <c r="D820" s="221"/>
      <c r="E820" s="116">
        <f t="shared" si="89"/>
        <v>43310</v>
      </c>
      <c r="F820" s="116">
        <f t="shared" si="89"/>
        <v>43314</v>
      </c>
      <c r="G820" s="75">
        <f>F820+14</f>
        <v>43328</v>
      </c>
    </row>
    <row r="821" spans="1:7" s="57" customFormat="1" ht="15.75" customHeight="1">
      <c r="A821" s="87"/>
      <c r="B821" s="13"/>
      <c r="C821" s="13"/>
      <c r="D821" s="15"/>
      <c r="E821" s="15"/>
      <c r="F821" s="12"/>
      <c r="G821" s="12"/>
    </row>
    <row r="822" spans="1:7" s="57" customFormat="1" ht="15.75" customHeight="1">
      <c r="A822" s="87"/>
      <c r="B822" s="87"/>
      <c r="C822" s="17"/>
      <c r="D822" s="18"/>
      <c r="E822" s="18"/>
      <c r="F822" s="19"/>
      <c r="G822" s="19"/>
    </row>
    <row r="823" spans="1:7" s="57" customFormat="1" ht="15.75" customHeight="1">
      <c r="A823" s="87"/>
      <c r="B823" s="211" t="s">
        <v>38</v>
      </c>
      <c r="C823" s="211" t="s">
        <v>39</v>
      </c>
      <c r="D823" s="211" t="s">
        <v>40</v>
      </c>
      <c r="E823" s="74" t="s">
        <v>786</v>
      </c>
      <c r="F823" s="74" t="s">
        <v>41</v>
      </c>
      <c r="G823" s="90" t="s">
        <v>996</v>
      </c>
    </row>
    <row r="824" spans="1:7" s="57" customFormat="1" ht="15.75" customHeight="1">
      <c r="A824" s="87"/>
      <c r="B824" s="212"/>
      <c r="C824" s="212"/>
      <c r="D824" s="212"/>
      <c r="E824" s="80" t="s">
        <v>30</v>
      </c>
      <c r="F824" s="106" t="s">
        <v>42</v>
      </c>
      <c r="G824" s="74" t="s">
        <v>43</v>
      </c>
    </row>
    <row r="825" spans="1:7" s="57" customFormat="1" ht="15.75" customHeight="1">
      <c r="A825" s="87"/>
      <c r="B825" s="172" t="s">
        <v>383</v>
      </c>
      <c r="C825" s="173" t="s">
        <v>447</v>
      </c>
      <c r="D825" s="216" t="s">
        <v>997</v>
      </c>
      <c r="E825" s="116">
        <v>43284</v>
      </c>
      <c r="F825" s="116">
        <f>E825+4</f>
        <v>43288</v>
      </c>
      <c r="G825" s="75">
        <f>F825+13</f>
        <v>43301</v>
      </c>
    </row>
    <row r="826" spans="1:7" s="57" customFormat="1" ht="15.75" customHeight="1">
      <c r="A826" s="87"/>
      <c r="B826" s="172" t="s">
        <v>578</v>
      </c>
      <c r="C826" s="173" t="s">
        <v>582</v>
      </c>
      <c r="D826" s="220"/>
      <c r="E826" s="116">
        <f t="shared" ref="E826:F829" si="90">E825+7</f>
        <v>43291</v>
      </c>
      <c r="F826" s="116">
        <f t="shared" si="90"/>
        <v>43295</v>
      </c>
      <c r="G826" s="75">
        <f>F826+13</f>
        <v>43308</v>
      </c>
    </row>
    <row r="827" spans="1:7" s="57" customFormat="1" ht="15.75" customHeight="1">
      <c r="A827" s="87"/>
      <c r="B827" s="172" t="s">
        <v>579</v>
      </c>
      <c r="C827" s="173" t="s">
        <v>447</v>
      </c>
      <c r="D827" s="220"/>
      <c r="E827" s="116">
        <f t="shared" si="90"/>
        <v>43298</v>
      </c>
      <c r="F827" s="116">
        <f t="shared" si="90"/>
        <v>43302</v>
      </c>
      <c r="G827" s="75">
        <f>F827+13</f>
        <v>43315</v>
      </c>
    </row>
    <row r="828" spans="1:7" s="57" customFormat="1" ht="15.75" customHeight="1">
      <c r="A828" s="87"/>
      <c r="B828" s="172" t="s">
        <v>580</v>
      </c>
      <c r="C828" s="173" t="s">
        <v>447</v>
      </c>
      <c r="D828" s="220"/>
      <c r="E828" s="116">
        <f t="shared" si="90"/>
        <v>43305</v>
      </c>
      <c r="F828" s="116">
        <f t="shared" si="90"/>
        <v>43309</v>
      </c>
      <c r="G828" s="75">
        <f>F828+13</f>
        <v>43322</v>
      </c>
    </row>
    <row r="829" spans="1:7" s="57" customFormat="1" ht="15.75" customHeight="1">
      <c r="A829" s="87" t="s">
        <v>996</v>
      </c>
      <c r="B829" s="172" t="s">
        <v>581</v>
      </c>
      <c r="C829" s="173" t="s">
        <v>583</v>
      </c>
      <c r="D829" s="221"/>
      <c r="E829" s="116">
        <f t="shared" si="90"/>
        <v>43312</v>
      </c>
      <c r="F829" s="116">
        <f t="shared" si="90"/>
        <v>43316</v>
      </c>
      <c r="G829" s="75">
        <f>F829+13</f>
        <v>43329</v>
      </c>
    </row>
    <row r="830" spans="1:7" s="57" customFormat="1" ht="15.75" customHeight="1">
      <c r="A830" s="87"/>
      <c r="B830" s="13"/>
      <c r="C830" s="13"/>
      <c r="D830" s="15"/>
      <c r="E830" s="12"/>
      <c r="F830" s="12"/>
      <c r="G830" s="12"/>
    </row>
    <row r="831" spans="1:7" s="57" customFormat="1" ht="15.75" customHeight="1">
      <c r="A831" s="87"/>
      <c r="B831" s="13"/>
      <c r="C831" s="19"/>
      <c r="D831" s="3"/>
      <c r="E831" s="18"/>
      <c r="F831" s="19"/>
      <c r="G831" s="19"/>
    </row>
    <row r="832" spans="1:7" s="57" customFormat="1" ht="15.75" customHeight="1">
      <c r="A832" s="87"/>
      <c r="B832" s="211" t="s">
        <v>38</v>
      </c>
      <c r="C832" s="211" t="s">
        <v>39</v>
      </c>
      <c r="D832" s="211" t="s">
        <v>40</v>
      </c>
      <c r="E832" s="74" t="s">
        <v>786</v>
      </c>
      <c r="F832" s="74" t="s">
        <v>41</v>
      </c>
      <c r="G832" s="90" t="s">
        <v>975</v>
      </c>
    </row>
    <row r="833" spans="1:7" s="57" customFormat="1" ht="15.75" customHeight="1">
      <c r="A833" s="87"/>
      <c r="B833" s="212"/>
      <c r="C833" s="212"/>
      <c r="D833" s="212"/>
      <c r="E833" s="80" t="s">
        <v>30</v>
      </c>
      <c r="F833" s="106" t="s">
        <v>42</v>
      </c>
      <c r="G833" s="74" t="s">
        <v>43</v>
      </c>
    </row>
    <row r="834" spans="1:7" s="57" customFormat="1" ht="15.75" customHeight="1">
      <c r="A834" s="87"/>
      <c r="B834" s="76" t="s">
        <v>672</v>
      </c>
      <c r="C834" s="119" t="s">
        <v>674</v>
      </c>
      <c r="D834" s="146" t="s">
        <v>973</v>
      </c>
      <c r="E834" s="116">
        <v>43280</v>
      </c>
      <c r="F834" s="116">
        <f>E834+5</f>
        <v>43285</v>
      </c>
      <c r="G834" s="75">
        <f>F834+17</f>
        <v>43302</v>
      </c>
    </row>
    <row r="835" spans="1:7" s="57" customFormat="1" ht="15.75" customHeight="1">
      <c r="A835" s="87"/>
      <c r="B835" s="76" t="s">
        <v>673</v>
      </c>
      <c r="C835" s="119" t="s">
        <v>264</v>
      </c>
      <c r="D835" s="148"/>
      <c r="E835" s="116">
        <f t="shared" ref="E835:F838" si="91">E834+7</f>
        <v>43287</v>
      </c>
      <c r="F835" s="116">
        <f t="shared" si="91"/>
        <v>43292</v>
      </c>
      <c r="G835" s="75">
        <f>F835+17</f>
        <v>43309</v>
      </c>
    </row>
    <row r="836" spans="1:7" s="57" customFormat="1" ht="15.75" customHeight="1">
      <c r="A836" s="87"/>
      <c r="B836" s="76" t="s">
        <v>26</v>
      </c>
      <c r="C836" s="119" t="s">
        <v>257</v>
      </c>
      <c r="D836" s="148"/>
      <c r="E836" s="116">
        <f t="shared" si="91"/>
        <v>43294</v>
      </c>
      <c r="F836" s="116">
        <f t="shared" si="91"/>
        <v>43299</v>
      </c>
      <c r="G836" s="75">
        <f>F836+17</f>
        <v>43316</v>
      </c>
    </row>
    <row r="837" spans="1:7" s="57" customFormat="1" ht="15.75" customHeight="1">
      <c r="A837" s="87"/>
      <c r="B837" s="76"/>
      <c r="C837" s="119"/>
      <c r="D837" s="148"/>
      <c r="E837" s="116">
        <f t="shared" si="91"/>
        <v>43301</v>
      </c>
      <c r="F837" s="116">
        <f t="shared" si="91"/>
        <v>43306</v>
      </c>
      <c r="G837" s="75">
        <f>F837+17</f>
        <v>43323</v>
      </c>
    </row>
    <row r="838" spans="1:7" s="57" customFormat="1" ht="15.75" customHeight="1">
      <c r="A838" s="87"/>
      <c r="B838" s="119"/>
      <c r="C838" s="119"/>
      <c r="D838" s="149"/>
      <c r="E838" s="116">
        <f t="shared" si="91"/>
        <v>43308</v>
      </c>
      <c r="F838" s="116">
        <f t="shared" si="91"/>
        <v>43313</v>
      </c>
      <c r="G838" s="75">
        <f>F838+17</f>
        <v>43330</v>
      </c>
    </row>
    <row r="839" spans="1:7" s="57" customFormat="1" ht="15.75" customHeight="1">
      <c r="A839" s="87"/>
      <c r="B839" s="13"/>
      <c r="C839" s="19"/>
      <c r="D839" s="3"/>
      <c r="E839" s="18"/>
      <c r="F839" s="19"/>
      <c r="G839" s="19"/>
    </row>
    <row r="840" spans="1:7" s="57" customFormat="1" ht="15.75" customHeight="1">
      <c r="A840" s="87"/>
      <c r="B840" s="17"/>
      <c r="C840" s="13"/>
      <c r="D840" s="15"/>
      <c r="E840" s="12"/>
      <c r="F840" s="12"/>
      <c r="G840" s="12"/>
    </row>
    <row r="841" spans="1:7" s="57" customFormat="1" ht="15.75" customHeight="1">
      <c r="A841" s="96" t="s">
        <v>146</v>
      </c>
      <c r="B841" s="32"/>
      <c r="C841" s="32"/>
      <c r="D841" s="32"/>
      <c r="E841" s="32"/>
      <c r="F841" s="32"/>
      <c r="G841" s="32"/>
    </row>
    <row r="842" spans="1:7" s="57" customFormat="1" ht="15.75" customHeight="1">
      <c r="A842" s="87"/>
      <c r="B842" s="4" t="s">
        <v>862</v>
      </c>
      <c r="C842" s="39"/>
      <c r="D842" s="3"/>
      <c r="E842" s="3"/>
      <c r="F842" s="4"/>
      <c r="G842" s="40"/>
    </row>
    <row r="843" spans="1:7" s="57" customFormat="1" ht="15.75" customHeight="1">
      <c r="A843" s="87"/>
      <c r="B843" s="211" t="s">
        <v>38</v>
      </c>
      <c r="C843" s="90" t="s">
        <v>39</v>
      </c>
      <c r="D843" s="90" t="s">
        <v>40</v>
      </c>
      <c r="E843" s="74" t="s">
        <v>786</v>
      </c>
      <c r="F843" s="74" t="s">
        <v>41</v>
      </c>
      <c r="G843" s="90" t="s">
        <v>148</v>
      </c>
    </row>
    <row r="844" spans="1:7" s="57" customFormat="1" ht="15.75" customHeight="1">
      <c r="A844" s="87"/>
      <c r="B844" s="212"/>
      <c r="C844" s="92"/>
      <c r="D844" s="92"/>
      <c r="E844" s="80" t="s">
        <v>30</v>
      </c>
      <c r="F844" s="106" t="s">
        <v>42</v>
      </c>
      <c r="G844" s="74" t="s">
        <v>43</v>
      </c>
    </row>
    <row r="845" spans="1:7" s="57" customFormat="1" ht="15.75" customHeight="1">
      <c r="A845" s="87"/>
      <c r="B845" s="76" t="s">
        <v>672</v>
      </c>
      <c r="C845" s="119" t="s">
        <v>674</v>
      </c>
      <c r="D845" s="146" t="s">
        <v>973</v>
      </c>
      <c r="E845" s="116">
        <v>43280</v>
      </c>
      <c r="F845" s="116">
        <f>E845+5</f>
        <v>43285</v>
      </c>
      <c r="G845" s="75">
        <f>F845+17</f>
        <v>43302</v>
      </c>
    </row>
    <row r="846" spans="1:7" s="57" customFormat="1" ht="15.75" customHeight="1">
      <c r="A846" s="87"/>
      <c r="B846" s="76" t="s">
        <v>673</v>
      </c>
      <c r="C846" s="119" t="s">
        <v>264</v>
      </c>
      <c r="D846" s="148"/>
      <c r="E846" s="116">
        <f t="shared" ref="E846:F849" si="92">E845+7</f>
        <v>43287</v>
      </c>
      <c r="F846" s="116">
        <f t="shared" si="92"/>
        <v>43292</v>
      </c>
      <c r="G846" s="75">
        <f>F846+17</f>
        <v>43309</v>
      </c>
    </row>
    <row r="847" spans="1:7" s="57" customFormat="1" ht="15.75" customHeight="1">
      <c r="A847" s="89"/>
      <c r="B847" s="76" t="s">
        <v>26</v>
      </c>
      <c r="C847" s="119" t="s">
        <v>257</v>
      </c>
      <c r="D847" s="148"/>
      <c r="E847" s="116">
        <f t="shared" si="92"/>
        <v>43294</v>
      </c>
      <c r="F847" s="116">
        <f t="shared" si="92"/>
        <v>43299</v>
      </c>
      <c r="G847" s="75">
        <f>F847+17</f>
        <v>43316</v>
      </c>
    </row>
    <row r="848" spans="1:7" s="57" customFormat="1" ht="15.75" customHeight="1">
      <c r="A848" s="37"/>
      <c r="B848" s="76"/>
      <c r="C848" s="119"/>
      <c r="D848" s="148"/>
      <c r="E848" s="116">
        <f t="shared" si="92"/>
        <v>43301</v>
      </c>
      <c r="F848" s="116">
        <f t="shared" si="92"/>
        <v>43306</v>
      </c>
      <c r="G848" s="75">
        <f>F848+17</f>
        <v>43323</v>
      </c>
    </row>
    <row r="849" spans="1:7" s="57" customFormat="1" ht="15.75" customHeight="1">
      <c r="A849" s="95" t="s">
        <v>998</v>
      </c>
      <c r="B849" s="119"/>
      <c r="C849" s="119"/>
      <c r="D849" s="149"/>
      <c r="E849" s="116">
        <f t="shared" si="92"/>
        <v>43308</v>
      </c>
      <c r="F849" s="116">
        <f t="shared" si="92"/>
        <v>43313</v>
      </c>
      <c r="G849" s="75">
        <f>F849+17</f>
        <v>43330</v>
      </c>
    </row>
    <row r="850" spans="1:7" s="57" customFormat="1" ht="15.75" customHeight="1">
      <c r="A850" s="87"/>
      <c r="B850" s="41"/>
      <c r="C850" s="41"/>
      <c r="D850" s="18"/>
      <c r="E850" s="18"/>
      <c r="F850" s="19"/>
      <c r="G850" s="42"/>
    </row>
    <row r="851" spans="1:7" s="57" customFormat="1" ht="15.75" customHeight="1">
      <c r="A851" s="87"/>
      <c r="B851" s="211" t="s">
        <v>983</v>
      </c>
      <c r="C851" s="211" t="s">
        <v>39</v>
      </c>
      <c r="D851" s="74" t="s">
        <v>40</v>
      </c>
      <c r="E851" s="74" t="s">
        <v>791</v>
      </c>
      <c r="F851" s="74" t="s">
        <v>41</v>
      </c>
      <c r="G851" s="74" t="s">
        <v>148</v>
      </c>
    </row>
    <row r="852" spans="1:7" s="57" customFormat="1" ht="15.75" customHeight="1">
      <c r="A852" s="87"/>
      <c r="B852" s="212"/>
      <c r="C852" s="212"/>
      <c r="D852" s="216" t="s">
        <v>999</v>
      </c>
      <c r="E852" s="74" t="s">
        <v>30</v>
      </c>
      <c r="F852" s="74" t="s">
        <v>42</v>
      </c>
      <c r="G852" s="74" t="s">
        <v>43</v>
      </c>
    </row>
    <row r="853" spans="1:7" s="57" customFormat="1" ht="15.75" customHeight="1">
      <c r="A853" s="87"/>
      <c r="B853" s="76" t="s">
        <v>739</v>
      </c>
      <c r="C853" s="76" t="s">
        <v>902</v>
      </c>
      <c r="D853" s="220"/>
      <c r="E853" s="75">
        <v>43284</v>
      </c>
      <c r="F853" s="75">
        <f>E853+3</f>
        <v>43287</v>
      </c>
      <c r="G853" s="75">
        <f>F853+15</f>
        <v>43302</v>
      </c>
    </row>
    <row r="854" spans="1:7" s="57" customFormat="1" ht="15.75" customHeight="1">
      <c r="A854" s="87"/>
      <c r="B854" s="147" t="s">
        <v>740</v>
      </c>
      <c r="C854" s="76" t="s">
        <v>904</v>
      </c>
      <c r="D854" s="220"/>
      <c r="E854" s="75">
        <f t="shared" ref="E854:F857" si="93">E853+7</f>
        <v>43291</v>
      </c>
      <c r="F854" s="75">
        <f t="shared" si="93"/>
        <v>43294</v>
      </c>
      <c r="G854" s="75">
        <f>F854+15</f>
        <v>43309</v>
      </c>
    </row>
    <row r="855" spans="1:7" s="57" customFormat="1" ht="15.75" customHeight="1">
      <c r="A855" s="87"/>
      <c r="B855" s="76" t="s">
        <v>436</v>
      </c>
      <c r="C855" s="76" t="s">
        <v>905</v>
      </c>
      <c r="D855" s="220"/>
      <c r="E855" s="75">
        <f t="shared" si="93"/>
        <v>43298</v>
      </c>
      <c r="F855" s="75">
        <f t="shared" si="93"/>
        <v>43301</v>
      </c>
      <c r="G855" s="75">
        <f>F855+15</f>
        <v>43316</v>
      </c>
    </row>
    <row r="856" spans="1:7" s="57" customFormat="1" ht="15.75" customHeight="1">
      <c r="A856" s="87"/>
      <c r="B856" s="76" t="s">
        <v>107</v>
      </c>
      <c r="C856" s="76"/>
      <c r="D856" s="220"/>
      <c r="E856" s="75">
        <f t="shared" si="93"/>
        <v>43305</v>
      </c>
      <c r="F856" s="75">
        <f t="shared" si="93"/>
        <v>43308</v>
      </c>
      <c r="G856" s="75">
        <f>F856+15</f>
        <v>43323</v>
      </c>
    </row>
    <row r="857" spans="1:7" s="57" customFormat="1" ht="15.75" customHeight="1">
      <c r="A857" s="87"/>
      <c r="B857" s="76" t="s">
        <v>375</v>
      </c>
      <c r="C857" s="76" t="s">
        <v>906</v>
      </c>
      <c r="D857" s="221"/>
      <c r="E857" s="75">
        <f t="shared" si="93"/>
        <v>43312</v>
      </c>
      <c r="F857" s="75">
        <f t="shared" si="93"/>
        <v>43315</v>
      </c>
      <c r="G857" s="75">
        <f>F857+15</f>
        <v>43330</v>
      </c>
    </row>
    <row r="858" spans="1:7" s="57" customFormat="1" ht="15.75" customHeight="1">
      <c r="A858" s="87"/>
      <c r="B858" s="13"/>
      <c r="C858" s="9"/>
      <c r="D858" s="15"/>
      <c r="E858" s="12"/>
      <c r="F858" s="12"/>
      <c r="G858" s="12"/>
    </row>
    <row r="859" spans="1:7" s="57" customFormat="1" ht="15.75" customHeight="1">
      <c r="A859" s="87"/>
      <c r="B859" s="41"/>
      <c r="C859" s="41"/>
      <c r="D859" s="18"/>
      <c r="E859" s="18"/>
      <c r="F859" s="19"/>
      <c r="G859" s="42"/>
    </row>
    <row r="860" spans="1:7" s="57" customFormat="1" ht="15.75" customHeight="1">
      <c r="A860" s="87"/>
      <c r="B860" s="19"/>
      <c r="C860" s="41"/>
      <c r="D860" s="18"/>
      <c r="E860" s="18"/>
      <c r="F860" s="42"/>
      <c r="G860" s="42"/>
    </row>
    <row r="861" spans="1:7" s="57" customFormat="1" ht="15.75" customHeight="1">
      <c r="A861" s="87"/>
      <c r="B861" s="222" t="s">
        <v>1000</v>
      </c>
      <c r="C861" s="74" t="s">
        <v>39</v>
      </c>
      <c r="D861" s="74" t="s">
        <v>40</v>
      </c>
      <c r="E861" s="74" t="s">
        <v>844</v>
      </c>
      <c r="F861" s="74" t="s">
        <v>41</v>
      </c>
      <c r="G861" s="174" t="s">
        <v>267</v>
      </c>
    </row>
    <row r="862" spans="1:7" s="57" customFormat="1" ht="15.75" customHeight="1">
      <c r="A862" s="87"/>
      <c r="B862" s="223"/>
      <c r="C862" s="74"/>
      <c r="D862" s="216" t="s">
        <v>1001</v>
      </c>
      <c r="E862" s="75" t="s">
        <v>30</v>
      </c>
      <c r="F862" s="74" t="s">
        <v>42</v>
      </c>
      <c r="G862" s="74" t="s">
        <v>43</v>
      </c>
    </row>
    <row r="863" spans="1:7" s="57" customFormat="1" ht="15.75" customHeight="1">
      <c r="A863" s="87"/>
      <c r="B863" s="175" t="s">
        <v>490</v>
      </c>
      <c r="C863" s="78" t="s">
        <v>257</v>
      </c>
      <c r="D863" s="220"/>
      <c r="E863" s="75">
        <v>43281</v>
      </c>
      <c r="F863" s="75">
        <f>E863+5</f>
        <v>43286</v>
      </c>
      <c r="G863" s="75">
        <f>F863+12</f>
        <v>43298</v>
      </c>
    </row>
    <row r="864" spans="1:7" s="57" customFormat="1" ht="15.75" customHeight="1">
      <c r="A864" s="87"/>
      <c r="B864" s="175" t="s">
        <v>347</v>
      </c>
      <c r="C864" s="78" t="s">
        <v>492</v>
      </c>
      <c r="D864" s="220"/>
      <c r="E864" s="75">
        <f t="shared" ref="E864:F867" si="94">E863+7</f>
        <v>43288</v>
      </c>
      <c r="F864" s="75">
        <f t="shared" si="94"/>
        <v>43293</v>
      </c>
      <c r="G864" s="75">
        <f>F864+12</f>
        <v>43305</v>
      </c>
    </row>
    <row r="865" spans="1:7" s="57" customFormat="1" ht="15.75" customHeight="1">
      <c r="A865" s="87"/>
      <c r="B865" s="175" t="s">
        <v>403</v>
      </c>
      <c r="C865" s="78" t="s">
        <v>493</v>
      </c>
      <c r="D865" s="220"/>
      <c r="E865" s="75">
        <f t="shared" si="94"/>
        <v>43295</v>
      </c>
      <c r="F865" s="75">
        <f t="shared" si="94"/>
        <v>43300</v>
      </c>
      <c r="G865" s="75">
        <f>F865+12</f>
        <v>43312</v>
      </c>
    </row>
    <row r="866" spans="1:7" s="57" customFormat="1" ht="15.75" customHeight="1">
      <c r="A866" s="87"/>
      <c r="B866" s="124"/>
      <c r="C866" s="78"/>
      <c r="D866" s="220"/>
      <c r="E866" s="75">
        <f t="shared" si="94"/>
        <v>43302</v>
      </c>
      <c r="F866" s="75">
        <f t="shared" si="94"/>
        <v>43307</v>
      </c>
      <c r="G866" s="75">
        <f>F866+12</f>
        <v>43319</v>
      </c>
    </row>
    <row r="867" spans="1:7" s="57" customFormat="1" ht="15.75" customHeight="1">
      <c r="A867" s="87" t="s">
        <v>1002</v>
      </c>
      <c r="B867" s="124"/>
      <c r="C867" s="78"/>
      <c r="D867" s="221"/>
      <c r="E867" s="75">
        <f t="shared" si="94"/>
        <v>43309</v>
      </c>
      <c r="F867" s="75">
        <f t="shared" si="94"/>
        <v>43314</v>
      </c>
      <c r="G867" s="75">
        <f>F867+12</f>
        <v>43326</v>
      </c>
    </row>
    <row r="868" spans="1:7" s="57" customFormat="1" ht="15.75" customHeight="1">
      <c r="A868" s="87"/>
      <c r="B868" s="13"/>
      <c r="C868" s="13"/>
      <c r="D868" s="15"/>
      <c r="E868" s="12"/>
      <c r="F868" s="12"/>
      <c r="G868" s="12"/>
    </row>
    <row r="869" spans="1:7" s="57" customFormat="1" ht="15.75" customHeight="1">
      <c r="A869" s="87"/>
      <c r="B869" s="13"/>
      <c r="C869" s="13"/>
      <c r="D869" s="15"/>
      <c r="E869" s="12"/>
      <c r="F869" s="12"/>
      <c r="G869" s="12"/>
    </row>
    <row r="870" spans="1:7" s="57" customFormat="1" ht="15.75" customHeight="1">
      <c r="A870" s="87"/>
      <c r="B870" s="19"/>
      <c r="C870" s="41"/>
      <c r="D870" s="18"/>
      <c r="E870" s="18"/>
      <c r="F870" s="19"/>
      <c r="G870" s="42"/>
    </row>
    <row r="871" spans="1:7" s="57" customFormat="1" ht="15.75" customHeight="1">
      <c r="A871" s="87"/>
      <c r="B871" s="211" t="s">
        <v>38</v>
      </c>
      <c r="C871" s="90" t="s">
        <v>39</v>
      </c>
      <c r="D871" s="90" t="s">
        <v>40</v>
      </c>
      <c r="E871" s="74" t="s">
        <v>786</v>
      </c>
      <c r="F871" s="74" t="s">
        <v>41</v>
      </c>
      <c r="G871" s="90" t="s">
        <v>148</v>
      </c>
    </row>
    <row r="872" spans="1:7" s="57" customFormat="1" ht="15.75" customHeight="1">
      <c r="A872" s="87"/>
      <c r="B872" s="212"/>
      <c r="C872" s="92"/>
      <c r="D872" s="92"/>
      <c r="E872" s="80" t="s">
        <v>30</v>
      </c>
      <c r="F872" s="106" t="s">
        <v>42</v>
      </c>
      <c r="G872" s="74" t="s">
        <v>43</v>
      </c>
    </row>
    <row r="873" spans="1:7" s="57" customFormat="1" ht="15.75" customHeight="1">
      <c r="A873" s="87"/>
      <c r="B873" s="76" t="s">
        <v>672</v>
      </c>
      <c r="C873" s="119" t="s">
        <v>674</v>
      </c>
      <c r="D873" s="146" t="s">
        <v>973</v>
      </c>
      <c r="E873" s="116">
        <v>43280</v>
      </c>
      <c r="F873" s="116">
        <f>E873+5</f>
        <v>43285</v>
      </c>
      <c r="G873" s="75">
        <f>F873+17</f>
        <v>43302</v>
      </c>
    </row>
    <row r="874" spans="1:7" s="57" customFormat="1" ht="15.75" customHeight="1">
      <c r="A874" s="87"/>
      <c r="B874" s="76" t="s">
        <v>673</v>
      </c>
      <c r="C874" s="119" t="s">
        <v>264</v>
      </c>
      <c r="D874" s="148"/>
      <c r="E874" s="116">
        <f t="shared" ref="E874:F877" si="95">E873+7</f>
        <v>43287</v>
      </c>
      <c r="F874" s="116">
        <f t="shared" si="95"/>
        <v>43292</v>
      </c>
      <c r="G874" s="75">
        <f>F874+17</f>
        <v>43309</v>
      </c>
    </row>
    <row r="875" spans="1:7" s="57" customFormat="1" ht="15.75" customHeight="1">
      <c r="A875" s="87"/>
      <c r="B875" s="76" t="s">
        <v>26</v>
      </c>
      <c r="C875" s="119" t="s">
        <v>257</v>
      </c>
      <c r="D875" s="148"/>
      <c r="E875" s="116">
        <f t="shared" si="95"/>
        <v>43294</v>
      </c>
      <c r="F875" s="116">
        <f t="shared" si="95"/>
        <v>43299</v>
      </c>
      <c r="G875" s="75">
        <f>F875+17</f>
        <v>43316</v>
      </c>
    </row>
    <row r="876" spans="1:7" s="57" customFormat="1" ht="15.75" customHeight="1">
      <c r="A876" s="87"/>
      <c r="B876" s="76"/>
      <c r="C876" s="119"/>
      <c r="D876" s="148"/>
      <c r="E876" s="116">
        <f t="shared" si="95"/>
        <v>43301</v>
      </c>
      <c r="F876" s="116">
        <f t="shared" si="95"/>
        <v>43306</v>
      </c>
      <c r="G876" s="75">
        <f>F876+17</f>
        <v>43323</v>
      </c>
    </row>
    <row r="877" spans="1:7" s="57" customFormat="1" ht="15.75" customHeight="1">
      <c r="A877" s="87" t="s">
        <v>1003</v>
      </c>
      <c r="B877" s="119"/>
      <c r="C877" s="119"/>
      <c r="D877" s="149"/>
      <c r="E877" s="116">
        <f t="shared" si="95"/>
        <v>43308</v>
      </c>
      <c r="F877" s="116">
        <f t="shared" si="95"/>
        <v>43313</v>
      </c>
      <c r="G877" s="75">
        <f>F877+17</f>
        <v>43330</v>
      </c>
    </row>
    <row r="878" spans="1:7" s="57" customFormat="1" ht="15.75" customHeight="1">
      <c r="A878" s="87"/>
      <c r="B878" s="43"/>
      <c r="C878" s="41"/>
      <c r="D878" s="18"/>
      <c r="E878" s="18"/>
      <c r="F878" s="19"/>
      <c r="G878" s="42"/>
    </row>
    <row r="879" spans="1:7" s="57" customFormat="1" ht="15.75" customHeight="1">
      <c r="A879" s="87"/>
      <c r="B879" s="19"/>
      <c r="C879" s="41"/>
      <c r="D879" s="18"/>
      <c r="E879" s="18"/>
      <c r="F879" s="19"/>
      <c r="G879" s="42"/>
    </row>
    <row r="880" spans="1:7" s="57" customFormat="1" ht="15.75" customHeight="1">
      <c r="A880" s="87"/>
      <c r="B880" s="211" t="s">
        <v>38</v>
      </c>
      <c r="C880" s="90" t="s">
        <v>39</v>
      </c>
      <c r="D880" s="90" t="s">
        <v>40</v>
      </c>
      <c r="E880" s="74" t="s">
        <v>786</v>
      </c>
      <c r="F880" s="74" t="s">
        <v>41</v>
      </c>
      <c r="G880" s="74" t="s">
        <v>152</v>
      </c>
    </row>
    <row r="881" spans="1:7" s="57" customFormat="1" ht="15.75" customHeight="1">
      <c r="A881" s="87"/>
      <c r="B881" s="212"/>
      <c r="C881" s="92"/>
      <c r="D881" s="92"/>
      <c r="E881" s="80" t="s">
        <v>30</v>
      </c>
      <c r="F881" s="106" t="s">
        <v>42</v>
      </c>
      <c r="G881" s="74" t="s">
        <v>43</v>
      </c>
    </row>
    <row r="882" spans="1:7" s="57" customFormat="1" ht="15.75" customHeight="1">
      <c r="A882" s="87"/>
      <c r="B882" s="76" t="s">
        <v>372</v>
      </c>
      <c r="C882" s="168" t="s">
        <v>402</v>
      </c>
      <c r="D882" s="146" t="s">
        <v>1004</v>
      </c>
      <c r="E882" s="116">
        <v>43281</v>
      </c>
      <c r="F882" s="116">
        <f>E882+4</f>
        <v>43285</v>
      </c>
      <c r="G882" s="75">
        <f>F882+30</f>
        <v>43315</v>
      </c>
    </row>
    <row r="883" spans="1:7" s="57" customFormat="1" ht="15.75" customHeight="1">
      <c r="A883" s="87"/>
      <c r="B883" s="76" t="s">
        <v>675</v>
      </c>
      <c r="C883" s="168" t="s">
        <v>677</v>
      </c>
      <c r="D883" s="148"/>
      <c r="E883" s="116">
        <f t="shared" ref="E883:F886" si="96">E882+7</f>
        <v>43288</v>
      </c>
      <c r="F883" s="116">
        <f t="shared" si="96"/>
        <v>43292</v>
      </c>
      <c r="G883" s="75">
        <f>F883+30</f>
        <v>43322</v>
      </c>
    </row>
    <row r="884" spans="1:7" s="57" customFormat="1" ht="15.75" customHeight="1">
      <c r="A884" s="87"/>
      <c r="B884" s="76" t="s">
        <v>676</v>
      </c>
      <c r="C884" s="168" t="s">
        <v>678</v>
      </c>
      <c r="D884" s="148"/>
      <c r="E884" s="116">
        <f t="shared" si="96"/>
        <v>43295</v>
      </c>
      <c r="F884" s="116">
        <f t="shared" si="96"/>
        <v>43299</v>
      </c>
      <c r="G884" s="75">
        <f>F884+30</f>
        <v>43329</v>
      </c>
    </row>
    <row r="885" spans="1:7" s="57" customFormat="1" ht="15.75" customHeight="1">
      <c r="A885" s="87"/>
      <c r="B885" s="76" t="s">
        <v>372</v>
      </c>
      <c r="C885" s="168" t="s">
        <v>402</v>
      </c>
      <c r="D885" s="148"/>
      <c r="E885" s="116">
        <f t="shared" si="96"/>
        <v>43302</v>
      </c>
      <c r="F885" s="116">
        <f t="shared" si="96"/>
        <v>43306</v>
      </c>
      <c r="G885" s="75">
        <f>F885+30</f>
        <v>43336</v>
      </c>
    </row>
    <row r="886" spans="1:7" s="57" customFormat="1" ht="15.75" customHeight="1">
      <c r="A886" s="87" t="s">
        <v>152</v>
      </c>
      <c r="B886" s="119" t="s">
        <v>44</v>
      </c>
      <c r="C886" s="145" t="s">
        <v>298</v>
      </c>
      <c r="D886" s="149"/>
      <c r="E886" s="116">
        <f t="shared" si="96"/>
        <v>43309</v>
      </c>
      <c r="F886" s="116">
        <f t="shared" si="96"/>
        <v>43313</v>
      </c>
      <c r="G886" s="75">
        <f>F886+30</f>
        <v>43343</v>
      </c>
    </row>
    <row r="887" spans="1:7" s="57" customFormat="1" ht="15.75" customHeight="1">
      <c r="A887" s="87"/>
      <c r="B887" s="13"/>
      <c r="C887" s="19"/>
      <c r="D887" s="15"/>
      <c r="E887" s="15"/>
      <c r="F887" s="70"/>
      <c r="G887" s="12"/>
    </row>
    <row r="888" spans="1:7" s="57" customFormat="1" ht="15.75" customHeight="1">
      <c r="A888" s="87"/>
      <c r="B888" s="19"/>
      <c r="C888" s="41"/>
      <c r="D888" s="42"/>
      <c r="E888" s="42"/>
      <c r="F888" s="19"/>
      <c r="G888" s="42"/>
    </row>
    <row r="889" spans="1:7" s="57" customFormat="1" ht="15.75" customHeight="1">
      <c r="A889" s="87"/>
      <c r="B889" s="211" t="s">
        <v>38</v>
      </c>
      <c r="C889" s="90" t="s">
        <v>39</v>
      </c>
      <c r="D889" s="90" t="s">
        <v>40</v>
      </c>
      <c r="E889" s="74" t="s">
        <v>786</v>
      </c>
      <c r="F889" s="74" t="s">
        <v>41</v>
      </c>
      <c r="G889" s="90" t="s">
        <v>154</v>
      </c>
    </row>
    <row r="890" spans="1:7" s="57" customFormat="1" ht="15.75" customHeight="1">
      <c r="A890" s="87"/>
      <c r="B890" s="212"/>
      <c r="C890" s="92"/>
      <c r="D890" s="92"/>
      <c r="E890" s="80" t="s">
        <v>30</v>
      </c>
      <c r="F890" s="106" t="s">
        <v>42</v>
      </c>
      <c r="G890" s="74" t="s">
        <v>43</v>
      </c>
    </row>
    <row r="891" spans="1:7" s="57" customFormat="1" ht="15.75" customHeight="1">
      <c r="A891" s="87"/>
      <c r="B891" s="76" t="s">
        <v>372</v>
      </c>
      <c r="C891" s="168" t="s">
        <v>402</v>
      </c>
      <c r="D891" s="146" t="s">
        <v>1004</v>
      </c>
      <c r="E891" s="116">
        <v>43281</v>
      </c>
      <c r="F891" s="116">
        <f>E891+4</f>
        <v>43285</v>
      </c>
      <c r="G891" s="75">
        <f>F891+30</f>
        <v>43315</v>
      </c>
    </row>
    <row r="892" spans="1:7" s="57" customFormat="1" ht="15.75" customHeight="1">
      <c r="A892" s="87"/>
      <c r="B892" s="76" t="s">
        <v>675</v>
      </c>
      <c r="C892" s="168" t="s">
        <v>677</v>
      </c>
      <c r="D892" s="148"/>
      <c r="E892" s="116">
        <f t="shared" ref="E892:F895" si="97">E891+7</f>
        <v>43288</v>
      </c>
      <c r="F892" s="116">
        <f t="shared" si="97"/>
        <v>43292</v>
      </c>
      <c r="G892" s="75">
        <f>F892+30</f>
        <v>43322</v>
      </c>
    </row>
    <row r="893" spans="1:7" s="57" customFormat="1" ht="15.75" customHeight="1">
      <c r="A893" s="87"/>
      <c r="B893" s="76" t="s">
        <v>676</v>
      </c>
      <c r="C893" s="168" t="s">
        <v>678</v>
      </c>
      <c r="D893" s="148"/>
      <c r="E893" s="116">
        <f t="shared" si="97"/>
        <v>43295</v>
      </c>
      <c r="F893" s="116">
        <f t="shared" si="97"/>
        <v>43299</v>
      </c>
      <c r="G893" s="75">
        <f>F893+30</f>
        <v>43329</v>
      </c>
    </row>
    <row r="894" spans="1:7" s="57" customFormat="1" ht="15.75" customHeight="1">
      <c r="A894" s="87"/>
      <c r="B894" s="76" t="s">
        <v>372</v>
      </c>
      <c r="C894" s="168" t="s">
        <v>402</v>
      </c>
      <c r="D894" s="148"/>
      <c r="E894" s="116">
        <f t="shared" si="97"/>
        <v>43302</v>
      </c>
      <c r="F894" s="116">
        <f t="shared" si="97"/>
        <v>43306</v>
      </c>
      <c r="G894" s="75">
        <f>F894+30</f>
        <v>43336</v>
      </c>
    </row>
    <row r="895" spans="1:7" s="57" customFormat="1" ht="15.75" customHeight="1">
      <c r="A895" s="87" t="s">
        <v>154</v>
      </c>
      <c r="B895" s="119" t="s">
        <v>44</v>
      </c>
      <c r="C895" s="145" t="s">
        <v>298</v>
      </c>
      <c r="D895" s="149"/>
      <c r="E895" s="116">
        <f t="shared" si="97"/>
        <v>43309</v>
      </c>
      <c r="F895" s="116">
        <f t="shared" si="97"/>
        <v>43313</v>
      </c>
      <c r="G895" s="75">
        <f>F895+30</f>
        <v>43343</v>
      </c>
    </row>
    <row r="896" spans="1:7" s="57" customFormat="1" ht="15.75" customHeight="1">
      <c r="A896" s="87"/>
      <c r="B896" s="13"/>
      <c r="C896" s="13"/>
      <c r="D896" s="15"/>
      <c r="E896" s="15"/>
      <c r="F896" s="12"/>
      <c r="G896" s="12"/>
    </row>
    <row r="897" spans="1:7" s="57" customFormat="1" ht="15.75" customHeight="1">
      <c r="A897" s="87"/>
      <c r="B897" s="19"/>
      <c r="C897" s="41"/>
      <c r="D897" s="18"/>
      <c r="E897" s="18"/>
      <c r="F897" s="19"/>
      <c r="G897" s="42"/>
    </row>
    <row r="898" spans="1:7" s="57" customFormat="1" ht="15.75" customHeight="1">
      <c r="A898" s="87"/>
      <c r="B898" s="211" t="s">
        <v>38</v>
      </c>
      <c r="C898" s="90" t="s">
        <v>39</v>
      </c>
      <c r="D898" s="90" t="s">
        <v>40</v>
      </c>
      <c r="E898" s="74" t="s">
        <v>786</v>
      </c>
      <c r="F898" s="74" t="s">
        <v>41</v>
      </c>
      <c r="G898" s="74" t="s">
        <v>1</v>
      </c>
    </row>
    <row r="899" spans="1:7" s="57" customFormat="1" ht="15.75" customHeight="1">
      <c r="A899" s="87"/>
      <c r="B899" s="212"/>
      <c r="C899" s="92"/>
      <c r="D899" s="92"/>
      <c r="E899" s="80" t="s">
        <v>30</v>
      </c>
      <c r="F899" s="106" t="s">
        <v>42</v>
      </c>
      <c r="G899" s="74" t="s">
        <v>43</v>
      </c>
    </row>
    <row r="900" spans="1:7" s="57" customFormat="1" ht="15.75" customHeight="1">
      <c r="A900" s="87"/>
      <c r="B900" s="76" t="s">
        <v>142</v>
      </c>
      <c r="C900" s="119" t="s">
        <v>401</v>
      </c>
      <c r="D900" s="146" t="s">
        <v>1005</v>
      </c>
      <c r="E900" s="116">
        <v>43277</v>
      </c>
      <c r="F900" s="116">
        <f>E900+5</f>
        <v>43282</v>
      </c>
      <c r="G900" s="75">
        <f>F900+17</f>
        <v>43299</v>
      </c>
    </row>
    <row r="901" spans="1:7" s="57" customFormat="1" ht="15.75" customHeight="1">
      <c r="A901" s="87"/>
      <c r="B901" s="76" t="s">
        <v>372</v>
      </c>
      <c r="C901" s="119"/>
      <c r="D901" s="148"/>
      <c r="E901" s="116">
        <f t="shared" ref="E901:F904" si="98">E900+7</f>
        <v>43284</v>
      </c>
      <c r="F901" s="116">
        <f t="shared" si="98"/>
        <v>43289</v>
      </c>
      <c r="G901" s="75">
        <f>F901+17</f>
        <v>43306</v>
      </c>
    </row>
    <row r="902" spans="1:7" s="57" customFormat="1" ht="15.75" customHeight="1">
      <c r="A902" s="87"/>
      <c r="B902" s="76" t="s">
        <v>544</v>
      </c>
      <c r="C902" s="119" t="s">
        <v>288</v>
      </c>
      <c r="D902" s="148"/>
      <c r="E902" s="116">
        <f t="shared" si="98"/>
        <v>43291</v>
      </c>
      <c r="F902" s="116">
        <f t="shared" si="98"/>
        <v>43296</v>
      </c>
      <c r="G902" s="75">
        <f>F902+17</f>
        <v>43313</v>
      </c>
    </row>
    <row r="903" spans="1:7" s="57" customFormat="1" ht="15.75" customHeight="1">
      <c r="A903" s="87"/>
      <c r="B903" s="76" t="s">
        <v>49</v>
      </c>
      <c r="C903" s="119" t="s">
        <v>688</v>
      </c>
      <c r="D903" s="148"/>
      <c r="E903" s="116">
        <f t="shared" si="98"/>
        <v>43298</v>
      </c>
      <c r="F903" s="116">
        <f t="shared" si="98"/>
        <v>43303</v>
      </c>
      <c r="G903" s="75">
        <f>F903+17</f>
        <v>43320</v>
      </c>
    </row>
    <row r="904" spans="1:7" s="57" customFormat="1" ht="15.75" customHeight="1">
      <c r="A904" s="87" t="s">
        <v>1006</v>
      </c>
      <c r="B904" s="119" t="s">
        <v>371</v>
      </c>
      <c r="C904" s="119" t="s">
        <v>94</v>
      </c>
      <c r="D904" s="149"/>
      <c r="E904" s="116">
        <f t="shared" si="98"/>
        <v>43305</v>
      </c>
      <c r="F904" s="116">
        <f t="shared" si="98"/>
        <v>43310</v>
      </c>
      <c r="G904" s="75">
        <f>F904+17</f>
        <v>43327</v>
      </c>
    </row>
    <row r="905" spans="1:7" s="57" customFormat="1" ht="15.75" customHeight="1">
      <c r="A905" s="87"/>
      <c r="B905" s="13"/>
      <c r="C905" s="13"/>
      <c r="D905" s="15"/>
      <c r="E905" s="12"/>
      <c r="F905" s="12"/>
      <c r="G905" s="12"/>
    </row>
    <row r="906" spans="1:7" s="57" customFormat="1" ht="15.75" customHeight="1">
      <c r="A906" s="87"/>
      <c r="B906" s="19"/>
      <c r="C906" s="41"/>
      <c r="D906" s="18"/>
      <c r="E906" s="18"/>
      <c r="F906" s="19"/>
      <c r="G906" s="42"/>
    </row>
    <row r="907" spans="1:7" s="57" customFormat="1" ht="15.75" customHeight="1">
      <c r="A907" s="87"/>
      <c r="B907" s="19"/>
      <c r="C907" s="41"/>
      <c r="D907" s="18"/>
      <c r="E907" s="18"/>
      <c r="F907" s="19"/>
      <c r="G907" s="42"/>
    </row>
    <row r="908" spans="1:7" s="57" customFormat="1" ht="15.75" customHeight="1">
      <c r="A908" s="87"/>
      <c r="B908" s="211" t="s">
        <v>38</v>
      </c>
      <c r="C908" s="90" t="s">
        <v>39</v>
      </c>
      <c r="D908" s="90" t="s">
        <v>40</v>
      </c>
      <c r="E908" s="74" t="s">
        <v>791</v>
      </c>
      <c r="F908" s="74" t="s">
        <v>41</v>
      </c>
      <c r="G908" s="74" t="s">
        <v>1</v>
      </c>
    </row>
    <row r="909" spans="1:7" s="57" customFormat="1" ht="15.75" customHeight="1">
      <c r="A909" s="87"/>
      <c r="B909" s="212"/>
      <c r="C909" s="92"/>
      <c r="D909" s="92"/>
      <c r="E909" s="80" t="s">
        <v>30</v>
      </c>
      <c r="F909" s="106" t="s">
        <v>42</v>
      </c>
      <c r="G909" s="74" t="s">
        <v>43</v>
      </c>
    </row>
    <row r="910" spans="1:7" s="57" customFormat="1" ht="15.75" customHeight="1">
      <c r="A910" s="87"/>
      <c r="B910" s="76" t="s">
        <v>142</v>
      </c>
      <c r="C910" s="119" t="s">
        <v>401</v>
      </c>
      <c r="D910" s="146" t="s">
        <v>1005</v>
      </c>
      <c r="E910" s="116">
        <v>43246</v>
      </c>
      <c r="F910" s="116">
        <f>E910+5</f>
        <v>43251</v>
      </c>
      <c r="G910" s="75">
        <f>F910+17</f>
        <v>43268</v>
      </c>
    </row>
    <row r="911" spans="1:7" s="57" customFormat="1" ht="15.75" customHeight="1">
      <c r="A911" s="87"/>
      <c r="B911" s="76" t="s">
        <v>372</v>
      </c>
      <c r="C911" s="119"/>
      <c r="D911" s="148"/>
      <c r="E911" s="116">
        <f t="shared" ref="E911:F914" si="99">E910+7</f>
        <v>43253</v>
      </c>
      <c r="F911" s="116">
        <f t="shared" si="99"/>
        <v>43258</v>
      </c>
      <c r="G911" s="75">
        <f>F911+17</f>
        <v>43275</v>
      </c>
    </row>
    <row r="912" spans="1:7" s="57" customFormat="1" ht="15.75" customHeight="1">
      <c r="A912" s="87"/>
      <c r="B912" s="76" t="s">
        <v>544</v>
      </c>
      <c r="C912" s="119" t="s">
        <v>288</v>
      </c>
      <c r="D912" s="148"/>
      <c r="E912" s="116">
        <f t="shared" si="99"/>
        <v>43260</v>
      </c>
      <c r="F912" s="116">
        <f t="shared" si="99"/>
        <v>43265</v>
      </c>
      <c r="G912" s="75">
        <f>F912+17</f>
        <v>43282</v>
      </c>
    </row>
    <row r="913" spans="1:7" s="57" customFormat="1" ht="15.75" customHeight="1">
      <c r="A913" s="87"/>
      <c r="B913" s="76" t="s">
        <v>49</v>
      </c>
      <c r="C913" s="119" t="s">
        <v>688</v>
      </c>
      <c r="D913" s="148"/>
      <c r="E913" s="116">
        <f t="shared" si="99"/>
        <v>43267</v>
      </c>
      <c r="F913" s="116">
        <f t="shared" si="99"/>
        <v>43272</v>
      </c>
      <c r="G913" s="75">
        <f>F913+17</f>
        <v>43289</v>
      </c>
    </row>
    <row r="914" spans="1:7" s="57" customFormat="1" ht="15.75" customHeight="1">
      <c r="A914" s="87" t="s">
        <v>155</v>
      </c>
      <c r="B914" s="119" t="s">
        <v>371</v>
      </c>
      <c r="C914" s="119" t="s">
        <v>94</v>
      </c>
      <c r="D914" s="149"/>
      <c r="E914" s="116">
        <f t="shared" si="99"/>
        <v>43274</v>
      </c>
      <c r="F914" s="116">
        <f t="shared" si="99"/>
        <v>43279</v>
      </c>
      <c r="G914" s="75">
        <f>F914+17</f>
        <v>43296</v>
      </c>
    </row>
    <row r="915" spans="1:7" s="57" customFormat="1" ht="15.75" customHeight="1">
      <c r="A915" s="87"/>
      <c r="B915" s="13"/>
      <c r="C915" s="13"/>
      <c r="D915" s="15"/>
      <c r="E915" s="12"/>
      <c r="F915" s="12"/>
      <c r="G915" s="12"/>
    </row>
    <row r="916" spans="1:7" s="57" customFormat="1" ht="15.75" customHeight="1">
      <c r="A916" s="87"/>
      <c r="B916" s="19" t="s">
        <v>862</v>
      </c>
      <c r="C916" s="43"/>
      <c r="D916" s="18"/>
      <c r="E916" s="18"/>
      <c r="F916" s="19"/>
      <c r="G916" s="42"/>
    </row>
    <row r="917" spans="1:7" s="57" customFormat="1" ht="15.75" customHeight="1">
      <c r="A917" s="87"/>
      <c r="B917" s="13"/>
      <c r="C917" s="9"/>
      <c r="D917" s="15"/>
      <c r="E917" s="12"/>
      <c r="F917" s="12"/>
      <c r="G917" s="12"/>
    </row>
    <row r="918" spans="1:7" s="57" customFormat="1" ht="15.75" customHeight="1">
      <c r="A918" s="87"/>
      <c r="B918" s="211" t="s">
        <v>38</v>
      </c>
      <c r="C918" s="90" t="s">
        <v>39</v>
      </c>
      <c r="D918" s="90" t="s">
        <v>40</v>
      </c>
      <c r="E918" s="74" t="s">
        <v>786</v>
      </c>
      <c r="F918" s="74" t="s">
        <v>41</v>
      </c>
      <c r="G918" s="90" t="s">
        <v>148</v>
      </c>
    </row>
    <row r="919" spans="1:7" s="57" customFormat="1" ht="15.75" customHeight="1">
      <c r="A919" s="87"/>
      <c r="B919" s="212"/>
      <c r="C919" s="92"/>
      <c r="D919" s="92"/>
      <c r="E919" s="80" t="s">
        <v>30</v>
      </c>
      <c r="F919" s="106" t="s">
        <v>42</v>
      </c>
      <c r="G919" s="74" t="s">
        <v>43</v>
      </c>
    </row>
    <row r="920" spans="1:7" s="57" customFormat="1" ht="15.75" customHeight="1">
      <c r="A920" s="87"/>
      <c r="B920" s="76" t="s">
        <v>142</v>
      </c>
      <c r="C920" s="119" t="s">
        <v>401</v>
      </c>
      <c r="D920" s="146" t="s">
        <v>1005</v>
      </c>
      <c r="E920" s="116">
        <v>43246</v>
      </c>
      <c r="F920" s="116">
        <f>E920+5</f>
        <v>43251</v>
      </c>
      <c r="G920" s="75">
        <f>F920+17</f>
        <v>43268</v>
      </c>
    </row>
    <row r="921" spans="1:7" s="57" customFormat="1" ht="15.75" customHeight="1">
      <c r="A921" s="87"/>
      <c r="B921" s="76" t="s">
        <v>372</v>
      </c>
      <c r="C921" s="119"/>
      <c r="D921" s="148"/>
      <c r="E921" s="116">
        <f t="shared" ref="E921:F924" si="100">E920+7</f>
        <v>43253</v>
      </c>
      <c r="F921" s="116">
        <f t="shared" si="100"/>
        <v>43258</v>
      </c>
      <c r="G921" s="75">
        <f>F921+17</f>
        <v>43275</v>
      </c>
    </row>
    <row r="922" spans="1:7" s="57" customFormat="1" ht="15.75" customHeight="1">
      <c r="A922" s="87"/>
      <c r="B922" s="76" t="s">
        <v>544</v>
      </c>
      <c r="C922" s="119" t="s">
        <v>288</v>
      </c>
      <c r="D922" s="148"/>
      <c r="E922" s="116">
        <f t="shared" si="100"/>
        <v>43260</v>
      </c>
      <c r="F922" s="116">
        <f t="shared" si="100"/>
        <v>43265</v>
      </c>
      <c r="G922" s="75">
        <f>F922+17</f>
        <v>43282</v>
      </c>
    </row>
    <row r="923" spans="1:7" s="57" customFormat="1" ht="15.75" customHeight="1">
      <c r="A923" s="87" t="s">
        <v>156</v>
      </c>
      <c r="B923" s="76" t="s">
        <v>49</v>
      </c>
      <c r="C923" s="119" t="s">
        <v>688</v>
      </c>
      <c r="D923" s="148"/>
      <c r="E923" s="116">
        <f t="shared" si="100"/>
        <v>43267</v>
      </c>
      <c r="F923" s="116">
        <f t="shared" si="100"/>
        <v>43272</v>
      </c>
      <c r="G923" s="75">
        <f>F923+17</f>
        <v>43289</v>
      </c>
    </row>
    <row r="924" spans="1:7" s="57" customFormat="1" ht="15.75" customHeight="1">
      <c r="A924" s="87"/>
      <c r="B924" s="119" t="s">
        <v>371</v>
      </c>
      <c r="C924" s="119" t="s">
        <v>94</v>
      </c>
      <c r="D924" s="149"/>
      <c r="E924" s="116">
        <f t="shared" si="100"/>
        <v>43274</v>
      </c>
      <c r="F924" s="116">
        <f t="shared" si="100"/>
        <v>43279</v>
      </c>
      <c r="G924" s="75">
        <f>F924+17</f>
        <v>43296</v>
      </c>
    </row>
    <row r="925" spans="1:7" s="57" customFormat="1" ht="15.75" customHeight="1">
      <c r="A925" s="87"/>
      <c r="B925" s="13"/>
      <c r="C925" s="9"/>
      <c r="D925" s="15"/>
      <c r="E925" s="12"/>
      <c r="F925" s="12"/>
      <c r="G925" s="12"/>
    </row>
    <row r="926" spans="1:7" s="57" customFormat="1" ht="15.75" customHeight="1">
      <c r="A926" s="87"/>
      <c r="B926" s="280" t="s">
        <v>38</v>
      </c>
      <c r="C926" s="74" t="s">
        <v>39</v>
      </c>
      <c r="D926" s="74" t="s">
        <v>40</v>
      </c>
      <c r="E926" s="74" t="s">
        <v>786</v>
      </c>
      <c r="F926" s="74" t="s">
        <v>41</v>
      </c>
      <c r="G926" s="74" t="s">
        <v>148</v>
      </c>
    </row>
    <row r="927" spans="1:7" s="57" customFormat="1" ht="15.75" customHeight="1">
      <c r="A927" s="87"/>
      <c r="B927" s="280"/>
      <c r="C927" s="74"/>
      <c r="D927" s="74"/>
      <c r="E927" s="74" t="s">
        <v>30</v>
      </c>
      <c r="F927" s="74" t="s">
        <v>42</v>
      </c>
      <c r="G927" s="74" t="s">
        <v>1007</v>
      </c>
    </row>
    <row r="928" spans="1:7" s="57" customFormat="1" ht="15.75" customHeight="1">
      <c r="A928" s="87"/>
      <c r="B928" s="176" t="s">
        <v>356</v>
      </c>
      <c r="C928" s="135" t="s">
        <v>374</v>
      </c>
      <c r="D928" s="261" t="s">
        <v>1008</v>
      </c>
      <c r="E928" s="75">
        <v>43278</v>
      </c>
      <c r="F928" s="75">
        <f>E928+3</f>
        <v>43281</v>
      </c>
      <c r="G928" s="75">
        <f>F928+17</f>
        <v>43298</v>
      </c>
    </row>
    <row r="929" spans="1:7" s="57" customFormat="1" ht="15.75" customHeight="1">
      <c r="A929" s="87"/>
      <c r="B929" s="176" t="s">
        <v>481</v>
      </c>
      <c r="C929" s="135" t="s">
        <v>483</v>
      </c>
      <c r="D929" s="261"/>
      <c r="E929" s="75">
        <f>E928+7</f>
        <v>43285</v>
      </c>
      <c r="F929" s="75">
        <f t="shared" ref="E929:F932" si="101">F928+7</f>
        <v>43288</v>
      </c>
      <c r="G929" s="75">
        <f>F929+17</f>
        <v>43305</v>
      </c>
    </row>
    <row r="930" spans="1:7" s="57" customFormat="1" ht="15.75" customHeight="1">
      <c r="A930" s="87"/>
      <c r="B930" s="176" t="s">
        <v>482</v>
      </c>
      <c r="C930" s="135" t="s">
        <v>484</v>
      </c>
      <c r="D930" s="261"/>
      <c r="E930" s="75">
        <f t="shared" si="101"/>
        <v>43292</v>
      </c>
      <c r="F930" s="75">
        <f t="shared" si="101"/>
        <v>43295</v>
      </c>
      <c r="G930" s="75">
        <f>F930+17</f>
        <v>43312</v>
      </c>
    </row>
    <row r="931" spans="1:7" s="57" customFormat="1" ht="15.75" customHeight="1">
      <c r="A931" s="87"/>
      <c r="B931" s="176" t="s">
        <v>270</v>
      </c>
      <c r="C931" s="135" t="s">
        <v>485</v>
      </c>
      <c r="D931" s="261"/>
      <c r="E931" s="75">
        <f t="shared" si="101"/>
        <v>43299</v>
      </c>
      <c r="F931" s="75">
        <f t="shared" si="101"/>
        <v>43302</v>
      </c>
      <c r="G931" s="75">
        <f>F931+17</f>
        <v>43319</v>
      </c>
    </row>
    <row r="932" spans="1:7" s="57" customFormat="1" ht="15.75" customHeight="1">
      <c r="A932" s="87"/>
      <c r="B932" s="177" t="s">
        <v>435</v>
      </c>
      <c r="C932" s="177" t="s">
        <v>226</v>
      </c>
      <c r="D932" s="261"/>
      <c r="E932" s="75">
        <f t="shared" si="101"/>
        <v>43306</v>
      </c>
      <c r="F932" s="75">
        <f t="shared" si="101"/>
        <v>43309</v>
      </c>
      <c r="G932" s="75">
        <f>F932+17</f>
        <v>43326</v>
      </c>
    </row>
    <row r="933" spans="1:7" s="57" customFormat="1" ht="15.75" customHeight="1">
      <c r="A933" s="87"/>
      <c r="B933" s="13"/>
      <c r="C933" s="13"/>
      <c r="D933" s="15"/>
      <c r="E933" s="12"/>
      <c r="F933" s="12"/>
      <c r="G933" s="12"/>
    </row>
    <row r="934" spans="1:7" s="57" customFormat="1" ht="15.75" customHeight="1">
      <c r="A934" s="87"/>
      <c r="B934" s="13" t="s">
        <v>898</v>
      </c>
      <c r="C934" s="13"/>
      <c r="D934" s="15"/>
      <c r="E934" s="12"/>
      <c r="F934" s="12"/>
      <c r="G934" s="12"/>
    </row>
    <row r="935" spans="1:7" s="57" customFormat="1" ht="15.75" customHeight="1">
      <c r="A935" s="87"/>
      <c r="B935" s="211" t="s">
        <v>38</v>
      </c>
      <c r="C935" s="90" t="s">
        <v>39</v>
      </c>
      <c r="D935" s="90" t="s">
        <v>40</v>
      </c>
      <c r="E935" s="74" t="s">
        <v>899</v>
      </c>
      <c r="F935" s="74" t="s">
        <v>41</v>
      </c>
      <c r="G935" s="90" t="s">
        <v>1009</v>
      </c>
    </row>
    <row r="936" spans="1:7" s="57" customFormat="1" ht="15.75" customHeight="1">
      <c r="A936" s="87"/>
      <c r="B936" s="212"/>
      <c r="C936" s="92"/>
      <c r="D936" s="92"/>
      <c r="E936" s="80" t="s">
        <v>30</v>
      </c>
      <c r="F936" s="106" t="s">
        <v>42</v>
      </c>
      <c r="G936" s="74" t="s">
        <v>43</v>
      </c>
    </row>
    <row r="937" spans="1:7" s="57" customFormat="1" ht="15.75" customHeight="1">
      <c r="A937" s="87"/>
      <c r="B937" s="76" t="s">
        <v>739</v>
      </c>
      <c r="C937" s="76" t="s">
        <v>902</v>
      </c>
      <c r="D937" s="146" t="s">
        <v>903</v>
      </c>
      <c r="E937" s="75">
        <v>43284</v>
      </c>
      <c r="F937" s="75">
        <f>E937+3</f>
        <v>43287</v>
      </c>
      <c r="G937" s="75">
        <f>F937+15</f>
        <v>43302</v>
      </c>
    </row>
    <row r="938" spans="1:7" s="57" customFormat="1" ht="15.75" customHeight="1">
      <c r="A938" s="87"/>
      <c r="B938" s="147" t="s">
        <v>740</v>
      </c>
      <c r="C938" s="76" t="s">
        <v>904</v>
      </c>
      <c r="D938" s="148"/>
      <c r="E938" s="75">
        <f t="shared" ref="E938:F941" si="102">E937+7</f>
        <v>43291</v>
      </c>
      <c r="F938" s="75">
        <f t="shared" si="102"/>
        <v>43294</v>
      </c>
      <c r="G938" s="75">
        <f>F938+15</f>
        <v>43309</v>
      </c>
    </row>
    <row r="939" spans="1:7" s="57" customFormat="1" ht="15.75" customHeight="1">
      <c r="A939" s="87"/>
      <c r="B939" s="76" t="s">
        <v>436</v>
      </c>
      <c r="C939" s="76" t="s">
        <v>905</v>
      </c>
      <c r="D939" s="148"/>
      <c r="E939" s="75">
        <f t="shared" si="102"/>
        <v>43298</v>
      </c>
      <c r="F939" s="75">
        <f t="shared" si="102"/>
        <v>43301</v>
      </c>
      <c r="G939" s="75">
        <f>F939+15</f>
        <v>43316</v>
      </c>
    </row>
    <row r="940" spans="1:7" s="57" customFormat="1" ht="15.75" customHeight="1">
      <c r="A940" s="87"/>
      <c r="B940" s="76" t="s">
        <v>107</v>
      </c>
      <c r="C940" s="76"/>
      <c r="D940" s="148"/>
      <c r="E940" s="75">
        <f t="shared" si="102"/>
        <v>43305</v>
      </c>
      <c r="F940" s="75">
        <f t="shared" si="102"/>
        <v>43308</v>
      </c>
      <c r="G940" s="75">
        <f>F940+15</f>
        <v>43323</v>
      </c>
    </row>
    <row r="941" spans="1:7" s="57" customFormat="1" ht="15.75" customHeight="1">
      <c r="A941" s="95" t="s">
        <v>1010</v>
      </c>
      <c r="B941" s="76" t="s">
        <v>375</v>
      </c>
      <c r="C941" s="76" t="s">
        <v>1011</v>
      </c>
      <c r="D941" s="149"/>
      <c r="E941" s="75">
        <f t="shared" si="102"/>
        <v>43312</v>
      </c>
      <c r="F941" s="75">
        <f t="shared" si="102"/>
        <v>43315</v>
      </c>
      <c r="G941" s="75">
        <f>F941+15</f>
        <v>43330</v>
      </c>
    </row>
    <row r="942" spans="1:7" s="57" customFormat="1" ht="15.75" customHeight="1">
      <c r="A942" s="87"/>
      <c r="B942" s="13"/>
      <c r="C942" s="13"/>
      <c r="D942" s="15"/>
      <c r="E942" s="12"/>
      <c r="F942" s="12"/>
      <c r="G942" s="12"/>
    </row>
    <row r="943" spans="1:7" s="57" customFormat="1" ht="15.75" customHeight="1">
      <c r="A943" s="87"/>
      <c r="B943" s="13"/>
      <c r="C943" s="13"/>
      <c r="D943" s="15"/>
      <c r="E943" s="12"/>
      <c r="F943" s="12"/>
      <c r="G943" s="12"/>
    </row>
    <row r="944" spans="1:7" s="57" customFormat="1" ht="15.75" customHeight="1">
      <c r="A944" s="96" t="s">
        <v>1012</v>
      </c>
      <c r="B944" s="44"/>
      <c r="C944" s="44"/>
      <c r="D944" s="44"/>
      <c r="E944" s="44"/>
      <c r="F944" s="44"/>
      <c r="G944" s="44"/>
    </row>
    <row r="945" spans="1:7" s="57" customFormat="1" ht="15.75" customHeight="1">
      <c r="A945" s="87"/>
      <c r="B945" s="26"/>
      <c r="C945" s="26"/>
      <c r="D945" s="26"/>
      <c r="E945" s="26"/>
      <c r="F945" s="12"/>
      <c r="G945" s="12"/>
    </row>
    <row r="946" spans="1:7" s="57" customFormat="1" ht="15.75" customHeight="1">
      <c r="A946" s="87"/>
      <c r="B946" s="89"/>
      <c r="C946" s="17"/>
      <c r="D946" s="18"/>
      <c r="E946" s="18"/>
      <c r="F946" s="19"/>
      <c r="G946" s="19"/>
    </row>
    <row r="947" spans="1:7" s="57" customFormat="1" ht="15.75" customHeight="1">
      <c r="A947" s="87"/>
      <c r="B947" s="211" t="s">
        <v>38</v>
      </c>
      <c r="C947" s="90" t="s">
        <v>39</v>
      </c>
      <c r="D947" s="90" t="s">
        <v>1013</v>
      </c>
      <c r="E947" s="74" t="s">
        <v>791</v>
      </c>
      <c r="F947" s="74" t="s">
        <v>41</v>
      </c>
      <c r="G947" s="74" t="s">
        <v>1014</v>
      </c>
    </row>
    <row r="948" spans="1:7" s="57" customFormat="1" ht="15.75" customHeight="1">
      <c r="A948" s="87"/>
      <c r="B948" s="212"/>
      <c r="C948" s="92"/>
      <c r="D948" s="92"/>
      <c r="E948" s="80" t="s">
        <v>1015</v>
      </c>
      <c r="F948" s="74" t="s">
        <v>42</v>
      </c>
      <c r="G948" s="74" t="s">
        <v>43</v>
      </c>
    </row>
    <row r="949" spans="1:7" s="57" customFormat="1" ht="15.75" customHeight="1">
      <c r="A949" s="87"/>
      <c r="B949" s="74" t="s">
        <v>776</v>
      </c>
      <c r="C949" s="74" t="s">
        <v>781</v>
      </c>
      <c r="D949" s="211" t="s">
        <v>782</v>
      </c>
      <c r="E949" s="77">
        <v>43283</v>
      </c>
      <c r="F949" s="75">
        <f>E949+5</f>
        <v>43288</v>
      </c>
      <c r="G949" s="75">
        <f>F949+33</f>
        <v>43321</v>
      </c>
    </row>
    <row r="950" spans="1:7" s="57" customFormat="1" ht="15.75" customHeight="1">
      <c r="A950" s="89" t="s">
        <v>1016</v>
      </c>
      <c r="B950" s="74" t="s">
        <v>777</v>
      </c>
      <c r="C950" s="74" t="s">
        <v>783</v>
      </c>
      <c r="D950" s="242"/>
      <c r="E950" s="77">
        <f t="shared" ref="E950:F953" si="103">E949+7</f>
        <v>43290</v>
      </c>
      <c r="F950" s="77">
        <f t="shared" si="103"/>
        <v>43295</v>
      </c>
      <c r="G950" s="75">
        <f>F950+33</f>
        <v>43328</v>
      </c>
    </row>
    <row r="951" spans="1:7" s="57" customFormat="1" ht="15.75" customHeight="1">
      <c r="A951" s="37"/>
      <c r="B951" s="74" t="s">
        <v>778</v>
      </c>
      <c r="C951" s="74" t="s">
        <v>784</v>
      </c>
      <c r="D951" s="242"/>
      <c r="E951" s="77">
        <f t="shared" si="103"/>
        <v>43297</v>
      </c>
      <c r="F951" s="77">
        <f t="shared" si="103"/>
        <v>43302</v>
      </c>
      <c r="G951" s="75">
        <f>F951+33</f>
        <v>43335</v>
      </c>
    </row>
    <row r="952" spans="1:7" s="57" customFormat="1" ht="15.75" customHeight="1">
      <c r="A952" s="89"/>
      <c r="B952" s="74" t="s">
        <v>779</v>
      </c>
      <c r="C952" s="74" t="s">
        <v>519</v>
      </c>
      <c r="D952" s="242"/>
      <c r="E952" s="77">
        <f t="shared" si="103"/>
        <v>43304</v>
      </c>
      <c r="F952" s="77">
        <f t="shared" si="103"/>
        <v>43309</v>
      </c>
      <c r="G952" s="75">
        <f>F952+33</f>
        <v>43342</v>
      </c>
    </row>
    <row r="953" spans="1:7" s="57" customFormat="1" ht="15.75" customHeight="1">
      <c r="A953" s="89"/>
      <c r="B953" s="74" t="s">
        <v>780</v>
      </c>
      <c r="C953" s="74" t="s">
        <v>520</v>
      </c>
      <c r="D953" s="212"/>
      <c r="E953" s="77">
        <f t="shared" si="103"/>
        <v>43311</v>
      </c>
      <c r="F953" s="77">
        <f t="shared" si="103"/>
        <v>43316</v>
      </c>
      <c r="G953" s="75">
        <f>F953+33</f>
        <v>43349</v>
      </c>
    </row>
    <row r="954" spans="1:7" s="57" customFormat="1" ht="15.75" customHeight="1">
      <c r="A954" s="89"/>
      <c r="B954" s="26"/>
      <c r="C954" s="26"/>
      <c r="D954" s="26"/>
      <c r="E954" s="26"/>
      <c r="F954" s="12"/>
      <c r="G954" s="12"/>
    </row>
    <row r="955" spans="1:7" s="57" customFormat="1" ht="15.75" customHeight="1">
      <c r="A955" s="89"/>
      <c r="B955" s="89"/>
      <c r="C955" s="17"/>
      <c r="D955" s="18"/>
      <c r="E955" s="18"/>
      <c r="F955" s="19"/>
      <c r="G955" s="19"/>
    </row>
    <row r="956" spans="1:7" s="57" customFormat="1" ht="15.75" customHeight="1">
      <c r="A956" s="89"/>
      <c r="B956" s="26"/>
      <c r="C956" s="26"/>
      <c r="D956" s="26"/>
      <c r="E956" s="11"/>
      <c r="F956" s="11"/>
      <c r="G956" s="12"/>
    </row>
    <row r="957" spans="1:7" s="57" customFormat="1" ht="15.75" customHeight="1">
      <c r="A957" s="89"/>
      <c r="B957" s="211" t="s">
        <v>38</v>
      </c>
      <c r="C957" s="90" t="s">
        <v>39</v>
      </c>
      <c r="D957" s="90" t="s">
        <v>785</v>
      </c>
      <c r="E957" s="74" t="s">
        <v>786</v>
      </c>
      <c r="F957" s="74" t="s">
        <v>41</v>
      </c>
      <c r="G957" s="74" t="s">
        <v>1017</v>
      </c>
    </row>
    <row r="958" spans="1:7" s="57" customFormat="1" ht="15.75" customHeight="1">
      <c r="A958" s="89"/>
      <c r="B958" s="212"/>
      <c r="C958" s="92"/>
      <c r="D958" s="92"/>
      <c r="E958" s="80" t="s">
        <v>788</v>
      </c>
      <c r="F958" s="74" t="s">
        <v>42</v>
      </c>
      <c r="G958" s="74" t="s">
        <v>43</v>
      </c>
    </row>
    <row r="959" spans="1:7" s="57" customFormat="1" ht="15.75" customHeight="1">
      <c r="A959" s="89"/>
      <c r="B959" s="74" t="s">
        <v>776</v>
      </c>
      <c r="C959" s="74" t="s">
        <v>781</v>
      </c>
      <c r="D959" s="211" t="s">
        <v>782</v>
      </c>
      <c r="E959" s="77">
        <v>43283</v>
      </c>
      <c r="F959" s="75">
        <f>E959+5</f>
        <v>43288</v>
      </c>
      <c r="G959" s="75">
        <f>F959+36</f>
        <v>43324</v>
      </c>
    </row>
    <row r="960" spans="1:7" s="57" customFormat="1" ht="15.75" customHeight="1">
      <c r="A960" s="89"/>
      <c r="B960" s="74" t="s">
        <v>777</v>
      </c>
      <c r="C960" s="74" t="s">
        <v>783</v>
      </c>
      <c r="D960" s="242"/>
      <c r="E960" s="77">
        <f t="shared" ref="E960:F963" si="104">E959+7</f>
        <v>43290</v>
      </c>
      <c r="F960" s="77">
        <f t="shared" si="104"/>
        <v>43295</v>
      </c>
      <c r="G960" s="75">
        <f>F960+36</f>
        <v>43331</v>
      </c>
    </row>
    <row r="961" spans="1:7" s="57" customFormat="1" ht="15.75" customHeight="1">
      <c r="A961" s="89"/>
      <c r="B961" s="74" t="s">
        <v>778</v>
      </c>
      <c r="C961" s="74" t="s">
        <v>784</v>
      </c>
      <c r="D961" s="242"/>
      <c r="E961" s="77">
        <f t="shared" si="104"/>
        <v>43297</v>
      </c>
      <c r="F961" s="77">
        <f t="shared" si="104"/>
        <v>43302</v>
      </c>
      <c r="G961" s="75">
        <f>F961+36</f>
        <v>43338</v>
      </c>
    </row>
    <row r="962" spans="1:7" s="57" customFormat="1" ht="15.75" customHeight="1">
      <c r="A962" s="89"/>
      <c r="B962" s="74" t="s">
        <v>779</v>
      </c>
      <c r="C962" s="74" t="s">
        <v>519</v>
      </c>
      <c r="D962" s="242"/>
      <c r="E962" s="77">
        <f t="shared" si="104"/>
        <v>43304</v>
      </c>
      <c r="F962" s="77">
        <f t="shared" si="104"/>
        <v>43309</v>
      </c>
      <c r="G962" s="75">
        <f>F962+36</f>
        <v>43345</v>
      </c>
    </row>
    <row r="963" spans="1:7" s="57" customFormat="1" ht="15.75" customHeight="1">
      <c r="A963" s="89"/>
      <c r="B963" s="74" t="s">
        <v>780</v>
      </c>
      <c r="C963" s="74" t="s">
        <v>520</v>
      </c>
      <c r="D963" s="212"/>
      <c r="E963" s="77">
        <f t="shared" si="104"/>
        <v>43311</v>
      </c>
      <c r="F963" s="77">
        <f t="shared" si="104"/>
        <v>43316</v>
      </c>
      <c r="G963" s="75">
        <f>F963+36</f>
        <v>43352</v>
      </c>
    </row>
    <row r="964" spans="1:7" s="57" customFormat="1" ht="15.75" customHeight="1">
      <c r="A964" s="89" t="s">
        <v>1018</v>
      </c>
      <c r="B964" s="26"/>
      <c r="C964" s="26"/>
      <c r="D964" s="26"/>
      <c r="E964" s="26"/>
      <c r="F964" s="12"/>
      <c r="G964" s="12"/>
    </row>
    <row r="965" spans="1:7" s="57" customFormat="1" ht="15.75" customHeight="1">
      <c r="A965" s="89"/>
      <c r="B965" s="211" t="s">
        <v>793</v>
      </c>
      <c r="C965" s="90" t="s">
        <v>39</v>
      </c>
      <c r="D965" s="90" t="s">
        <v>785</v>
      </c>
      <c r="E965" s="74" t="s">
        <v>786</v>
      </c>
      <c r="F965" s="74" t="s">
        <v>41</v>
      </c>
      <c r="G965" s="74" t="s">
        <v>1017</v>
      </c>
    </row>
    <row r="966" spans="1:7" s="57" customFormat="1" ht="15.75" customHeight="1">
      <c r="A966" s="89"/>
      <c r="B966" s="212"/>
      <c r="C966" s="92"/>
      <c r="D966" s="92"/>
      <c r="E966" s="80" t="s">
        <v>788</v>
      </c>
      <c r="F966" s="74" t="s">
        <v>42</v>
      </c>
      <c r="G966" s="74" t="s">
        <v>43</v>
      </c>
    </row>
    <row r="967" spans="1:7" s="57" customFormat="1" ht="15.75" customHeight="1">
      <c r="A967" s="89"/>
      <c r="B967" s="74" t="s">
        <v>776</v>
      </c>
      <c r="C967" s="74" t="s">
        <v>781</v>
      </c>
      <c r="D967" s="211" t="s">
        <v>782</v>
      </c>
      <c r="E967" s="77">
        <v>43283</v>
      </c>
      <c r="F967" s="75">
        <f>E967+5</f>
        <v>43288</v>
      </c>
      <c r="G967" s="75">
        <f>F967+36</f>
        <v>43324</v>
      </c>
    </row>
    <row r="968" spans="1:7" s="57" customFormat="1" ht="15.75" customHeight="1">
      <c r="A968" s="89"/>
      <c r="B968" s="74" t="s">
        <v>777</v>
      </c>
      <c r="C968" s="74" t="s">
        <v>783</v>
      </c>
      <c r="D968" s="242"/>
      <c r="E968" s="77">
        <f t="shared" ref="E968:F968" si="105">E967+7</f>
        <v>43290</v>
      </c>
      <c r="F968" s="77">
        <f t="shared" si="105"/>
        <v>43295</v>
      </c>
      <c r="G968" s="75">
        <f>F968+36</f>
        <v>43331</v>
      </c>
    </row>
    <row r="969" spans="1:7" s="57" customFormat="1" ht="15.75" customHeight="1">
      <c r="A969" s="89"/>
      <c r="B969" s="74" t="s">
        <v>778</v>
      </c>
      <c r="C969" s="74" t="s">
        <v>784</v>
      </c>
      <c r="D969" s="242"/>
      <c r="E969" s="77">
        <f t="shared" ref="E969:F969" si="106">E968+7</f>
        <v>43297</v>
      </c>
      <c r="F969" s="77">
        <f t="shared" si="106"/>
        <v>43302</v>
      </c>
      <c r="G969" s="75">
        <f>F969+36</f>
        <v>43338</v>
      </c>
    </row>
    <row r="970" spans="1:7" s="57" customFormat="1" ht="15.75" customHeight="1">
      <c r="A970" s="89" t="s">
        <v>862</v>
      </c>
      <c r="B970" s="74" t="s">
        <v>779</v>
      </c>
      <c r="C970" s="74" t="s">
        <v>519</v>
      </c>
      <c r="D970" s="242"/>
      <c r="E970" s="77">
        <f t="shared" ref="E970:F970" si="107">E969+7</f>
        <v>43304</v>
      </c>
      <c r="F970" s="77">
        <f t="shared" si="107"/>
        <v>43309</v>
      </c>
      <c r="G970" s="75">
        <f>F970+36</f>
        <v>43345</v>
      </c>
    </row>
    <row r="971" spans="1:7" s="57" customFormat="1" ht="15.75" customHeight="1">
      <c r="A971" s="89"/>
      <c r="B971" s="74" t="s">
        <v>780</v>
      </c>
      <c r="C971" s="74" t="s">
        <v>520</v>
      </c>
      <c r="D971" s="212"/>
      <c r="E971" s="77">
        <f>E970+7</f>
        <v>43311</v>
      </c>
      <c r="F971" s="77">
        <f t="shared" ref="F971" si="108">F970+7</f>
        <v>43316</v>
      </c>
      <c r="G971" s="75">
        <f>F971+36</f>
        <v>43352</v>
      </c>
    </row>
    <row r="972" spans="1:7" s="57" customFormat="1" ht="15.75" customHeight="1">
      <c r="A972" s="89"/>
      <c r="B972" s="89"/>
      <c r="C972" s="17"/>
      <c r="D972" s="18"/>
      <c r="E972" s="18"/>
      <c r="F972" s="19"/>
      <c r="G972" s="19"/>
    </row>
    <row r="973" spans="1:7" s="57" customFormat="1" ht="15.75" customHeight="1">
      <c r="A973" s="89"/>
      <c r="B973" s="26"/>
      <c r="C973" s="26"/>
      <c r="D973" s="26"/>
      <c r="E973" s="11"/>
      <c r="F973" s="11"/>
      <c r="G973" s="12"/>
    </row>
    <row r="974" spans="1:7" s="57" customFormat="1" ht="15.75" customHeight="1">
      <c r="A974" s="89"/>
      <c r="B974" s="211" t="s">
        <v>38</v>
      </c>
      <c r="C974" s="90" t="s">
        <v>39</v>
      </c>
      <c r="D974" s="90" t="s">
        <v>785</v>
      </c>
      <c r="E974" s="74" t="s">
        <v>786</v>
      </c>
      <c r="F974" s="74" t="s">
        <v>41</v>
      </c>
      <c r="G974" s="74" t="s">
        <v>787</v>
      </c>
    </row>
    <row r="975" spans="1:7" s="57" customFormat="1" ht="15.75" customHeight="1">
      <c r="A975" s="89"/>
      <c r="B975" s="212"/>
      <c r="C975" s="92"/>
      <c r="D975" s="92"/>
      <c r="E975" s="80" t="s">
        <v>788</v>
      </c>
      <c r="F975" s="74" t="s">
        <v>42</v>
      </c>
      <c r="G975" s="74" t="s">
        <v>43</v>
      </c>
    </row>
    <row r="976" spans="1:7" s="57" customFormat="1" ht="15.75" customHeight="1">
      <c r="A976" s="89"/>
      <c r="B976" s="74" t="s">
        <v>776</v>
      </c>
      <c r="C976" s="74" t="s">
        <v>781</v>
      </c>
      <c r="D976" s="211" t="s">
        <v>782</v>
      </c>
      <c r="E976" s="77">
        <v>43283</v>
      </c>
      <c r="F976" s="75">
        <f>E976+5</f>
        <v>43288</v>
      </c>
      <c r="G976" s="75">
        <f>F976+28</f>
        <v>43316</v>
      </c>
    </row>
    <row r="977" spans="1:7" s="57" customFormat="1" ht="15.75" customHeight="1">
      <c r="A977" s="89" t="s">
        <v>1019</v>
      </c>
      <c r="B977" s="74" t="s">
        <v>777</v>
      </c>
      <c r="C977" s="74" t="s">
        <v>783</v>
      </c>
      <c r="D977" s="242"/>
      <c r="E977" s="77">
        <f t="shared" ref="E977:F980" si="109">E976+7</f>
        <v>43290</v>
      </c>
      <c r="F977" s="77">
        <f t="shared" si="109"/>
        <v>43295</v>
      </c>
      <c r="G977" s="75">
        <f>F977+28</f>
        <v>43323</v>
      </c>
    </row>
    <row r="978" spans="1:7" s="57" customFormat="1" ht="15.75" customHeight="1">
      <c r="A978" s="89"/>
      <c r="B978" s="74" t="s">
        <v>778</v>
      </c>
      <c r="C978" s="74" t="s">
        <v>784</v>
      </c>
      <c r="D978" s="242"/>
      <c r="E978" s="77">
        <f t="shared" si="109"/>
        <v>43297</v>
      </c>
      <c r="F978" s="77">
        <f t="shared" si="109"/>
        <v>43302</v>
      </c>
      <c r="G978" s="75">
        <f>F978+28</f>
        <v>43330</v>
      </c>
    </row>
    <row r="979" spans="1:7" s="57" customFormat="1" ht="15.75" customHeight="1">
      <c r="A979" s="89"/>
      <c r="B979" s="74" t="s">
        <v>779</v>
      </c>
      <c r="C979" s="74" t="s">
        <v>519</v>
      </c>
      <c r="D979" s="242"/>
      <c r="E979" s="77">
        <f t="shared" si="109"/>
        <v>43304</v>
      </c>
      <c r="F979" s="77">
        <f t="shared" si="109"/>
        <v>43309</v>
      </c>
      <c r="G979" s="75">
        <f>F979+28</f>
        <v>43337</v>
      </c>
    </row>
    <row r="980" spans="1:7" s="57" customFormat="1" ht="15.75" customHeight="1">
      <c r="A980" s="89"/>
      <c r="B980" s="74" t="s">
        <v>780</v>
      </c>
      <c r="C980" s="74" t="s">
        <v>520</v>
      </c>
      <c r="D980" s="212"/>
      <c r="E980" s="77">
        <f t="shared" si="109"/>
        <v>43311</v>
      </c>
      <c r="F980" s="77">
        <f t="shared" si="109"/>
        <v>43316</v>
      </c>
      <c r="G980" s="75">
        <f>F980+28</f>
        <v>43344</v>
      </c>
    </row>
    <row r="981" spans="1:7" s="57" customFormat="1" ht="15.75" customHeight="1">
      <c r="A981" s="89"/>
      <c r="B981" s="26"/>
      <c r="C981" s="26"/>
      <c r="D981" s="26"/>
      <c r="E981" s="11"/>
      <c r="F981" s="11"/>
      <c r="G981" s="11"/>
    </row>
    <row r="982" spans="1:7" s="57" customFormat="1" ht="15.75" customHeight="1">
      <c r="A982" s="89"/>
      <c r="B982" s="26"/>
      <c r="C982" s="26"/>
      <c r="D982" s="26"/>
      <c r="E982" s="26"/>
      <c r="F982" s="12"/>
      <c r="G982" s="12"/>
    </row>
    <row r="983" spans="1:7" s="57" customFormat="1" ht="15.75" customHeight="1">
      <c r="A983" s="89"/>
      <c r="B983" s="89"/>
      <c r="C983" s="17"/>
      <c r="D983" s="18"/>
      <c r="E983" s="18"/>
      <c r="F983" s="19"/>
      <c r="G983" s="19"/>
    </row>
    <row r="984" spans="1:7" s="57" customFormat="1" ht="15.75" customHeight="1">
      <c r="A984" s="89"/>
      <c r="B984" s="211" t="s">
        <v>38</v>
      </c>
      <c r="C984" s="90" t="s">
        <v>39</v>
      </c>
      <c r="D984" s="90" t="s">
        <v>40</v>
      </c>
      <c r="E984" s="74" t="s">
        <v>786</v>
      </c>
      <c r="F984" s="74" t="s">
        <v>41</v>
      </c>
      <c r="G984" s="74" t="s">
        <v>165</v>
      </c>
    </row>
    <row r="985" spans="1:7" s="57" customFormat="1" ht="15.75" customHeight="1">
      <c r="A985" s="89"/>
      <c r="B985" s="212"/>
      <c r="C985" s="82"/>
      <c r="D985" s="82"/>
      <c r="E985" s="80" t="s">
        <v>30</v>
      </c>
      <c r="F985" s="74" t="s">
        <v>42</v>
      </c>
      <c r="G985" s="74" t="s">
        <v>43</v>
      </c>
    </row>
    <row r="986" spans="1:7" s="57" customFormat="1" ht="15.75" customHeight="1">
      <c r="A986" s="89" t="s">
        <v>1020</v>
      </c>
      <c r="B986" s="74" t="s">
        <v>776</v>
      </c>
      <c r="C986" s="74" t="s">
        <v>781</v>
      </c>
      <c r="D986" s="211" t="s">
        <v>782</v>
      </c>
      <c r="E986" s="77">
        <v>43283</v>
      </c>
      <c r="F986" s="75">
        <f>E986+5</f>
        <v>43288</v>
      </c>
      <c r="G986" s="75">
        <f>F986+41</f>
        <v>43329</v>
      </c>
    </row>
    <row r="987" spans="1:7" s="57" customFormat="1" ht="15.75" customHeight="1">
      <c r="A987" s="89"/>
      <c r="B987" s="74" t="s">
        <v>777</v>
      </c>
      <c r="C987" s="74" t="s">
        <v>783</v>
      </c>
      <c r="D987" s="242"/>
      <c r="E987" s="77">
        <f t="shared" ref="E987:F990" si="110">E986+7</f>
        <v>43290</v>
      </c>
      <c r="F987" s="77">
        <f t="shared" si="110"/>
        <v>43295</v>
      </c>
      <c r="G987" s="75">
        <f>F987+41</f>
        <v>43336</v>
      </c>
    </row>
    <row r="988" spans="1:7" s="57" customFormat="1" ht="15.75" customHeight="1">
      <c r="A988" s="89"/>
      <c r="B988" s="74" t="s">
        <v>778</v>
      </c>
      <c r="C988" s="74" t="s">
        <v>784</v>
      </c>
      <c r="D988" s="242"/>
      <c r="E988" s="77">
        <f t="shared" si="110"/>
        <v>43297</v>
      </c>
      <c r="F988" s="77">
        <f t="shared" si="110"/>
        <v>43302</v>
      </c>
      <c r="G988" s="75">
        <f>F988+41</f>
        <v>43343</v>
      </c>
    </row>
    <row r="989" spans="1:7" s="57" customFormat="1" ht="15.75" customHeight="1">
      <c r="A989" s="89"/>
      <c r="B989" s="74" t="s">
        <v>779</v>
      </c>
      <c r="C989" s="74" t="s">
        <v>519</v>
      </c>
      <c r="D989" s="242"/>
      <c r="E989" s="77">
        <f t="shared" si="110"/>
        <v>43304</v>
      </c>
      <c r="F989" s="77">
        <f t="shared" si="110"/>
        <v>43309</v>
      </c>
      <c r="G989" s="75">
        <f>F989+41</f>
        <v>43350</v>
      </c>
    </row>
    <row r="990" spans="1:7" s="57" customFormat="1" ht="15.75" customHeight="1">
      <c r="A990" s="89"/>
      <c r="B990" s="74" t="s">
        <v>780</v>
      </c>
      <c r="C990" s="74" t="s">
        <v>520</v>
      </c>
      <c r="D990" s="212"/>
      <c r="E990" s="77">
        <f t="shared" si="110"/>
        <v>43311</v>
      </c>
      <c r="F990" s="77">
        <f t="shared" si="110"/>
        <v>43316</v>
      </c>
      <c r="G990" s="75">
        <f>F990+41</f>
        <v>43357</v>
      </c>
    </row>
    <row r="991" spans="1:7" s="57" customFormat="1" ht="15.75" customHeight="1">
      <c r="A991" s="89"/>
      <c r="B991" s="26"/>
      <c r="C991" s="26"/>
      <c r="D991" s="26"/>
      <c r="E991" s="11"/>
      <c r="F991" s="11"/>
      <c r="G991" s="12"/>
    </row>
    <row r="992" spans="1:7" s="57" customFormat="1" ht="15.75" customHeight="1">
      <c r="A992" s="89"/>
      <c r="B992" s="26"/>
      <c r="C992" s="26"/>
      <c r="D992" s="26"/>
      <c r="E992" s="26"/>
      <c r="F992" s="12"/>
      <c r="G992" s="12"/>
    </row>
    <row r="993" spans="1:7" s="57" customFormat="1" ht="15.75" customHeight="1">
      <c r="A993" s="89"/>
      <c r="B993" s="89"/>
      <c r="C993" s="17"/>
      <c r="D993" s="18"/>
      <c r="E993" s="18"/>
      <c r="F993" s="19"/>
      <c r="G993" s="19"/>
    </row>
    <row r="994" spans="1:7" s="57" customFormat="1" ht="15.75" customHeight="1">
      <c r="A994" s="89"/>
      <c r="B994" s="211" t="s">
        <v>38</v>
      </c>
      <c r="C994" s="90" t="s">
        <v>39</v>
      </c>
      <c r="D994" s="90" t="s">
        <v>40</v>
      </c>
      <c r="E994" s="74" t="s">
        <v>786</v>
      </c>
      <c r="F994" s="74" t="s">
        <v>41</v>
      </c>
      <c r="G994" s="74" t="s">
        <v>166</v>
      </c>
    </row>
    <row r="995" spans="1:7" s="57" customFormat="1" ht="15.75" customHeight="1">
      <c r="A995" s="89"/>
      <c r="B995" s="212"/>
      <c r="C995" s="82"/>
      <c r="D995" s="82"/>
      <c r="E995" s="80" t="s">
        <v>30</v>
      </c>
      <c r="F995" s="74" t="s">
        <v>42</v>
      </c>
      <c r="G995" s="74" t="s">
        <v>43</v>
      </c>
    </row>
    <row r="996" spans="1:7" s="57" customFormat="1" ht="15.75" customHeight="1">
      <c r="A996" s="89" t="s">
        <v>1021</v>
      </c>
      <c r="B996" s="74" t="s">
        <v>776</v>
      </c>
      <c r="C996" s="74" t="s">
        <v>781</v>
      </c>
      <c r="D996" s="211" t="s">
        <v>782</v>
      </c>
      <c r="E996" s="77">
        <v>43283</v>
      </c>
      <c r="F996" s="75">
        <f>E996+5</f>
        <v>43288</v>
      </c>
      <c r="G996" s="75">
        <f>F996+30</f>
        <v>43318</v>
      </c>
    </row>
    <row r="997" spans="1:7" s="57" customFormat="1" ht="15.75" customHeight="1">
      <c r="A997" s="89"/>
      <c r="B997" s="74" t="s">
        <v>777</v>
      </c>
      <c r="C997" s="74" t="s">
        <v>783</v>
      </c>
      <c r="D997" s="242"/>
      <c r="E997" s="77">
        <f t="shared" ref="E997:F1000" si="111">E996+7</f>
        <v>43290</v>
      </c>
      <c r="F997" s="77">
        <f t="shared" si="111"/>
        <v>43295</v>
      </c>
      <c r="G997" s="75">
        <f>F997+30</f>
        <v>43325</v>
      </c>
    </row>
    <row r="998" spans="1:7" s="57" customFormat="1" ht="15.75" customHeight="1">
      <c r="A998" s="89"/>
      <c r="B998" s="74" t="s">
        <v>778</v>
      </c>
      <c r="C998" s="74" t="s">
        <v>784</v>
      </c>
      <c r="D998" s="242"/>
      <c r="E998" s="77">
        <f t="shared" si="111"/>
        <v>43297</v>
      </c>
      <c r="F998" s="77">
        <f t="shared" si="111"/>
        <v>43302</v>
      </c>
      <c r="G998" s="75">
        <f>F998+30</f>
        <v>43332</v>
      </c>
    </row>
    <row r="999" spans="1:7" s="57" customFormat="1" ht="15.75" customHeight="1">
      <c r="A999" s="89"/>
      <c r="B999" s="74" t="s">
        <v>779</v>
      </c>
      <c r="C999" s="74" t="s">
        <v>519</v>
      </c>
      <c r="D999" s="242"/>
      <c r="E999" s="77">
        <f t="shared" si="111"/>
        <v>43304</v>
      </c>
      <c r="F999" s="77">
        <f t="shared" si="111"/>
        <v>43309</v>
      </c>
      <c r="G999" s="75">
        <f>F999+30</f>
        <v>43339</v>
      </c>
    </row>
    <row r="1000" spans="1:7" s="57" customFormat="1" ht="15.75" customHeight="1">
      <c r="A1000" s="89"/>
      <c r="B1000" s="74" t="s">
        <v>780</v>
      </c>
      <c r="C1000" s="74" t="s">
        <v>520</v>
      </c>
      <c r="D1000" s="212"/>
      <c r="E1000" s="77">
        <f t="shared" si="111"/>
        <v>43311</v>
      </c>
      <c r="F1000" s="77">
        <f t="shared" si="111"/>
        <v>43316</v>
      </c>
      <c r="G1000" s="75">
        <f>F1000+30</f>
        <v>43346</v>
      </c>
    </row>
    <row r="1001" spans="1:7" s="57" customFormat="1" ht="15.75" customHeight="1">
      <c r="A1001" s="89"/>
      <c r="B1001" s="26"/>
      <c r="C1001" s="26"/>
      <c r="D1001" s="26"/>
      <c r="E1001" s="26"/>
      <c r="F1001" s="12"/>
      <c r="G1001" s="12"/>
    </row>
    <row r="1002" spans="1:7" s="57" customFormat="1" ht="15.75" customHeight="1">
      <c r="A1002" s="89"/>
      <c r="B1002" s="26"/>
      <c r="C1002" s="26"/>
      <c r="D1002" s="26"/>
      <c r="E1002" s="26"/>
      <c r="F1002" s="12"/>
      <c r="G1002" s="12"/>
    </row>
    <row r="1003" spans="1:7" s="57" customFormat="1" ht="15.75" customHeight="1">
      <c r="A1003" s="89"/>
      <c r="B1003" s="89"/>
      <c r="C1003" s="17"/>
      <c r="D1003" s="18"/>
      <c r="E1003" s="18"/>
      <c r="F1003" s="19"/>
      <c r="G1003" s="19"/>
    </row>
    <row r="1004" spans="1:7" s="57" customFormat="1" ht="15.75" customHeight="1">
      <c r="A1004" s="89"/>
      <c r="B1004" s="222" t="s">
        <v>38</v>
      </c>
      <c r="C1004" s="178" t="s">
        <v>39</v>
      </c>
      <c r="D1004" s="90" t="s">
        <v>40</v>
      </c>
      <c r="E1004" s="74" t="s">
        <v>786</v>
      </c>
      <c r="F1004" s="74" t="s">
        <v>41</v>
      </c>
      <c r="G1004" s="74" t="s">
        <v>167</v>
      </c>
    </row>
    <row r="1005" spans="1:7" s="57" customFormat="1" ht="15.75" customHeight="1">
      <c r="A1005" s="89"/>
      <c r="B1005" s="223"/>
      <c r="C1005" s="179"/>
      <c r="D1005" s="82"/>
      <c r="E1005" s="80" t="s">
        <v>30</v>
      </c>
      <c r="F1005" s="74" t="s">
        <v>42</v>
      </c>
      <c r="G1005" s="74" t="s">
        <v>43</v>
      </c>
    </row>
    <row r="1006" spans="1:7" s="57" customFormat="1" ht="15.75" customHeight="1">
      <c r="A1006" s="89"/>
      <c r="B1006" s="76" t="s">
        <v>468</v>
      </c>
      <c r="C1006" s="76" t="s">
        <v>1022</v>
      </c>
      <c r="D1006" s="90" t="s">
        <v>1023</v>
      </c>
      <c r="E1006" s="75">
        <v>43282</v>
      </c>
      <c r="F1006" s="75">
        <f>E1006+4</f>
        <v>43286</v>
      </c>
      <c r="G1006" s="75">
        <f>F1006+27</f>
        <v>43313</v>
      </c>
    </row>
    <row r="1007" spans="1:7" s="57" customFormat="1" ht="15.75" customHeight="1">
      <c r="A1007" s="89"/>
      <c r="B1007" s="76" t="s">
        <v>469</v>
      </c>
      <c r="C1007" s="76" t="s">
        <v>768</v>
      </c>
      <c r="D1007" s="91"/>
      <c r="E1007" s="75">
        <f t="shared" ref="E1007:E1010" si="112">E1006+7</f>
        <v>43289</v>
      </c>
      <c r="F1007" s="75">
        <f t="shared" ref="F1007:F1010" si="113">E1007+4</f>
        <v>43293</v>
      </c>
      <c r="G1007" s="75">
        <f t="shared" ref="G1007:G1010" si="114">F1007+27</f>
        <v>43320</v>
      </c>
    </row>
    <row r="1008" spans="1:7" s="57" customFormat="1" ht="15.75" customHeight="1">
      <c r="A1008" s="89"/>
      <c r="B1008" s="76" t="s">
        <v>470</v>
      </c>
      <c r="C1008" s="76" t="s">
        <v>1024</v>
      </c>
      <c r="D1008" s="83"/>
      <c r="E1008" s="75">
        <f t="shared" si="112"/>
        <v>43296</v>
      </c>
      <c r="F1008" s="75">
        <f t="shared" si="113"/>
        <v>43300</v>
      </c>
      <c r="G1008" s="75">
        <f t="shared" si="114"/>
        <v>43327</v>
      </c>
    </row>
    <row r="1009" spans="1:7" s="57" customFormat="1" ht="15.75" customHeight="1">
      <c r="A1009" s="89"/>
      <c r="B1009" s="76" t="s">
        <v>472</v>
      </c>
      <c r="C1009" s="76" t="s">
        <v>1025</v>
      </c>
      <c r="D1009" s="83"/>
      <c r="E1009" s="75">
        <f t="shared" si="112"/>
        <v>43303</v>
      </c>
      <c r="F1009" s="75">
        <f t="shared" si="113"/>
        <v>43307</v>
      </c>
      <c r="G1009" s="75">
        <f t="shared" si="114"/>
        <v>43334</v>
      </c>
    </row>
    <row r="1010" spans="1:7" s="57" customFormat="1" ht="15.75" customHeight="1">
      <c r="A1010" s="89" t="s">
        <v>1026</v>
      </c>
      <c r="B1010" s="76"/>
      <c r="C1010" s="76"/>
      <c r="D1010" s="84"/>
      <c r="E1010" s="75">
        <f t="shared" si="112"/>
        <v>43310</v>
      </c>
      <c r="F1010" s="75">
        <f t="shared" si="113"/>
        <v>43314</v>
      </c>
      <c r="G1010" s="75">
        <f t="shared" si="114"/>
        <v>43341</v>
      </c>
    </row>
    <row r="1011" spans="1:7" s="57" customFormat="1" ht="15.75" customHeight="1">
      <c r="A1011" s="89"/>
      <c r="B1011" s="26"/>
      <c r="C1011" s="26"/>
      <c r="D1011" s="20"/>
      <c r="E1011" s="12"/>
      <c r="F1011" s="12"/>
      <c r="G1011" s="12"/>
    </row>
    <row r="1012" spans="1:7" s="57" customFormat="1" ht="15.75" customHeight="1">
      <c r="A1012" s="89"/>
      <c r="B1012" s="211" t="s">
        <v>38</v>
      </c>
      <c r="C1012" s="90" t="s">
        <v>39</v>
      </c>
      <c r="D1012" s="90" t="s">
        <v>40</v>
      </c>
      <c r="E1012" s="74" t="s">
        <v>791</v>
      </c>
      <c r="F1012" s="74" t="s">
        <v>41</v>
      </c>
      <c r="G1012" s="74" t="s">
        <v>167</v>
      </c>
    </row>
    <row r="1013" spans="1:7" s="57" customFormat="1" ht="15.75" customHeight="1">
      <c r="A1013" s="89"/>
      <c r="B1013" s="212"/>
      <c r="C1013" s="92"/>
      <c r="D1013" s="92"/>
      <c r="E1013" s="80" t="s">
        <v>30</v>
      </c>
      <c r="F1013" s="74" t="s">
        <v>42</v>
      </c>
      <c r="G1013" s="74" t="s">
        <v>43</v>
      </c>
    </row>
    <row r="1014" spans="1:7" s="57" customFormat="1" ht="15.75" customHeight="1">
      <c r="A1014" s="89"/>
      <c r="B1014" s="76" t="s">
        <v>473</v>
      </c>
      <c r="C1014" s="180" t="s">
        <v>376</v>
      </c>
      <c r="D1014" s="90" t="s">
        <v>1027</v>
      </c>
      <c r="E1014" s="75">
        <v>43283</v>
      </c>
      <c r="F1014" s="75">
        <f>E1014+5</f>
        <v>43288</v>
      </c>
      <c r="G1014" s="75">
        <f>F1014+28</f>
        <v>43316</v>
      </c>
    </row>
    <row r="1015" spans="1:7" s="57" customFormat="1" ht="15.75" customHeight="1">
      <c r="A1015" s="89"/>
      <c r="B1015" s="181" t="s">
        <v>474</v>
      </c>
      <c r="C1015" s="180" t="s">
        <v>478</v>
      </c>
      <c r="D1015" s="91" t="s">
        <v>862</v>
      </c>
      <c r="E1015" s="75">
        <f t="shared" ref="E1015:E1018" si="115">E1014+7</f>
        <v>43290</v>
      </c>
      <c r="F1015" s="75">
        <f t="shared" ref="F1015:F1018" si="116">E1015+5</f>
        <v>43295</v>
      </c>
      <c r="G1015" s="75">
        <f t="shared" ref="G1015:G1018" si="117">F1015+28</f>
        <v>43323</v>
      </c>
    </row>
    <row r="1016" spans="1:7" s="57" customFormat="1" ht="15.75" customHeight="1">
      <c r="A1016" s="89"/>
      <c r="B1016" s="76" t="s">
        <v>475</v>
      </c>
      <c r="C1016" s="180" t="s">
        <v>471</v>
      </c>
      <c r="D1016" s="83"/>
      <c r="E1016" s="75">
        <f t="shared" si="115"/>
        <v>43297</v>
      </c>
      <c r="F1016" s="75">
        <f t="shared" si="116"/>
        <v>43302</v>
      </c>
      <c r="G1016" s="75">
        <f t="shared" si="117"/>
        <v>43330</v>
      </c>
    </row>
    <row r="1017" spans="1:7" s="57" customFormat="1" ht="15.75" customHeight="1">
      <c r="A1017" s="89"/>
      <c r="B1017" s="76" t="s">
        <v>476</v>
      </c>
      <c r="C1017" s="180" t="s">
        <v>479</v>
      </c>
      <c r="D1017" s="83"/>
      <c r="E1017" s="75">
        <f t="shared" si="115"/>
        <v>43304</v>
      </c>
      <c r="F1017" s="75">
        <f t="shared" si="116"/>
        <v>43309</v>
      </c>
      <c r="G1017" s="75">
        <f t="shared" si="117"/>
        <v>43337</v>
      </c>
    </row>
    <row r="1018" spans="1:7" s="57" customFormat="1" ht="15.75" customHeight="1">
      <c r="A1018" s="89"/>
      <c r="B1018" s="76" t="s">
        <v>477</v>
      </c>
      <c r="C1018" s="182" t="s">
        <v>480</v>
      </c>
      <c r="D1018" s="84"/>
      <c r="E1018" s="75">
        <f t="shared" si="115"/>
        <v>43311</v>
      </c>
      <c r="F1018" s="75">
        <f t="shared" si="116"/>
        <v>43316</v>
      </c>
      <c r="G1018" s="75">
        <f t="shared" si="117"/>
        <v>43344</v>
      </c>
    </row>
    <row r="1019" spans="1:7" s="57" customFormat="1" ht="15.75" customHeight="1">
      <c r="A1019" s="89"/>
      <c r="B1019" s="26"/>
      <c r="C1019" s="45"/>
      <c r="D1019" s="20"/>
      <c r="E1019" s="12"/>
      <c r="F1019" s="12"/>
      <c r="G1019" s="12"/>
    </row>
    <row r="1020" spans="1:7" s="57" customFormat="1" ht="15.75" customHeight="1">
      <c r="A1020" s="89"/>
      <c r="B1020" s="26"/>
      <c r="C1020" s="26"/>
      <c r="D1020" s="20"/>
      <c r="E1020" s="12"/>
      <c r="F1020" s="12"/>
      <c r="G1020" s="12"/>
    </row>
    <row r="1021" spans="1:7" s="57" customFormat="1" ht="15.75" customHeight="1">
      <c r="A1021" s="89"/>
      <c r="B1021" s="89"/>
      <c r="C1021" s="17"/>
      <c r="D1021" s="18"/>
      <c r="E1021" s="18"/>
      <c r="F1021" s="19"/>
      <c r="G1021" s="19"/>
    </row>
    <row r="1022" spans="1:7" s="57" customFormat="1" ht="15.75" customHeight="1">
      <c r="A1022" s="89"/>
      <c r="B1022" s="26"/>
      <c r="C1022" s="26"/>
      <c r="D1022" s="26"/>
      <c r="E1022" s="26"/>
      <c r="F1022" s="12"/>
      <c r="G1022" s="12"/>
    </row>
    <row r="1023" spans="1:7" s="57" customFormat="1" ht="15.75" customHeight="1">
      <c r="A1023" s="89"/>
      <c r="B1023" s="211" t="s">
        <v>38</v>
      </c>
      <c r="C1023" s="90" t="s">
        <v>39</v>
      </c>
      <c r="D1023" s="90" t="s">
        <v>40</v>
      </c>
      <c r="E1023" s="74" t="s">
        <v>786</v>
      </c>
      <c r="F1023" s="74" t="s">
        <v>41</v>
      </c>
      <c r="G1023" s="74" t="s">
        <v>1028</v>
      </c>
    </row>
    <row r="1024" spans="1:7" s="57" customFormat="1" ht="15.75" customHeight="1">
      <c r="A1024" s="89"/>
      <c r="B1024" s="212"/>
      <c r="C1024" s="82"/>
      <c r="D1024" s="82"/>
      <c r="E1024" s="80" t="s">
        <v>30</v>
      </c>
      <c r="F1024" s="74" t="s">
        <v>42</v>
      </c>
      <c r="G1024" s="74" t="s">
        <v>1029</v>
      </c>
    </row>
    <row r="1025" spans="1:7" s="57" customFormat="1" ht="15.75" customHeight="1">
      <c r="A1025" s="89"/>
      <c r="B1025" s="78" t="s">
        <v>689</v>
      </c>
      <c r="C1025" s="76" t="s">
        <v>693</v>
      </c>
      <c r="D1025" s="90" t="s">
        <v>1030</v>
      </c>
      <c r="E1025" s="75">
        <v>43281</v>
      </c>
      <c r="F1025" s="75">
        <f>E1025+5</f>
        <v>43286</v>
      </c>
      <c r="G1025" s="75">
        <f>F1025+32</f>
        <v>43318</v>
      </c>
    </row>
    <row r="1026" spans="1:7" s="57" customFormat="1" ht="15.75" customHeight="1">
      <c r="A1026" s="89"/>
      <c r="B1026" s="78" t="s">
        <v>690</v>
      </c>
      <c r="C1026" s="76" t="s">
        <v>694</v>
      </c>
      <c r="D1026" s="91"/>
      <c r="E1026" s="75">
        <f t="shared" ref="E1026:F1029" si="118">E1025+7</f>
        <v>43288</v>
      </c>
      <c r="F1026" s="75">
        <f t="shared" si="118"/>
        <v>43293</v>
      </c>
      <c r="G1026" s="75">
        <f>F1026+32</f>
        <v>43325</v>
      </c>
    </row>
    <row r="1027" spans="1:7" s="57" customFormat="1" ht="15.75" customHeight="1">
      <c r="A1027" s="89"/>
      <c r="B1027" s="78" t="s">
        <v>69</v>
      </c>
      <c r="C1027" s="76" t="s">
        <v>695</v>
      </c>
      <c r="D1027" s="83"/>
      <c r="E1027" s="75">
        <f t="shared" si="118"/>
        <v>43295</v>
      </c>
      <c r="F1027" s="75">
        <f t="shared" si="118"/>
        <v>43300</v>
      </c>
      <c r="G1027" s="75">
        <f>F1027+32</f>
        <v>43332</v>
      </c>
    </row>
    <row r="1028" spans="1:7" s="57" customFormat="1" ht="15.75" customHeight="1">
      <c r="A1028" s="89" t="s">
        <v>1031</v>
      </c>
      <c r="B1028" s="78" t="s">
        <v>691</v>
      </c>
      <c r="C1028" s="76" t="s">
        <v>186</v>
      </c>
      <c r="D1028" s="83"/>
      <c r="E1028" s="75">
        <f t="shared" si="118"/>
        <v>43302</v>
      </c>
      <c r="F1028" s="75">
        <f t="shared" si="118"/>
        <v>43307</v>
      </c>
      <c r="G1028" s="75">
        <f>F1028+32</f>
        <v>43339</v>
      </c>
    </row>
    <row r="1029" spans="1:7" s="57" customFormat="1" ht="15.75" customHeight="1">
      <c r="A1029" s="89"/>
      <c r="B1029" s="78" t="s">
        <v>692</v>
      </c>
      <c r="C1029" s="76" t="s">
        <v>542</v>
      </c>
      <c r="D1029" s="84"/>
      <c r="E1029" s="75">
        <f t="shared" si="118"/>
        <v>43309</v>
      </c>
      <c r="F1029" s="75">
        <f t="shared" si="118"/>
        <v>43314</v>
      </c>
      <c r="G1029" s="75">
        <f>F1029+32</f>
        <v>43346</v>
      </c>
    </row>
    <row r="1030" spans="1:7" s="57" customFormat="1" ht="15.75" customHeight="1">
      <c r="A1030" s="89"/>
      <c r="B1030" s="26"/>
      <c r="C1030" s="26"/>
      <c r="D1030" s="26"/>
      <c r="E1030" s="26"/>
      <c r="F1030" s="12"/>
      <c r="G1030" s="12"/>
    </row>
    <row r="1031" spans="1:7" s="57" customFormat="1" ht="15.75" customHeight="1">
      <c r="A1031" s="89"/>
      <c r="B1031" s="9"/>
      <c r="C1031" s="26"/>
      <c r="D1031" s="20"/>
      <c r="E1031" s="12"/>
      <c r="F1031" s="12"/>
      <c r="G1031" s="12"/>
    </row>
    <row r="1032" spans="1:7" s="57" customFormat="1" ht="15.75" customHeight="1">
      <c r="A1032" s="89"/>
      <c r="B1032" s="89"/>
      <c r="C1032" s="17"/>
      <c r="D1032" s="18"/>
      <c r="E1032" s="18"/>
      <c r="F1032" s="19"/>
      <c r="G1032" s="19"/>
    </row>
    <row r="1033" spans="1:7" s="57" customFormat="1" ht="15.75" customHeight="1">
      <c r="A1033" s="89"/>
      <c r="B1033" s="258" t="s">
        <v>38</v>
      </c>
      <c r="C1033" s="90" t="s">
        <v>39</v>
      </c>
      <c r="D1033" s="90" t="s">
        <v>40</v>
      </c>
      <c r="E1033" s="74" t="s">
        <v>899</v>
      </c>
      <c r="F1033" s="74" t="s">
        <v>41</v>
      </c>
      <c r="G1033" s="74" t="s">
        <v>170</v>
      </c>
    </row>
    <row r="1034" spans="1:7" s="57" customFormat="1" ht="15.75" customHeight="1">
      <c r="A1034" s="89"/>
      <c r="B1034" s="212"/>
      <c r="C1034" s="82"/>
      <c r="D1034" s="82"/>
      <c r="E1034" s="80" t="s">
        <v>30</v>
      </c>
      <c r="F1034" s="74" t="s">
        <v>42</v>
      </c>
      <c r="G1034" s="74" t="s">
        <v>43</v>
      </c>
    </row>
    <row r="1035" spans="1:7" s="57" customFormat="1" ht="15.75" customHeight="1">
      <c r="A1035" s="89" t="s">
        <v>1032</v>
      </c>
      <c r="B1035" s="76" t="s">
        <v>446</v>
      </c>
      <c r="C1035" s="76" t="s">
        <v>774</v>
      </c>
      <c r="D1035" s="90" t="s">
        <v>775</v>
      </c>
      <c r="E1035" s="75">
        <v>43282</v>
      </c>
      <c r="F1035" s="75">
        <f>E1035+4</f>
        <v>43286</v>
      </c>
      <c r="G1035" s="75">
        <f>F1035+36</f>
        <v>43322</v>
      </c>
    </row>
    <row r="1036" spans="1:7" s="57" customFormat="1" ht="15.75" customHeight="1">
      <c r="A1036" s="89"/>
      <c r="B1036" s="76" t="s">
        <v>770</v>
      </c>
      <c r="C1036" s="76" t="s">
        <v>305</v>
      </c>
      <c r="D1036" s="91"/>
      <c r="E1036" s="75">
        <f t="shared" ref="E1036:F1039" si="119">E1035+7</f>
        <v>43289</v>
      </c>
      <c r="F1036" s="75">
        <f t="shared" si="119"/>
        <v>43293</v>
      </c>
      <c r="G1036" s="75">
        <f>F1036+36</f>
        <v>43329</v>
      </c>
    </row>
    <row r="1037" spans="1:7" s="57" customFormat="1" ht="15.75" customHeight="1">
      <c r="A1037" s="89"/>
      <c r="B1037" s="76" t="s">
        <v>771</v>
      </c>
      <c r="C1037" s="76" t="s">
        <v>471</v>
      </c>
      <c r="D1037" s="83"/>
      <c r="E1037" s="75">
        <f t="shared" si="119"/>
        <v>43296</v>
      </c>
      <c r="F1037" s="75">
        <f t="shared" si="119"/>
        <v>43300</v>
      </c>
      <c r="G1037" s="75">
        <f>F1037+36</f>
        <v>43336</v>
      </c>
    </row>
    <row r="1038" spans="1:7" s="57" customFormat="1" ht="15.75" customHeight="1">
      <c r="A1038" s="89"/>
      <c r="B1038" s="76" t="s">
        <v>772</v>
      </c>
      <c r="C1038" s="76" t="s">
        <v>303</v>
      </c>
      <c r="D1038" s="83"/>
      <c r="E1038" s="75">
        <f t="shared" si="119"/>
        <v>43303</v>
      </c>
      <c r="F1038" s="75">
        <f t="shared" si="119"/>
        <v>43307</v>
      </c>
      <c r="G1038" s="75">
        <f>F1038+36</f>
        <v>43343</v>
      </c>
    </row>
    <row r="1039" spans="1:7" s="57" customFormat="1" ht="15.75" customHeight="1">
      <c r="A1039" s="89"/>
      <c r="B1039" s="76" t="s">
        <v>773</v>
      </c>
      <c r="C1039" s="76" t="s">
        <v>516</v>
      </c>
      <c r="D1039" s="84"/>
      <c r="E1039" s="75">
        <f t="shared" si="119"/>
        <v>43310</v>
      </c>
      <c r="F1039" s="75">
        <f t="shared" si="119"/>
        <v>43314</v>
      </c>
      <c r="G1039" s="75">
        <f>F1039+36</f>
        <v>43350</v>
      </c>
    </row>
    <row r="1040" spans="1:7" s="57" customFormat="1" ht="15.75" customHeight="1">
      <c r="A1040" s="89"/>
      <c r="B1040" s="26"/>
      <c r="C1040" s="26"/>
      <c r="D1040" s="20"/>
      <c r="E1040" s="12"/>
      <c r="F1040" s="12"/>
      <c r="G1040" s="12"/>
    </row>
    <row r="1041" spans="1:7" s="57" customFormat="1" ht="15.75" customHeight="1">
      <c r="A1041" s="89"/>
      <c r="B1041" s="26"/>
      <c r="C1041" s="26"/>
      <c r="D1041" s="20"/>
      <c r="E1041" s="12"/>
      <c r="F1041" s="12"/>
      <c r="G1041" s="12"/>
    </row>
    <row r="1042" spans="1:7" s="57" customFormat="1" ht="15.75" customHeight="1">
      <c r="A1042" s="89"/>
      <c r="B1042" s="26"/>
      <c r="C1042" s="26"/>
      <c r="D1042" s="26"/>
      <c r="E1042" s="26"/>
      <c r="F1042" s="12"/>
      <c r="G1042" s="12"/>
    </row>
    <row r="1043" spans="1:7" s="57" customFormat="1" ht="15.75" customHeight="1">
      <c r="A1043" s="89"/>
      <c r="B1043" s="89"/>
      <c r="C1043" s="17"/>
      <c r="D1043" s="18"/>
      <c r="E1043" s="18"/>
      <c r="F1043" s="19"/>
      <c r="G1043" s="19"/>
    </row>
    <row r="1044" spans="1:7" s="57" customFormat="1" ht="15.75" customHeight="1">
      <c r="A1044" s="89"/>
      <c r="B1044" s="211" t="s">
        <v>38</v>
      </c>
      <c r="C1044" s="90" t="s">
        <v>39</v>
      </c>
      <c r="D1044" s="90" t="s">
        <v>40</v>
      </c>
      <c r="E1044" s="74" t="s">
        <v>786</v>
      </c>
      <c r="F1044" s="74" t="s">
        <v>41</v>
      </c>
      <c r="G1044" s="74" t="s">
        <v>158</v>
      </c>
    </row>
    <row r="1045" spans="1:7" s="57" customFormat="1" ht="15.75" customHeight="1">
      <c r="A1045" s="89"/>
      <c r="B1045" s="212"/>
      <c r="C1045" s="82"/>
      <c r="D1045" s="82"/>
      <c r="E1045" s="80" t="s">
        <v>30</v>
      </c>
      <c r="F1045" s="74" t="s">
        <v>42</v>
      </c>
      <c r="G1045" s="74" t="s">
        <v>43</v>
      </c>
    </row>
    <row r="1046" spans="1:7" s="57" customFormat="1" ht="15.75" customHeight="1">
      <c r="A1046" s="89"/>
      <c r="B1046" s="78" t="s">
        <v>763</v>
      </c>
      <c r="C1046" s="76" t="s">
        <v>768</v>
      </c>
      <c r="D1046" s="90" t="s">
        <v>769</v>
      </c>
      <c r="E1046" s="75">
        <v>43279</v>
      </c>
      <c r="F1046" s="75">
        <f>E1046+4</f>
        <v>43283</v>
      </c>
      <c r="G1046" s="75">
        <f>F1046+27</f>
        <v>43310</v>
      </c>
    </row>
    <row r="1047" spans="1:7" s="57" customFormat="1" ht="15.75" customHeight="1">
      <c r="A1047" s="89" t="s">
        <v>1033</v>
      </c>
      <c r="B1047" s="78" t="s">
        <v>764</v>
      </c>
      <c r="C1047" s="76" t="s">
        <v>471</v>
      </c>
      <c r="D1047" s="91"/>
      <c r="E1047" s="75">
        <f t="shared" ref="E1047:E1050" si="120">E1046+7</f>
        <v>43286</v>
      </c>
      <c r="F1047" s="75">
        <f t="shared" ref="F1047:F1050" si="121">E1047+4</f>
        <v>43290</v>
      </c>
      <c r="G1047" s="75">
        <f t="shared" ref="G1047:G1050" si="122">F1047+27</f>
        <v>43317</v>
      </c>
    </row>
    <row r="1048" spans="1:7" s="57" customFormat="1" ht="15.75" customHeight="1">
      <c r="A1048" s="89"/>
      <c r="B1048" s="78" t="s">
        <v>765</v>
      </c>
      <c r="C1048" s="76" t="s">
        <v>303</v>
      </c>
      <c r="D1048" s="91"/>
      <c r="E1048" s="75">
        <f t="shared" si="120"/>
        <v>43293</v>
      </c>
      <c r="F1048" s="75">
        <f t="shared" si="121"/>
        <v>43297</v>
      </c>
      <c r="G1048" s="75">
        <f t="shared" si="122"/>
        <v>43324</v>
      </c>
    </row>
    <row r="1049" spans="1:7" s="57" customFormat="1" ht="15.75" customHeight="1">
      <c r="A1049" s="89"/>
      <c r="B1049" s="78" t="s">
        <v>766</v>
      </c>
      <c r="C1049" s="76" t="s">
        <v>516</v>
      </c>
      <c r="D1049" s="91"/>
      <c r="E1049" s="75">
        <f t="shared" si="120"/>
        <v>43300</v>
      </c>
      <c r="F1049" s="75">
        <f t="shared" si="121"/>
        <v>43304</v>
      </c>
      <c r="G1049" s="75">
        <f t="shared" si="122"/>
        <v>43331</v>
      </c>
    </row>
    <row r="1050" spans="1:7" s="57" customFormat="1" ht="15.75" customHeight="1">
      <c r="A1050" s="89"/>
      <c r="B1050" s="78" t="s">
        <v>767</v>
      </c>
      <c r="C1050" s="76" t="s">
        <v>304</v>
      </c>
      <c r="D1050" s="92"/>
      <c r="E1050" s="75">
        <f t="shared" si="120"/>
        <v>43307</v>
      </c>
      <c r="F1050" s="75">
        <f t="shared" si="121"/>
        <v>43311</v>
      </c>
      <c r="G1050" s="75">
        <f t="shared" si="122"/>
        <v>43338</v>
      </c>
    </row>
    <row r="1051" spans="1:7" s="57" customFormat="1" ht="15.75" customHeight="1">
      <c r="A1051" s="89"/>
      <c r="B1051" s="26"/>
      <c r="C1051" s="26"/>
      <c r="D1051" s="20"/>
      <c r="E1051" s="12"/>
      <c r="F1051" s="12"/>
      <c r="G1051" s="12"/>
    </row>
    <row r="1052" spans="1:7" s="57" customFormat="1" ht="15.75" customHeight="1">
      <c r="A1052" s="89"/>
      <c r="B1052" s="26"/>
      <c r="C1052" s="26"/>
      <c r="D1052" s="20"/>
      <c r="E1052" s="12"/>
      <c r="F1052" s="12"/>
      <c r="G1052" s="12"/>
    </row>
    <row r="1053" spans="1:7" s="57" customFormat="1" ht="15.75" customHeight="1">
      <c r="A1053" s="89"/>
      <c r="B1053" s="26"/>
      <c r="C1053" s="26"/>
      <c r="D1053" s="20"/>
      <c r="E1053" s="12"/>
      <c r="F1053" s="12"/>
      <c r="G1053" s="12"/>
    </row>
    <row r="1054" spans="1:7" s="57" customFormat="1" ht="15.75" customHeight="1">
      <c r="A1054" s="89"/>
      <c r="B1054" s="89"/>
      <c r="C1054" s="17"/>
      <c r="D1054" s="18"/>
      <c r="E1054" s="18"/>
      <c r="F1054" s="19"/>
      <c r="G1054" s="19"/>
    </row>
    <row r="1055" spans="1:7" s="57" customFormat="1" ht="15.75" customHeight="1">
      <c r="A1055" s="89"/>
      <c r="B1055" s="211" t="s">
        <v>38</v>
      </c>
      <c r="C1055" s="90" t="s">
        <v>39</v>
      </c>
      <c r="D1055" s="90" t="s">
        <v>40</v>
      </c>
      <c r="E1055" s="74" t="s">
        <v>786</v>
      </c>
      <c r="F1055" s="74" t="s">
        <v>41</v>
      </c>
      <c r="G1055" s="74" t="s">
        <v>171</v>
      </c>
    </row>
    <row r="1056" spans="1:7" s="57" customFormat="1" ht="15.75" customHeight="1">
      <c r="A1056" s="89"/>
      <c r="B1056" s="212"/>
      <c r="C1056" s="92"/>
      <c r="D1056" s="92"/>
      <c r="E1056" s="80" t="s">
        <v>30</v>
      </c>
      <c r="F1056" s="74" t="s">
        <v>42</v>
      </c>
      <c r="G1056" s="74" t="s">
        <v>43</v>
      </c>
    </row>
    <row r="1057" spans="1:7" s="57" customFormat="1" ht="15.75" customHeight="1">
      <c r="A1057" s="89"/>
      <c r="B1057" s="76" t="s">
        <v>468</v>
      </c>
      <c r="C1057" s="76" t="s">
        <v>1022</v>
      </c>
      <c r="D1057" s="90" t="s">
        <v>1034</v>
      </c>
      <c r="E1057" s="75">
        <v>43282</v>
      </c>
      <c r="F1057" s="75">
        <f>E1057+4</f>
        <v>43286</v>
      </c>
      <c r="G1057" s="75">
        <f>F1057+31</f>
        <v>43317</v>
      </c>
    </row>
    <row r="1058" spans="1:7" s="57" customFormat="1" ht="15.75" customHeight="1">
      <c r="A1058" s="89" t="s">
        <v>1035</v>
      </c>
      <c r="B1058" s="76" t="s">
        <v>469</v>
      </c>
      <c r="C1058" s="76" t="s">
        <v>768</v>
      </c>
      <c r="D1058" s="91"/>
      <c r="E1058" s="75">
        <f t="shared" ref="E1058:E1061" si="123">E1057+7</f>
        <v>43289</v>
      </c>
      <c r="F1058" s="75">
        <f t="shared" ref="F1058:F1061" si="124">E1058+4</f>
        <v>43293</v>
      </c>
      <c r="G1058" s="75">
        <f t="shared" ref="G1058:G1061" si="125">F1058+31</f>
        <v>43324</v>
      </c>
    </row>
    <row r="1059" spans="1:7" s="57" customFormat="1" ht="15.75" customHeight="1">
      <c r="A1059" s="89"/>
      <c r="B1059" s="76" t="s">
        <v>470</v>
      </c>
      <c r="C1059" s="76" t="s">
        <v>1024</v>
      </c>
      <c r="D1059" s="83"/>
      <c r="E1059" s="75">
        <f t="shared" si="123"/>
        <v>43296</v>
      </c>
      <c r="F1059" s="75">
        <f t="shared" si="124"/>
        <v>43300</v>
      </c>
      <c r="G1059" s="75">
        <f t="shared" si="125"/>
        <v>43331</v>
      </c>
    </row>
    <row r="1060" spans="1:7" s="57" customFormat="1" ht="15.75" customHeight="1">
      <c r="A1060" s="89"/>
      <c r="B1060" s="76" t="s">
        <v>472</v>
      </c>
      <c r="C1060" s="76" t="s">
        <v>1036</v>
      </c>
      <c r="D1060" s="83"/>
      <c r="E1060" s="75">
        <f t="shared" si="123"/>
        <v>43303</v>
      </c>
      <c r="F1060" s="75">
        <f t="shared" si="124"/>
        <v>43307</v>
      </c>
      <c r="G1060" s="75">
        <f t="shared" si="125"/>
        <v>43338</v>
      </c>
    </row>
    <row r="1061" spans="1:7" s="57" customFormat="1" ht="15.75" customHeight="1">
      <c r="A1061" s="89"/>
      <c r="B1061" s="76"/>
      <c r="C1061" s="76"/>
      <c r="D1061" s="84"/>
      <c r="E1061" s="75">
        <f t="shared" si="123"/>
        <v>43310</v>
      </c>
      <c r="F1061" s="75">
        <f t="shared" si="124"/>
        <v>43314</v>
      </c>
      <c r="G1061" s="75">
        <f t="shared" si="125"/>
        <v>43345</v>
      </c>
    </row>
    <row r="1062" spans="1:7" s="57" customFormat="1" ht="15.75" customHeight="1">
      <c r="A1062" s="89"/>
      <c r="B1062" s="26"/>
      <c r="C1062" s="26"/>
      <c r="D1062" s="26"/>
      <c r="E1062" s="26"/>
      <c r="F1062" s="12"/>
      <c r="G1062" s="12"/>
    </row>
    <row r="1063" spans="1:7" s="57" customFormat="1" ht="15.75" customHeight="1">
      <c r="A1063" s="89"/>
      <c r="B1063" s="26"/>
      <c r="C1063" s="26"/>
      <c r="D1063" s="26"/>
      <c r="E1063" s="26"/>
      <c r="F1063" s="12"/>
      <c r="G1063" s="12"/>
    </row>
    <row r="1064" spans="1:7" s="57" customFormat="1" ht="15.75" customHeight="1">
      <c r="A1064" s="89"/>
      <c r="B1064" s="89"/>
      <c r="C1064" s="17"/>
      <c r="D1064" s="18"/>
      <c r="E1064" s="18"/>
      <c r="F1064" s="19"/>
      <c r="G1064" s="19"/>
    </row>
    <row r="1065" spans="1:7" s="57" customFormat="1" ht="15.75" customHeight="1">
      <c r="A1065" s="89"/>
      <c r="B1065" s="211" t="s">
        <v>38</v>
      </c>
      <c r="C1065" s="90" t="s">
        <v>39</v>
      </c>
      <c r="D1065" s="90" t="s">
        <v>40</v>
      </c>
      <c r="E1065" s="74" t="s">
        <v>786</v>
      </c>
      <c r="F1065" s="74" t="s">
        <v>41</v>
      </c>
      <c r="G1065" s="74" t="s">
        <v>172</v>
      </c>
    </row>
    <row r="1066" spans="1:7" s="57" customFormat="1" ht="15.75" customHeight="1">
      <c r="A1066" s="89"/>
      <c r="B1066" s="212"/>
      <c r="C1066" s="92"/>
      <c r="D1066" s="92"/>
      <c r="E1066" s="80" t="s">
        <v>30</v>
      </c>
      <c r="F1066" s="74" t="s">
        <v>42</v>
      </c>
      <c r="G1066" s="74" t="s">
        <v>43</v>
      </c>
    </row>
    <row r="1067" spans="1:7" s="57" customFormat="1" ht="15.75" customHeight="1">
      <c r="A1067" s="89"/>
      <c r="B1067" s="78" t="s">
        <v>689</v>
      </c>
      <c r="C1067" s="76" t="s">
        <v>693</v>
      </c>
      <c r="D1067" s="90" t="s">
        <v>1037</v>
      </c>
      <c r="E1067" s="75">
        <v>43281</v>
      </c>
      <c r="F1067" s="75">
        <f>E1067+4</f>
        <v>43285</v>
      </c>
      <c r="G1067" s="75">
        <f>F1067+24</f>
        <v>43309</v>
      </c>
    </row>
    <row r="1068" spans="1:7" s="57" customFormat="1" ht="15.75" customHeight="1">
      <c r="A1068" s="89"/>
      <c r="B1068" s="78" t="s">
        <v>690</v>
      </c>
      <c r="C1068" s="76" t="s">
        <v>694</v>
      </c>
      <c r="D1068" s="91"/>
      <c r="E1068" s="75">
        <f t="shared" ref="E1068:E1071" si="126">E1067+7</f>
        <v>43288</v>
      </c>
      <c r="F1068" s="75">
        <f t="shared" ref="F1068:F1071" si="127">E1068+4</f>
        <v>43292</v>
      </c>
      <c r="G1068" s="75">
        <f t="shared" ref="G1068:G1071" si="128">F1068+24</f>
        <v>43316</v>
      </c>
    </row>
    <row r="1069" spans="1:7" s="57" customFormat="1" ht="15.75" customHeight="1">
      <c r="A1069" s="89"/>
      <c r="B1069" s="78" t="s">
        <v>69</v>
      </c>
      <c r="C1069" s="76" t="s">
        <v>695</v>
      </c>
      <c r="D1069" s="91"/>
      <c r="E1069" s="75">
        <f t="shared" si="126"/>
        <v>43295</v>
      </c>
      <c r="F1069" s="75">
        <f t="shared" si="127"/>
        <v>43299</v>
      </c>
      <c r="G1069" s="75">
        <f t="shared" si="128"/>
        <v>43323</v>
      </c>
    </row>
    <row r="1070" spans="1:7" s="57" customFormat="1" ht="15.75" customHeight="1">
      <c r="A1070" s="89"/>
      <c r="B1070" s="78" t="s">
        <v>691</v>
      </c>
      <c r="C1070" s="76" t="s">
        <v>186</v>
      </c>
      <c r="D1070" s="91"/>
      <c r="E1070" s="75">
        <f t="shared" si="126"/>
        <v>43302</v>
      </c>
      <c r="F1070" s="75">
        <f t="shared" si="127"/>
        <v>43306</v>
      </c>
      <c r="G1070" s="75">
        <f t="shared" si="128"/>
        <v>43330</v>
      </c>
    </row>
    <row r="1071" spans="1:7" s="57" customFormat="1" ht="15.75" customHeight="1">
      <c r="A1071" s="89" t="s">
        <v>1038</v>
      </c>
      <c r="B1071" s="78" t="s">
        <v>692</v>
      </c>
      <c r="C1071" s="76" t="s">
        <v>542</v>
      </c>
      <c r="D1071" s="92"/>
      <c r="E1071" s="75">
        <f t="shared" si="126"/>
        <v>43309</v>
      </c>
      <c r="F1071" s="75">
        <f t="shared" si="127"/>
        <v>43313</v>
      </c>
      <c r="G1071" s="75">
        <f t="shared" si="128"/>
        <v>43337</v>
      </c>
    </row>
    <row r="1072" spans="1:7" s="57" customFormat="1" ht="15.75" customHeight="1">
      <c r="A1072" s="89"/>
      <c r="B1072" s="46"/>
      <c r="C1072" s="17"/>
      <c r="D1072" s="18"/>
      <c r="E1072" s="18"/>
      <c r="F1072" s="19"/>
      <c r="G1072" s="19"/>
    </row>
    <row r="1073" spans="1:7" s="57" customFormat="1" ht="15.75" customHeight="1">
      <c r="A1073" s="89"/>
      <c r="B1073" s="211" t="s">
        <v>38</v>
      </c>
      <c r="C1073" s="90" t="s">
        <v>39</v>
      </c>
      <c r="D1073" s="90" t="s">
        <v>40</v>
      </c>
      <c r="E1073" s="74" t="s">
        <v>786</v>
      </c>
      <c r="F1073" s="74" t="s">
        <v>41</v>
      </c>
      <c r="G1073" s="74" t="s">
        <v>172</v>
      </c>
    </row>
    <row r="1074" spans="1:7" s="57" customFormat="1" ht="15.75" customHeight="1">
      <c r="A1074" s="89"/>
      <c r="B1074" s="212"/>
      <c r="C1074" s="92"/>
      <c r="D1074" s="92"/>
      <c r="E1074" s="80" t="s">
        <v>30</v>
      </c>
      <c r="F1074" s="74" t="s">
        <v>42</v>
      </c>
      <c r="G1074" s="74" t="s">
        <v>43</v>
      </c>
    </row>
    <row r="1075" spans="1:7" s="57" customFormat="1" ht="15.75" customHeight="1">
      <c r="A1075" s="89"/>
      <c r="B1075" s="76" t="s">
        <v>399</v>
      </c>
      <c r="C1075" s="180" t="s">
        <v>168</v>
      </c>
      <c r="D1075" s="90" t="s">
        <v>1039</v>
      </c>
      <c r="E1075" s="75">
        <v>43277</v>
      </c>
      <c r="F1075" s="75">
        <f>E1075+5</f>
        <v>43282</v>
      </c>
      <c r="G1075" s="75">
        <f>F1075+23</f>
        <v>43305</v>
      </c>
    </row>
    <row r="1076" spans="1:7" s="57" customFormat="1" ht="15.75" customHeight="1">
      <c r="A1076" s="89"/>
      <c r="B1076" s="181" t="s">
        <v>696</v>
      </c>
      <c r="C1076" s="180" t="s">
        <v>99</v>
      </c>
      <c r="D1076" s="91" t="s">
        <v>1040</v>
      </c>
      <c r="E1076" s="75">
        <f t="shared" ref="E1076:E1079" si="129">E1075+7</f>
        <v>43284</v>
      </c>
      <c r="F1076" s="75">
        <f t="shared" ref="F1076:F1079" si="130">E1076+5</f>
        <v>43289</v>
      </c>
      <c r="G1076" s="75">
        <f t="shared" ref="G1076:G1079" si="131">F1076+23</f>
        <v>43312</v>
      </c>
    </row>
    <row r="1077" spans="1:7" s="57" customFormat="1" ht="15.75" customHeight="1">
      <c r="A1077" s="89"/>
      <c r="B1077" s="76" t="s">
        <v>697</v>
      </c>
      <c r="C1077" s="180" t="s">
        <v>558</v>
      </c>
      <c r="D1077" s="83"/>
      <c r="E1077" s="75">
        <f t="shared" si="129"/>
        <v>43291</v>
      </c>
      <c r="F1077" s="75">
        <f t="shared" si="130"/>
        <v>43296</v>
      </c>
      <c r="G1077" s="75">
        <f t="shared" si="131"/>
        <v>43319</v>
      </c>
    </row>
    <row r="1078" spans="1:7" s="57" customFormat="1" ht="15.75" customHeight="1">
      <c r="A1078" s="89"/>
      <c r="B1078" s="76" t="s">
        <v>698</v>
      </c>
      <c r="C1078" s="180" t="s">
        <v>452</v>
      </c>
      <c r="D1078" s="83"/>
      <c r="E1078" s="75">
        <f t="shared" si="129"/>
        <v>43298</v>
      </c>
      <c r="F1078" s="75">
        <f t="shared" si="130"/>
        <v>43303</v>
      </c>
      <c r="G1078" s="75">
        <f t="shared" si="131"/>
        <v>43326</v>
      </c>
    </row>
    <row r="1079" spans="1:7" s="57" customFormat="1" ht="15.75" customHeight="1">
      <c r="A1079" s="89"/>
      <c r="B1079" s="76" t="s">
        <v>699</v>
      </c>
      <c r="C1079" s="182" t="s">
        <v>700</v>
      </c>
      <c r="D1079" s="84"/>
      <c r="E1079" s="75">
        <f t="shared" si="129"/>
        <v>43305</v>
      </c>
      <c r="F1079" s="75">
        <f t="shared" si="130"/>
        <v>43310</v>
      </c>
      <c r="G1079" s="75">
        <f t="shared" si="131"/>
        <v>43333</v>
      </c>
    </row>
    <row r="1080" spans="1:7" s="57" customFormat="1" ht="15.75" customHeight="1">
      <c r="A1080" s="89"/>
      <c r="B1080" s="46"/>
      <c r="C1080" s="17"/>
      <c r="D1080" s="18"/>
      <c r="E1080" s="18"/>
      <c r="F1080" s="19"/>
      <c r="G1080" s="19"/>
    </row>
    <row r="1081" spans="1:7" s="57" customFormat="1" ht="15.75" customHeight="1">
      <c r="A1081" s="89"/>
      <c r="B1081" s="26"/>
      <c r="C1081" s="26"/>
      <c r="D1081" s="20"/>
      <c r="E1081" s="12"/>
      <c r="F1081" s="12"/>
      <c r="G1081" s="12"/>
    </row>
    <row r="1082" spans="1:7" s="57" customFormat="1" ht="15.75" customHeight="1">
      <c r="A1082" s="89"/>
      <c r="B1082" s="89"/>
      <c r="C1082" s="17"/>
      <c r="D1082" s="18"/>
      <c r="E1082" s="18"/>
      <c r="F1082" s="19"/>
      <c r="G1082" s="19"/>
    </row>
    <row r="1083" spans="1:7" s="57" customFormat="1" ht="15.75" customHeight="1">
      <c r="A1083" s="89"/>
      <c r="B1083" s="26"/>
      <c r="C1083" s="26"/>
      <c r="D1083" s="26"/>
      <c r="E1083" s="26"/>
      <c r="F1083" s="12"/>
      <c r="G1083" s="12"/>
    </row>
    <row r="1084" spans="1:7" s="57" customFormat="1" ht="15.75" customHeight="1">
      <c r="A1084" s="89"/>
      <c r="B1084" s="211" t="s">
        <v>38</v>
      </c>
      <c r="C1084" s="90" t="s">
        <v>39</v>
      </c>
      <c r="D1084" s="90" t="s">
        <v>40</v>
      </c>
      <c r="E1084" s="74" t="s">
        <v>786</v>
      </c>
      <c r="F1084" s="74" t="s">
        <v>41</v>
      </c>
      <c r="G1084" s="74" t="s">
        <v>1041</v>
      </c>
    </row>
    <row r="1085" spans="1:7" s="57" customFormat="1" ht="15.75" customHeight="1">
      <c r="A1085" s="89"/>
      <c r="B1085" s="212"/>
      <c r="C1085" s="82"/>
      <c r="D1085" s="82"/>
      <c r="E1085" s="80" t="s">
        <v>30</v>
      </c>
      <c r="F1085" s="74" t="s">
        <v>42</v>
      </c>
      <c r="G1085" s="74" t="s">
        <v>43</v>
      </c>
    </row>
    <row r="1086" spans="1:7" s="57" customFormat="1" ht="15.75" customHeight="1">
      <c r="A1086" s="89"/>
      <c r="B1086" s="126" t="s">
        <v>437</v>
      </c>
      <c r="C1086" s="126" t="s">
        <v>438</v>
      </c>
      <c r="D1086" s="222" t="s">
        <v>1042</v>
      </c>
      <c r="E1086" s="75">
        <v>43276</v>
      </c>
      <c r="F1086" s="75">
        <f>E1086+4</f>
        <v>43280</v>
      </c>
      <c r="G1086" s="75">
        <f>F1086+35</f>
        <v>43315</v>
      </c>
    </row>
    <row r="1087" spans="1:7" s="57" customFormat="1" ht="15.75" customHeight="1">
      <c r="A1087" s="89" t="s">
        <v>1043</v>
      </c>
      <c r="B1087" s="126" t="s">
        <v>722</v>
      </c>
      <c r="C1087" s="126" t="s">
        <v>726</v>
      </c>
      <c r="D1087" s="246"/>
      <c r="E1087" s="75">
        <f t="shared" ref="E1087:F1090" si="132">E1086+7</f>
        <v>43283</v>
      </c>
      <c r="F1087" s="75">
        <f t="shared" si="132"/>
        <v>43287</v>
      </c>
      <c r="G1087" s="75">
        <f>F1087+35</f>
        <v>43322</v>
      </c>
    </row>
    <row r="1088" spans="1:7" s="57" customFormat="1" ht="15.75" customHeight="1">
      <c r="A1088" s="89"/>
      <c r="B1088" s="183" t="s">
        <v>723</v>
      </c>
      <c r="C1088" s="126" t="s">
        <v>727</v>
      </c>
      <c r="D1088" s="246"/>
      <c r="E1088" s="75">
        <f t="shared" si="132"/>
        <v>43290</v>
      </c>
      <c r="F1088" s="75">
        <f t="shared" si="132"/>
        <v>43294</v>
      </c>
      <c r="G1088" s="75">
        <f>F1088+35</f>
        <v>43329</v>
      </c>
    </row>
    <row r="1089" spans="1:7" s="57" customFormat="1" ht="15.75" customHeight="1">
      <c r="A1089" s="89"/>
      <c r="B1089" s="183" t="s">
        <v>724</v>
      </c>
      <c r="C1089" s="126" t="s">
        <v>728</v>
      </c>
      <c r="D1089" s="246"/>
      <c r="E1089" s="75">
        <f t="shared" si="132"/>
        <v>43297</v>
      </c>
      <c r="F1089" s="75">
        <f t="shared" si="132"/>
        <v>43301</v>
      </c>
      <c r="G1089" s="75">
        <f>F1089+35</f>
        <v>43336</v>
      </c>
    </row>
    <row r="1090" spans="1:7" s="57" customFormat="1" ht="15.75" customHeight="1">
      <c r="A1090" s="89"/>
      <c r="B1090" s="183" t="s">
        <v>725</v>
      </c>
      <c r="C1090" s="126" t="s">
        <v>729</v>
      </c>
      <c r="D1090" s="223"/>
      <c r="E1090" s="75">
        <f t="shared" si="132"/>
        <v>43304</v>
      </c>
      <c r="F1090" s="75">
        <f t="shared" si="132"/>
        <v>43308</v>
      </c>
      <c r="G1090" s="75">
        <f>F1090+35</f>
        <v>43343</v>
      </c>
    </row>
    <row r="1091" spans="1:7" s="57" customFormat="1" ht="15.75" customHeight="1">
      <c r="A1091" s="89"/>
      <c r="B1091" s="26"/>
      <c r="C1091" s="26"/>
      <c r="D1091" s="26"/>
      <c r="E1091" s="12"/>
      <c r="F1091" s="12"/>
      <c r="G1091" s="12"/>
    </row>
    <row r="1092" spans="1:7" s="57" customFormat="1" ht="15.75" customHeight="1">
      <c r="A1092" s="89"/>
      <c r="B1092" s="26"/>
      <c r="C1092" s="26"/>
      <c r="D1092" s="26"/>
      <c r="E1092" s="26"/>
      <c r="F1092" s="12"/>
      <c r="G1092" s="12"/>
    </row>
    <row r="1093" spans="1:7" s="57" customFormat="1" ht="15.75" customHeight="1">
      <c r="A1093" s="89"/>
      <c r="B1093" s="89"/>
      <c r="C1093" s="17"/>
      <c r="D1093" s="18"/>
      <c r="E1093" s="18"/>
      <c r="F1093" s="19"/>
      <c r="G1093" s="19"/>
    </row>
    <row r="1094" spans="1:7" s="57" customFormat="1" ht="15.75" customHeight="1">
      <c r="A1094" s="89"/>
      <c r="B1094" s="222" t="s">
        <v>1044</v>
      </c>
      <c r="C1094" s="74" t="s">
        <v>39</v>
      </c>
      <c r="D1094" s="74" t="s">
        <v>40</v>
      </c>
      <c r="E1094" s="74" t="s">
        <v>1045</v>
      </c>
      <c r="F1094" s="74" t="s">
        <v>41</v>
      </c>
      <c r="G1094" s="74" t="s">
        <v>1046</v>
      </c>
    </row>
    <row r="1095" spans="1:7" s="57" customFormat="1" ht="15.75" customHeight="1">
      <c r="A1095" s="89"/>
      <c r="B1095" s="223"/>
      <c r="C1095" s="184"/>
      <c r="D1095" s="184"/>
      <c r="E1095" s="74" t="s">
        <v>30</v>
      </c>
      <c r="F1095" s="74" t="s">
        <v>42</v>
      </c>
      <c r="G1095" s="74" t="s">
        <v>43</v>
      </c>
    </row>
    <row r="1096" spans="1:7" s="57" customFormat="1" ht="15.75" customHeight="1">
      <c r="A1096" s="89"/>
      <c r="B1096" s="126" t="s">
        <v>437</v>
      </c>
      <c r="C1096" s="126" t="s">
        <v>438</v>
      </c>
      <c r="D1096" s="222" t="s">
        <v>1047</v>
      </c>
      <c r="E1096" s="75">
        <v>43276</v>
      </c>
      <c r="F1096" s="75">
        <f>E1096+4</f>
        <v>43280</v>
      </c>
      <c r="G1096" s="75">
        <f>F1096+25</f>
        <v>43305</v>
      </c>
    </row>
    <row r="1097" spans="1:7" s="57" customFormat="1" ht="15.75" customHeight="1">
      <c r="A1097" s="89" t="s">
        <v>1048</v>
      </c>
      <c r="B1097" s="126" t="s">
        <v>722</v>
      </c>
      <c r="C1097" s="126" t="s">
        <v>726</v>
      </c>
      <c r="D1097" s="246"/>
      <c r="E1097" s="75">
        <f t="shared" ref="E1097:F1100" si="133">E1096+7</f>
        <v>43283</v>
      </c>
      <c r="F1097" s="75">
        <f t="shared" si="133"/>
        <v>43287</v>
      </c>
      <c r="G1097" s="75">
        <f>F1097+25</f>
        <v>43312</v>
      </c>
    </row>
    <row r="1098" spans="1:7" s="57" customFormat="1" ht="15.75" customHeight="1">
      <c r="A1098" s="89"/>
      <c r="B1098" s="183" t="s">
        <v>723</v>
      </c>
      <c r="C1098" s="126" t="s">
        <v>727</v>
      </c>
      <c r="D1098" s="246"/>
      <c r="E1098" s="75">
        <f t="shared" si="133"/>
        <v>43290</v>
      </c>
      <c r="F1098" s="75">
        <f t="shared" si="133"/>
        <v>43294</v>
      </c>
      <c r="G1098" s="75">
        <f>F1098+25</f>
        <v>43319</v>
      </c>
    </row>
    <row r="1099" spans="1:7" s="57" customFormat="1" ht="15.75" customHeight="1">
      <c r="A1099" s="89"/>
      <c r="B1099" s="183" t="s">
        <v>724</v>
      </c>
      <c r="C1099" s="126" t="s">
        <v>728</v>
      </c>
      <c r="D1099" s="246"/>
      <c r="E1099" s="75">
        <f t="shared" si="133"/>
        <v>43297</v>
      </c>
      <c r="F1099" s="75">
        <f t="shared" si="133"/>
        <v>43301</v>
      </c>
      <c r="G1099" s="75">
        <f>F1099+25</f>
        <v>43326</v>
      </c>
    </row>
    <row r="1100" spans="1:7" s="57" customFormat="1" ht="15.75" customHeight="1">
      <c r="A1100" s="89"/>
      <c r="B1100" s="183" t="s">
        <v>725</v>
      </c>
      <c r="C1100" s="126" t="s">
        <v>729</v>
      </c>
      <c r="D1100" s="223"/>
      <c r="E1100" s="75">
        <f t="shared" si="133"/>
        <v>43304</v>
      </c>
      <c r="F1100" s="75">
        <f t="shared" si="133"/>
        <v>43308</v>
      </c>
      <c r="G1100" s="75">
        <f>F1100+25</f>
        <v>43333</v>
      </c>
    </row>
    <row r="1101" spans="1:7" s="57" customFormat="1" ht="15.75" customHeight="1">
      <c r="A1101" s="89"/>
      <c r="B1101" s="26"/>
      <c r="C1101" s="26"/>
      <c r="D1101" s="26"/>
      <c r="E1101" s="26"/>
      <c r="F1101" s="47"/>
      <c r="G1101" s="47"/>
    </row>
    <row r="1102" spans="1:7" s="57" customFormat="1" ht="15.75" customHeight="1">
      <c r="A1102" s="89"/>
      <c r="B1102" s="26"/>
      <c r="C1102" s="26"/>
      <c r="D1102" s="26"/>
      <c r="E1102" s="26"/>
      <c r="F1102" s="47"/>
      <c r="G1102" s="47"/>
    </row>
    <row r="1103" spans="1:7" s="57" customFormat="1" ht="15.75" customHeight="1">
      <c r="A1103" s="89"/>
      <c r="B1103" s="26"/>
      <c r="C1103" s="26"/>
      <c r="D1103" s="26"/>
      <c r="E1103" s="26"/>
      <c r="F1103" s="12"/>
      <c r="G1103" s="12"/>
    </row>
    <row r="1104" spans="1:7" s="57" customFormat="1" ht="15.75" customHeight="1">
      <c r="A1104" s="89"/>
      <c r="B1104" s="89"/>
      <c r="C1104" s="17"/>
      <c r="D1104" s="18"/>
      <c r="E1104" s="18"/>
      <c r="F1104" s="19"/>
      <c r="G1104" s="19"/>
    </row>
    <row r="1105" spans="1:7" s="57" customFormat="1" ht="15.75" customHeight="1">
      <c r="A1105" s="89"/>
      <c r="B1105" s="222" t="s">
        <v>38</v>
      </c>
      <c r="C1105" s="74" t="s">
        <v>39</v>
      </c>
      <c r="D1105" s="74" t="s">
        <v>1049</v>
      </c>
      <c r="E1105" s="74" t="s">
        <v>1045</v>
      </c>
      <c r="F1105" s="74" t="s">
        <v>1045</v>
      </c>
      <c r="G1105" s="74" t="s">
        <v>1050</v>
      </c>
    </row>
    <row r="1106" spans="1:7" s="57" customFormat="1" ht="15.75" customHeight="1">
      <c r="A1106" s="89"/>
      <c r="B1106" s="223"/>
      <c r="C1106" s="184"/>
      <c r="D1106" s="184"/>
      <c r="E1106" s="74" t="s">
        <v>30</v>
      </c>
      <c r="F1106" s="74" t="s">
        <v>42</v>
      </c>
      <c r="G1106" s="74" t="s">
        <v>43</v>
      </c>
    </row>
    <row r="1107" spans="1:7" s="57" customFormat="1" ht="15.75" customHeight="1">
      <c r="A1107" s="89"/>
      <c r="B1107" s="126" t="s">
        <v>437</v>
      </c>
      <c r="C1107" s="126" t="s">
        <v>438</v>
      </c>
      <c r="D1107" s="222" t="s">
        <v>1051</v>
      </c>
      <c r="E1107" s="75">
        <v>43276</v>
      </c>
      <c r="F1107" s="75">
        <f>E1107+4</f>
        <v>43280</v>
      </c>
      <c r="G1107" s="75">
        <f>F1107+34</f>
        <v>43314</v>
      </c>
    </row>
    <row r="1108" spans="1:7" s="57" customFormat="1" ht="15.75" customHeight="1">
      <c r="A1108" s="89" t="s">
        <v>1052</v>
      </c>
      <c r="B1108" s="126" t="s">
        <v>722</v>
      </c>
      <c r="C1108" s="126" t="s">
        <v>726</v>
      </c>
      <c r="D1108" s="246"/>
      <c r="E1108" s="75">
        <f t="shared" ref="E1108:E1111" si="134">E1107+7</f>
        <v>43283</v>
      </c>
      <c r="F1108" s="75">
        <f t="shared" ref="F1108:F1111" si="135">E1108+4</f>
        <v>43287</v>
      </c>
      <c r="G1108" s="75">
        <f t="shared" ref="G1108:G1111" si="136">F1108+34</f>
        <v>43321</v>
      </c>
    </row>
    <row r="1109" spans="1:7" s="57" customFormat="1" ht="15.75" customHeight="1">
      <c r="A1109" s="89"/>
      <c r="B1109" s="183" t="s">
        <v>723</v>
      </c>
      <c r="C1109" s="126" t="s">
        <v>727</v>
      </c>
      <c r="D1109" s="246"/>
      <c r="E1109" s="75">
        <f t="shared" si="134"/>
        <v>43290</v>
      </c>
      <c r="F1109" s="75">
        <f t="shared" si="135"/>
        <v>43294</v>
      </c>
      <c r="G1109" s="75">
        <f t="shared" si="136"/>
        <v>43328</v>
      </c>
    </row>
    <row r="1110" spans="1:7" s="57" customFormat="1" ht="15.75" customHeight="1">
      <c r="A1110" s="89"/>
      <c r="B1110" s="183" t="s">
        <v>724</v>
      </c>
      <c r="C1110" s="126" t="s">
        <v>728</v>
      </c>
      <c r="D1110" s="246"/>
      <c r="E1110" s="75">
        <f t="shared" si="134"/>
        <v>43297</v>
      </c>
      <c r="F1110" s="75">
        <f t="shared" si="135"/>
        <v>43301</v>
      </c>
      <c r="G1110" s="75">
        <f t="shared" si="136"/>
        <v>43335</v>
      </c>
    </row>
    <row r="1111" spans="1:7" s="57" customFormat="1" ht="15.75" customHeight="1">
      <c r="A1111" s="89"/>
      <c r="B1111" s="183" t="s">
        <v>725</v>
      </c>
      <c r="C1111" s="126" t="s">
        <v>729</v>
      </c>
      <c r="D1111" s="223"/>
      <c r="E1111" s="75">
        <f t="shared" si="134"/>
        <v>43304</v>
      </c>
      <c r="F1111" s="75">
        <f t="shared" si="135"/>
        <v>43308</v>
      </c>
      <c r="G1111" s="75">
        <f t="shared" si="136"/>
        <v>43342</v>
      </c>
    </row>
    <row r="1112" spans="1:7" s="57" customFormat="1" ht="15.75" customHeight="1">
      <c r="A1112" s="89"/>
      <c r="B1112" s="26"/>
      <c r="C1112" s="26"/>
      <c r="D1112" s="26"/>
      <c r="E1112" s="26"/>
      <c r="F1112" s="12"/>
      <c r="G1112" s="12"/>
    </row>
    <row r="1113" spans="1:7" s="57" customFormat="1" ht="15.75" customHeight="1">
      <c r="A1113" s="89"/>
      <c r="B1113" s="89"/>
      <c r="C1113" s="17"/>
      <c r="D1113" s="18"/>
      <c r="E1113" s="18"/>
      <c r="F1113" s="19"/>
      <c r="G1113" s="19"/>
    </row>
    <row r="1114" spans="1:7" s="57" customFormat="1" ht="15.75" customHeight="1">
      <c r="A1114" s="89"/>
      <c r="B1114" s="26"/>
      <c r="C1114" s="26"/>
      <c r="D1114" s="26"/>
      <c r="E1114" s="26"/>
      <c r="F1114" s="12"/>
      <c r="G1114" s="12"/>
    </row>
    <row r="1115" spans="1:7" s="57" customFormat="1" ht="15.75" customHeight="1">
      <c r="A1115" s="89"/>
      <c r="B1115" s="89"/>
      <c r="C1115" s="17"/>
      <c r="D1115" s="18"/>
      <c r="E1115" s="18"/>
      <c r="F1115" s="19"/>
      <c r="G1115" s="19"/>
    </row>
    <row r="1116" spans="1:7" s="57" customFormat="1" ht="15.75" customHeight="1">
      <c r="A1116" s="89"/>
      <c r="B1116" s="222" t="s">
        <v>1044</v>
      </c>
      <c r="C1116" s="74" t="s">
        <v>39</v>
      </c>
      <c r="D1116" s="74" t="s">
        <v>40</v>
      </c>
      <c r="E1116" s="74" t="s">
        <v>1045</v>
      </c>
      <c r="F1116" s="74" t="s">
        <v>41</v>
      </c>
      <c r="G1116" s="74" t="s">
        <v>174</v>
      </c>
    </row>
    <row r="1117" spans="1:7" s="57" customFormat="1" ht="15.75" customHeight="1">
      <c r="A1117" s="89"/>
      <c r="B1117" s="223"/>
      <c r="C1117" s="184"/>
      <c r="D1117" s="184"/>
      <c r="E1117" s="74" t="s">
        <v>30</v>
      </c>
      <c r="F1117" s="74" t="s">
        <v>42</v>
      </c>
      <c r="G1117" s="74" t="s">
        <v>43</v>
      </c>
    </row>
    <row r="1118" spans="1:7" s="57" customFormat="1" ht="15.75" customHeight="1">
      <c r="A1118" s="89"/>
      <c r="B1118" s="76" t="s">
        <v>427</v>
      </c>
      <c r="C1118" s="76" t="s">
        <v>768</v>
      </c>
      <c r="D1118" s="222" t="s">
        <v>1053</v>
      </c>
      <c r="E1118" s="75">
        <v>43279</v>
      </c>
      <c r="F1118" s="75">
        <f>E1118+4</f>
        <v>43283</v>
      </c>
      <c r="G1118" s="75">
        <f>F1118+35</f>
        <v>43318</v>
      </c>
    </row>
    <row r="1119" spans="1:7" s="57" customFormat="1" ht="15.75" customHeight="1">
      <c r="A1119" s="37"/>
      <c r="B1119" s="76" t="s">
        <v>512</v>
      </c>
      <c r="C1119" s="76" t="s">
        <v>471</v>
      </c>
      <c r="D1119" s="246"/>
      <c r="E1119" s="75">
        <f t="shared" ref="E1119:F1122" si="137">E1118+7</f>
        <v>43286</v>
      </c>
      <c r="F1119" s="75">
        <f t="shared" si="137"/>
        <v>43290</v>
      </c>
      <c r="G1119" s="75">
        <f>F1119+35</f>
        <v>43325</v>
      </c>
    </row>
    <row r="1120" spans="1:7" s="57" customFormat="1" ht="15.75" customHeight="1">
      <c r="A1120" s="89"/>
      <c r="B1120" s="76" t="s">
        <v>513</v>
      </c>
      <c r="C1120" s="76" t="s">
        <v>303</v>
      </c>
      <c r="D1120" s="246"/>
      <c r="E1120" s="75">
        <f t="shared" si="137"/>
        <v>43293</v>
      </c>
      <c r="F1120" s="75">
        <f t="shared" si="137"/>
        <v>43297</v>
      </c>
      <c r="G1120" s="75">
        <f>F1120+35</f>
        <v>43332</v>
      </c>
    </row>
    <row r="1121" spans="1:7" s="57" customFormat="1" ht="15.75" customHeight="1">
      <c r="A1121" s="89"/>
      <c r="B1121" s="76" t="s">
        <v>514</v>
      </c>
      <c r="C1121" s="76" t="s">
        <v>516</v>
      </c>
      <c r="D1121" s="246"/>
      <c r="E1121" s="75">
        <f t="shared" si="137"/>
        <v>43300</v>
      </c>
      <c r="F1121" s="75">
        <f t="shared" si="137"/>
        <v>43304</v>
      </c>
      <c r="G1121" s="75">
        <f>F1121+35</f>
        <v>43339</v>
      </c>
    </row>
    <row r="1122" spans="1:7" s="57" customFormat="1" ht="15.75" customHeight="1">
      <c r="A1122" s="37"/>
      <c r="B1122" s="76" t="s">
        <v>515</v>
      </c>
      <c r="C1122" s="76" t="s">
        <v>304</v>
      </c>
      <c r="D1122" s="223"/>
      <c r="E1122" s="75">
        <f t="shared" si="137"/>
        <v>43307</v>
      </c>
      <c r="F1122" s="75">
        <f t="shared" si="137"/>
        <v>43311</v>
      </c>
      <c r="G1122" s="75">
        <f>F1122+35</f>
        <v>43346</v>
      </c>
    </row>
    <row r="1123" spans="1:7" s="57" customFormat="1" ht="15.75" customHeight="1">
      <c r="A1123" s="89" t="s">
        <v>173</v>
      </c>
      <c r="B1123" s="26"/>
      <c r="C1123" s="26"/>
      <c r="D1123" s="26"/>
      <c r="E1123" s="12"/>
      <c r="F1123" s="12"/>
      <c r="G1123" s="12"/>
    </row>
    <row r="1124" spans="1:7" s="57" customFormat="1" ht="15.75" customHeight="1">
      <c r="A1124" s="89"/>
      <c r="B1124" s="222" t="s">
        <v>38</v>
      </c>
      <c r="C1124" s="74" t="s">
        <v>39</v>
      </c>
      <c r="D1124" s="74" t="s">
        <v>40</v>
      </c>
      <c r="E1124" s="74" t="s">
        <v>786</v>
      </c>
      <c r="F1124" s="74" t="s">
        <v>41</v>
      </c>
      <c r="G1124" s="74" t="s">
        <v>174</v>
      </c>
    </row>
    <row r="1125" spans="1:7" s="57" customFormat="1" ht="15.75" customHeight="1">
      <c r="A1125" s="89"/>
      <c r="B1125" s="223"/>
      <c r="C1125" s="184"/>
      <c r="D1125" s="184"/>
      <c r="E1125" s="74" t="s">
        <v>30</v>
      </c>
      <c r="F1125" s="74" t="s">
        <v>42</v>
      </c>
      <c r="G1125" s="74" t="s">
        <v>43</v>
      </c>
    </row>
    <row r="1126" spans="1:7" s="57" customFormat="1" ht="15.75" customHeight="1">
      <c r="A1126" s="89"/>
      <c r="B1126" s="126" t="s">
        <v>437</v>
      </c>
      <c r="C1126" s="126" t="s">
        <v>438</v>
      </c>
      <c r="D1126" s="222" t="s">
        <v>1054</v>
      </c>
      <c r="E1126" s="75">
        <v>43276</v>
      </c>
      <c r="F1126" s="75">
        <f>E1126+4</f>
        <v>43280</v>
      </c>
      <c r="G1126" s="75">
        <f>F1126+35</f>
        <v>43315</v>
      </c>
    </row>
    <row r="1127" spans="1:7" s="57" customFormat="1" ht="15.75" customHeight="1">
      <c r="A1127" s="89" t="s">
        <v>862</v>
      </c>
      <c r="B1127" s="126" t="s">
        <v>722</v>
      </c>
      <c r="C1127" s="126" t="s">
        <v>726</v>
      </c>
      <c r="D1127" s="246"/>
      <c r="E1127" s="75">
        <f t="shared" ref="E1127:F1130" si="138">E1126+7</f>
        <v>43283</v>
      </c>
      <c r="F1127" s="75">
        <f t="shared" si="138"/>
        <v>43287</v>
      </c>
      <c r="G1127" s="75">
        <f>F1127+35</f>
        <v>43322</v>
      </c>
    </row>
    <row r="1128" spans="1:7" s="57" customFormat="1" ht="15.75" customHeight="1">
      <c r="A1128" s="89"/>
      <c r="B1128" s="183" t="s">
        <v>723</v>
      </c>
      <c r="C1128" s="126" t="s">
        <v>727</v>
      </c>
      <c r="D1128" s="246"/>
      <c r="E1128" s="75">
        <f t="shared" si="138"/>
        <v>43290</v>
      </c>
      <c r="F1128" s="75">
        <f t="shared" si="138"/>
        <v>43294</v>
      </c>
      <c r="G1128" s="75">
        <f>F1128+35</f>
        <v>43329</v>
      </c>
    </row>
    <row r="1129" spans="1:7" s="57" customFormat="1" ht="15.75" customHeight="1">
      <c r="A1129" s="89"/>
      <c r="B1129" s="183" t="s">
        <v>724</v>
      </c>
      <c r="C1129" s="126" t="s">
        <v>728</v>
      </c>
      <c r="D1129" s="246"/>
      <c r="E1129" s="75">
        <f t="shared" si="138"/>
        <v>43297</v>
      </c>
      <c r="F1129" s="75">
        <f t="shared" si="138"/>
        <v>43301</v>
      </c>
      <c r="G1129" s="75">
        <f>F1129+35</f>
        <v>43336</v>
      </c>
    </row>
    <row r="1130" spans="1:7" s="57" customFormat="1" ht="15.75" customHeight="1">
      <c r="A1130" s="37"/>
      <c r="B1130" s="183" t="s">
        <v>725</v>
      </c>
      <c r="C1130" s="126" t="s">
        <v>729</v>
      </c>
      <c r="D1130" s="223"/>
      <c r="E1130" s="75">
        <f t="shared" si="138"/>
        <v>43304</v>
      </c>
      <c r="F1130" s="75">
        <f t="shared" si="138"/>
        <v>43308</v>
      </c>
      <c r="G1130" s="75">
        <f>F1130+35</f>
        <v>43343</v>
      </c>
    </row>
    <row r="1131" spans="1:7" s="57" customFormat="1" ht="15.75" customHeight="1">
      <c r="A1131" s="89"/>
      <c r="B1131" s="26"/>
      <c r="C1131" s="26"/>
      <c r="D1131" s="26"/>
      <c r="E1131" s="12"/>
      <c r="F1131" s="12"/>
      <c r="G1131" s="12"/>
    </row>
    <row r="1132" spans="1:7" s="57" customFormat="1" ht="15.75" customHeight="1">
      <c r="A1132" s="89"/>
      <c r="B1132" s="26"/>
      <c r="C1132" s="26"/>
      <c r="D1132" s="26"/>
      <c r="E1132" s="26"/>
      <c r="F1132" s="12"/>
      <c r="G1132" s="12"/>
    </row>
    <row r="1133" spans="1:7" s="57" customFormat="1" ht="15.75" customHeight="1">
      <c r="A1133" s="89"/>
      <c r="B1133" s="89"/>
      <c r="C1133" s="17"/>
      <c r="D1133" s="18"/>
      <c r="E1133" s="18"/>
      <c r="F1133" s="19"/>
      <c r="G1133" s="19"/>
    </row>
    <row r="1134" spans="1:7" s="57" customFormat="1" ht="15.75" customHeight="1">
      <c r="A1134" s="89"/>
      <c r="B1134" s="222" t="s">
        <v>38</v>
      </c>
      <c r="C1134" s="157" t="s">
        <v>39</v>
      </c>
      <c r="D1134" s="157" t="s">
        <v>40</v>
      </c>
      <c r="E1134" s="157" t="s">
        <v>1045</v>
      </c>
      <c r="F1134" s="157" t="s">
        <v>41</v>
      </c>
      <c r="G1134" s="157" t="s">
        <v>1046</v>
      </c>
    </row>
    <row r="1135" spans="1:7" s="57" customFormat="1" ht="15.75" customHeight="1">
      <c r="A1135" s="89"/>
      <c r="B1135" s="223"/>
      <c r="C1135" s="185"/>
      <c r="D1135" s="185"/>
      <c r="E1135" s="157" t="s">
        <v>30</v>
      </c>
      <c r="F1135" s="157" t="s">
        <v>42</v>
      </c>
      <c r="G1135" s="157" t="s">
        <v>43</v>
      </c>
    </row>
    <row r="1136" spans="1:7" s="57" customFormat="1" ht="15.75" customHeight="1">
      <c r="A1136" s="89"/>
      <c r="B1136" s="76" t="s">
        <v>427</v>
      </c>
      <c r="C1136" s="76" t="s">
        <v>768</v>
      </c>
      <c r="D1136" s="222" t="s">
        <v>1053</v>
      </c>
      <c r="E1136" s="75">
        <v>43279</v>
      </c>
      <c r="F1136" s="75">
        <f>E1136+4</f>
        <v>43283</v>
      </c>
      <c r="G1136" s="75">
        <f>F1136+30</f>
        <v>43313</v>
      </c>
    </row>
    <row r="1137" spans="1:7" s="57" customFormat="1" ht="15.75" customHeight="1">
      <c r="A1137" s="37"/>
      <c r="B1137" s="76" t="s">
        <v>512</v>
      </c>
      <c r="C1137" s="76" t="s">
        <v>471</v>
      </c>
      <c r="D1137" s="246"/>
      <c r="E1137" s="75">
        <f t="shared" ref="E1137:E1140" si="139">E1136+7</f>
        <v>43286</v>
      </c>
      <c r="F1137" s="75">
        <f t="shared" ref="F1137:F1140" si="140">E1137+4</f>
        <v>43290</v>
      </c>
      <c r="G1137" s="75">
        <f t="shared" ref="G1137:G1140" si="141">F1137+30</f>
        <v>43320</v>
      </c>
    </row>
    <row r="1138" spans="1:7" s="57" customFormat="1" ht="15.75" customHeight="1">
      <c r="A1138" s="89"/>
      <c r="B1138" s="76" t="s">
        <v>513</v>
      </c>
      <c r="C1138" s="76" t="s">
        <v>303</v>
      </c>
      <c r="D1138" s="246"/>
      <c r="E1138" s="75">
        <f t="shared" si="139"/>
        <v>43293</v>
      </c>
      <c r="F1138" s="75">
        <f t="shared" si="140"/>
        <v>43297</v>
      </c>
      <c r="G1138" s="75">
        <f t="shared" si="141"/>
        <v>43327</v>
      </c>
    </row>
    <row r="1139" spans="1:7" s="57" customFormat="1" ht="15.75" customHeight="1">
      <c r="A1139" s="89"/>
      <c r="B1139" s="76" t="s">
        <v>514</v>
      </c>
      <c r="C1139" s="76" t="s">
        <v>516</v>
      </c>
      <c r="D1139" s="246"/>
      <c r="E1139" s="75">
        <f t="shared" si="139"/>
        <v>43300</v>
      </c>
      <c r="F1139" s="75">
        <f t="shared" si="140"/>
        <v>43304</v>
      </c>
      <c r="G1139" s="75">
        <f t="shared" si="141"/>
        <v>43334</v>
      </c>
    </row>
    <row r="1140" spans="1:7" s="57" customFormat="1" ht="15.75" customHeight="1">
      <c r="A1140" s="37"/>
      <c r="B1140" s="76" t="s">
        <v>515</v>
      </c>
      <c r="C1140" s="76" t="s">
        <v>304</v>
      </c>
      <c r="D1140" s="223"/>
      <c r="E1140" s="75">
        <f t="shared" si="139"/>
        <v>43307</v>
      </c>
      <c r="F1140" s="75">
        <f t="shared" si="140"/>
        <v>43311</v>
      </c>
      <c r="G1140" s="75">
        <f t="shared" si="141"/>
        <v>43341</v>
      </c>
    </row>
    <row r="1141" spans="1:7" s="57" customFormat="1" ht="15.75" customHeight="1">
      <c r="A1141" s="89" t="s">
        <v>1055</v>
      </c>
      <c r="B1141" s="26"/>
      <c r="C1141" s="26"/>
      <c r="D1141" s="26"/>
      <c r="E1141" s="12"/>
      <c r="F1141" s="12"/>
      <c r="G1141" s="12"/>
    </row>
    <row r="1142" spans="1:7" s="57" customFormat="1" ht="15.75" customHeight="1">
      <c r="A1142" s="89"/>
      <c r="B1142" s="211" t="s">
        <v>38</v>
      </c>
      <c r="C1142" s="90" t="s">
        <v>39</v>
      </c>
      <c r="D1142" s="90" t="s">
        <v>40</v>
      </c>
      <c r="E1142" s="74" t="s">
        <v>786</v>
      </c>
      <c r="F1142" s="74" t="s">
        <v>41</v>
      </c>
      <c r="G1142" s="74" t="s">
        <v>1056</v>
      </c>
    </row>
    <row r="1143" spans="1:7" s="57" customFormat="1" ht="15.75" customHeight="1">
      <c r="A1143" s="89"/>
      <c r="B1143" s="212"/>
      <c r="C1143" s="82"/>
      <c r="D1143" s="82"/>
      <c r="E1143" s="80" t="s">
        <v>30</v>
      </c>
      <c r="F1143" s="74" t="s">
        <v>42</v>
      </c>
      <c r="G1143" s="74" t="s">
        <v>43</v>
      </c>
    </row>
    <row r="1144" spans="1:7" s="57" customFormat="1" ht="15.75" customHeight="1">
      <c r="A1144" s="89"/>
      <c r="B1144" s="126" t="s">
        <v>437</v>
      </c>
      <c r="C1144" s="126" t="s">
        <v>438</v>
      </c>
      <c r="D1144" s="90" t="s">
        <v>1054</v>
      </c>
      <c r="E1144" s="75">
        <v>43276</v>
      </c>
      <c r="F1144" s="75">
        <f>E1144+4</f>
        <v>43280</v>
      </c>
      <c r="G1144" s="75">
        <f>F1144+28</f>
        <v>43308</v>
      </c>
    </row>
    <row r="1145" spans="1:7" s="57" customFormat="1" ht="15.75" customHeight="1">
      <c r="A1145" s="89"/>
      <c r="B1145" s="126" t="s">
        <v>722</v>
      </c>
      <c r="C1145" s="126" t="s">
        <v>726</v>
      </c>
      <c r="D1145" s="91"/>
      <c r="E1145" s="75">
        <f t="shared" ref="E1145:F1148" si="142">E1144+7</f>
        <v>43283</v>
      </c>
      <c r="F1145" s="75">
        <f t="shared" si="142"/>
        <v>43287</v>
      </c>
      <c r="G1145" s="75">
        <f>F1145+28</f>
        <v>43315</v>
      </c>
    </row>
    <row r="1146" spans="1:7" s="57" customFormat="1" ht="15.75" customHeight="1">
      <c r="A1146" s="89"/>
      <c r="B1146" s="183" t="s">
        <v>723</v>
      </c>
      <c r="C1146" s="126" t="s">
        <v>727</v>
      </c>
      <c r="D1146" s="91"/>
      <c r="E1146" s="75">
        <f t="shared" si="142"/>
        <v>43290</v>
      </c>
      <c r="F1146" s="75">
        <f t="shared" si="142"/>
        <v>43294</v>
      </c>
      <c r="G1146" s="75">
        <f>F1146+28</f>
        <v>43322</v>
      </c>
    </row>
    <row r="1147" spans="1:7" s="57" customFormat="1" ht="15.75" customHeight="1">
      <c r="A1147" s="89"/>
      <c r="B1147" s="183" t="s">
        <v>724</v>
      </c>
      <c r="C1147" s="126" t="s">
        <v>728</v>
      </c>
      <c r="D1147" s="91"/>
      <c r="E1147" s="75">
        <f t="shared" si="142"/>
        <v>43297</v>
      </c>
      <c r="F1147" s="75">
        <f t="shared" si="142"/>
        <v>43301</v>
      </c>
      <c r="G1147" s="75">
        <f>F1147+28</f>
        <v>43329</v>
      </c>
    </row>
    <row r="1148" spans="1:7" s="57" customFormat="1" ht="15.75" customHeight="1">
      <c r="A1148" s="89"/>
      <c r="B1148" s="183" t="s">
        <v>725</v>
      </c>
      <c r="C1148" s="126" t="s">
        <v>729</v>
      </c>
      <c r="D1148" s="92"/>
      <c r="E1148" s="75">
        <f t="shared" si="142"/>
        <v>43304</v>
      </c>
      <c r="F1148" s="75">
        <f t="shared" si="142"/>
        <v>43308</v>
      </c>
      <c r="G1148" s="75">
        <f>F1148+28</f>
        <v>43336</v>
      </c>
    </row>
    <row r="1149" spans="1:7" s="57" customFormat="1" ht="15.75" customHeight="1">
      <c r="A1149" s="89"/>
      <c r="B1149" s="26"/>
      <c r="C1149" s="26"/>
      <c r="D1149" s="26"/>
      <c r="E1149" s="12"/>
      <c r="F1149" s="12"/>
      <c r="G1149" s="12"/>
    </row>
    <row r="1150" spans="1:7" s="57" customFormat="1" ht="15.75" customHeight="1">
      <c r="A1150" s="89"/>
      <c r="B1150" s="26"/>
      <c r="C1150" s="26"/>
      <c r="D1150" s="26"/>
      <c r="E1150" s="26"/>
      <c r="F1150" s="12"/>
      <c r="G1150" s="12"/>
    </row>
    <row r="1151" spans="1:7" s="57" customFormat="1" ht="15.75" customHeight="1">
      <c r="A1151" s="89"/>
      <c r="B1151" s="89"/>
      <c r="C1151" s="17"/>
      <c r="D1151" s="18"/>
      <c r="E1151" s="18"/>
      <c r="F1151" s="19"/>
      <c r="G1151" s="19"/>
    </row>
    <row r="1152" spans="1:7" s="57" customFormat="1" ht="15.75" customHeight="1">
      <c r="A1152" s="89"/>
      <c r="B1152" s="222" t="s">
        <v>38</v>
      </c>
      <c r="C1152" s="74" t="s">
        <v>39</v>
      </c>
      <c r="D1152" s="74" t="s">
        <v>40</v>
      </c>
      <c r="E1152" s="74" t="s">
        <v>1045</v>
      </c>
      <c r="F1152" s="74" t="s">
        <v>41</v>
      </c>
      <c r="G1152" s="74" t="s">
        <v>1057</v>
      </c>
    </row>
    <row r="1153" spans="1:7" s="57" customFormat="1" ht="15.75" customHeight="1">
      <c r="A1153" s="89"/>
      <c r="B1153" s="223"/>
      <c r="C1153" s="184"/>
      <c r="D1153" s="184"/>
      <c r="E1153" s="74" t="s">
        <v>30</v>
      </c>
      <c r="F1153" s="74" t="s">
        <v>42</v>
      </c>
      <c r="G1153" s="74" t="s">
        <v>43</v>
      </c>
    </row>
    <row r="1154" spans="1:7" s="57" customFormat="1" ht="15.75" customHeight="1">
      <c r="A1154" s="89" t="s">
        <v>175</v>
      </c>
      <c r="B1154" s="126" t="s">
        <v>437</v>
      </c>
      <c r="C1154" s="126" t="s">
        <v>438</v>
      </c>
      <c r="D1154" s="222" t="s">
        <v>1054</v>
      </c>
      <c r="E1154" s="75">
        <v>43276</v>
      </c>
      <c r="F1154" s="75">
        <f>E1154+4</f>
        <v>43280</v>
      </c>
      <c r="G1154" s="75">
        <f>F1154+35</f>
        <v>43315</v>
      </c>
    </row>
    <row r="1155" spans="1:7" s="57" customFormat="1" ht="15.75" customHeight="1">
      <c r="A1155" s="89"/>
      <c r="B1155" s="126" t="s">
        <v>722</v>
      </c>
      <c r="C1155" s="126" t="s">
        <v>726</v>
      </c>
      <c r="D1155" s="246"/>
      <c r="E1155" s="75">
        <f>E1154+7</f>
        <v>43283</v>
      </c>
      <c r="F1155" s="75">
        <f t="shared" ref="E1155:F1158" si="143">F1154+7</f>
        <v>43287</v>
      </c>
      <c r="G1155" s="75">
        <f>F1155+35</f>
        <v>43322</v>
      </c>
    </row>
    <row r="1156" spans="1:7" s="57" customFormat="1" ht="15.75" customHeight="1">
      <c r="A1156" s="89"/>
      <c r="B1156" s="183" t="s">
        <v>723</v>
      </c>
      <c r="C1156" s="126" t="s">
        <v>727</v>
      </c>
      <c r="D1156" s="246"/>
      <c r="E1156" s="75">
        <f t="shared" si="143"/>
        <v>43290</v>
      </c>
      <c r="F1156" s="75">
        <f t="shared" si="143"/>
        <v>43294</v>
      </c>
      <c r="G1156" s="75">
        <f>F1156+35</f>
        <v>43329</v>
      </c>
    </row>
    <row r="1157" spans="1:7" s="57" customFormat="1" ht="15.75" customHeight="1">
      <c r="A1157" s="89"/>
      <c r="B1157" s="183" t="s">
        <v>724</v>
      </c>
      <c r="C1157" s="126" t="s">
        <v>728</v>
      </c>
      <c r="D1157" s="246"/>
      <c r="E1157" s="75">
        <f t="shared" si="143"/>
        <v>43297</v>
      </c>
      <c r="F1157" s="75">
        <f t="shared" si="143"/>
        <v>43301</v>
      </c>
      <c r="G1157" s="75">
        <f>F1157+35</f>
        <v>43336</v>
      </c>
    </row>
    <row r="1158" spans="1:7" s="57" customFormat="1" ht="15.75" customHeight="1">
      <c r="A1158" s="37"/>
      <c r="B1158" s="183" t="s">
        <v>725</v>
      </c>
      <c r="C1158" s="126" t="s">
        <v>729</v>
      </c>
      <c r="D1158" s="223"/>
      <c r="E1158" s="75">
        <f t="shared" si="143"/>
        <v>43304</v>
      </c>
      <c r="F1158" s="75">
        <f t="shared" si="143"/>
        <v>43308</v>
      </c>
      <c r="G1158" s="75">
        <f>F1158+35</f>
        <v>43343</v>
      </c>
    </row>
    <row r="1159" spans="1:7" s="57" customFormat="1" ht="15.75" customHeight="1">
      <c r="A1159" s="89"/>
      <c r="B1159" s="48"/>
      <c r="C1159" s="23"/>
      <c r="D1159" s="49"/>
      <c r="E1159" s="12"/>
      <c r="F1159" s="12"/>
      <c r="G1159" s="12"/>
    </row>
    <row r="1160" spans="1:7" s="57" customFormat="1" ht="15.75" customHeight="1">
      <c r="A1160" s="89"/>
      <c r="B1160" s="26"/>
      <c r="C1160" s="26"/>
      <c r="D1160" s="26"/>
      <c r="E1160" s="12"/>
      <c r="F1160" s="12"/>
      <c r="G1160" s="12"/>
    </row>
    <row r="1161" spans="1:7" s="57" customFormat="1" ht="15.75" customHeight="1">
      <c r="A1161" s="96" t="s">
        <v>176</v>
      </c>
      <c r="B1161" s="44"/>
      <c r="C1161" s="44"/>
      <c r="D1161" s="44"/>
      <c r="E1161" s="44"/>
      <c r="F1161" s="44"/>
      <c r="G1161" s="44"/>
    </row>
    <row r="1162" spans="1:7" s="57" customFormat="1" ht="15.75" customHeight="1">
      <c r="A1162" s="89"/>
      <c r="B1162" s="89"/>
      <c r="C1162" s="17"/>
      <c r="D1162" s="18"/>
      <c r="E1162" s="18"/>
      <c r="F1162" s="19"/>
      <c r="G1162" s="19"/>
    </row>
    <row r="1163" spans="1:7" s="57" customFormat="1" ht="15.75" customHeight="1">
      <c r="A1163" s="89"/>
      <c r="B1163" s="211" t="s">
        <v>38</v>
      </c>
      <c r="C1163" s="211" t="s">
        <v>39</v>
      </c>
      <c r="D1163" s="211" t="s">
        <v>40</v>
      </c>
      <c r="E1163" s="74" t="s">
        <v>1045</v>
      </c>
      <c r="F1163" s="74" t="s">
        <v>41</v>
      </c>
      <c r="G1163" s="74" t="s">
        <v>178</v>
      </c>
    </row>
    <row r="1164" spans="1:7" s="57" customFormat="1" ht="15.75" customHeight="1">
      <c r="A1164" s="89"/>
      <c r="B1164" s="212"/>
      <c r="C1164" s="212"/>
      <c r="D1164" s="212"/>
      <c r="E1164" s="80" t="s">
        <v>30</v>
      </c>
      <c r="F1164" s="74" t="s">
        <v>42</v>
      </c>
      <c r="G1164" s="74" t="s">
        <v>43</v>
      </c>
    </row>
    <row r="1165" spans="1:7" s="57" customFormat="1" ht="15.75" customHeight="1">
      <c r="A1165" s="89"/>
      <c r="B1165" s="74" t="s">
        <v>459</v>
      </c>
      <c r="C1165" s="186" t="s">
        <v>1058</v>
      </c>
      <c r="D1165" s="228" t="s">
        <v>1059</v>
      </c>
      <c r="E1165" s="75">
        <v>43280</v>
      </c>
      <c r="F1165" s="75">
        <f>E1165+4</f>
        <v>43284</v>
      </c>
      <c r="G1165" s="77">
        <f>F1165+12</f>
        <v>43296</v>
      </c>
    </row>
    <row r="1166" spans="1:7" s="57" customFormat="1" ht="15.75" customHeight="1">
      <c r="A1166" s="89"/>
      <c r="B1166" s="74" t="s">
        <v>384</v>
      </c>
      <c r="C1166" s="187" t="s">
        <v>1060</v>
      </c>
      <c r="D1166" s="229"/>
      <c r="E1166" s="75">
        <f t="shared" ref="E1166:G1169" si="144">E1165+7</f>
        <v>43287</v>
      </c>
      <c r="F1166" s="75">
        <f t="shared" si="144"/>
        <v>43291</v>
      </c>
      <c r="G1166" s="75">
        <f t="shared" si="144"/>
        <v>43303</v>
      </c>
    </row>
    <row r="1167" spans="1:7" s="57" customFormat="1" ht="15.75" customHeight="1">
      <c r="A1167" s="89"/>
      <c r="B1167" s="74" t="s">
        <v>460</v>
      </c>
      <c r="C1167" s="187" t="s">
        <v>1061</v>
      </c>
      <c r="D1167" s="229"/>
      <c r="E1167" s="75">
        <f t="shared" si="144"/>
        <v>43294</v>
      </c>
      <c r="F1167" s="75">
        <f t="shared" si="144"/>
        <v>43298</v>
      </c>
      <c r="G1167" s="75">
        <f t="shared" si="144"/>
        <v>43310</v>
      </c>
    </row>
    <row r="1168" spans="1:7" s="57" customFormat="1" ht="15.75" customHeight="1">
      <c r="A1168" s="37"/>
      <c r="B1168" s="176" t="s">
        <v>461</v>
      </c>
      <c r="C1168" s="188" t="s">
        <v>1062</v>
      </c>
      <c r="D1168" s="229"/>
      <c r="E1168" s="75">
        <f t="shared" si="144"/>
        <v>43301</v>
      </c>
      <c r="F1168" s="75">
        <f t="shared" si="144"/>
        <v>43305</v>
      </c>
      <c r="G1168" s="75">
        <f t="shared" si="144"/>
        <v>43317</v>
      </c>
    </row>
    <row r="1169" spans="1:7" s="57" customFormat="1" ht="15.75" customHeight="1">
      <c r="A1169" s="89" t="s">
        <v>177</v>
      </c>
      <c r="B1169" s="176" t="s">
        <v>462</v>
      </c>
      <c r="C1169" s="74" t="s">
        <v>1063</v>
      </c>
      <c r="D1169" s="230"/>
      <c r="E1169" s="75">
        <f t="shared" si="144"/>
        <v>43308</v>
      </c>
      <c r="F1169" s="75">
        <f t="shared" si="144"/>
        <v>43312</v>
      </c>
      <c r="G1169" s="75">
        <f t="shared" si="144"/>
        <v>43324</v>
      </c>
    </row>
    <row r="1170" spans="1:7" s="57" customFormat="1" ht="15.75" customHeight="1">
      <c r="A1170" s="89"/>
      <c r="B1170" s="5"/>
      <c r="C1170" s="26"/>
      <c r="D1170" s="26"/>
      <c r="E1170" s="12"/>
      <c r="F1170" s="12"/>
      <c r="G1170" s="12"/>
    </row>
    <row r="1171" spans="1:7" s="57" customFormat="1" ht="15.75" customHeight="1">
      <c r="A1171" s="89"/>
      <c r="B1171" s="89"/>
      <c r="C1171" s="64"/>
      <c r="D1171" s="18"/>
      <c r="E1171" s="18"/>
      <c r="F1171" s="65"/>
      <c r="G1171" s="19"/>
    </row>
    <row r="1172" spans="1:7" s="57" customFormat="1" ht="15.75" customHeight="1">
      <c r="A1172" s="89"/>
      <c r="B1172" s="224" t="s">
        <v>38</v>
      </c>
      <c r="C1172" s="224" t="s">
        <v>39</v>
      </c>
      <c r="D1172" s="224" t="s">
        <v>40</v>
      </c>
      <c r="E1172" s="129" t="s">
        <v>791</v>
      </c>
      <c r="F1172" s="129" t="s">
        <v>41</v>
      </c>
      <c r="G1172" s="129" t="s">
        <v>180</v>
      </c>
    </row>
    <row r="1173" spans="1:7" s="57" customFormat="1" ht="15.75" customHeight="1">
      <c r="A1173" s="89"/>
      <c r="B1173" s="224"/>
      <c r="C1173" s="224"/>
      <c r="D1173" s="224"/>
      <c r="E1173" s="129" t="s">
        <v>30</v>
      </c>
      <c r="F1173" s="129" t="s">
        <v>42</v>
      </c>
      <c r="G1173" s="129" t="s">
        <v>43</v>
      </c>
    </row>
    <row r="1174" spans="1:7" s="57" customFormat="1" ht="15.75" customHeight="1">
      <c r="A1174" s="89"/>
      <c r="B1174" s="189" t="s">
        <v>337</v>
      </c>
      <c r="C1174" s="187">
        <v>55</v>
      </c>
      <c r="D1174" s="213" t="s">
        <v>1064</v>
      </c>
      <c r="E1174" s="75">
        <v>43279</v>
      </c>
      <c r="F1174" s="75">
        <f>E1174+4</f>
        <v>43283</v>
      </c>
      <c r="G1174" s="77">
        <f>F1174+12</f>
        <v>43295</v>
      </c>
    </row>
    <row r="1175" spans="1:7" s="57" customFormat="1" ht="15.75" customHeight="1">
      <c r="A1175" s="89"/>
      <c r="B1175" s="189" t="s">
        <v>544</v>
      </c>
      <c r="C1175" s="188">
        <v>16</v>
      </c>
      <c r="D1175" s="213"/>
      <c r="E1175" s="75">
        <f t="shared" ref="E1175:G1179" si="145">E1174+7</f>
        <v>43286</v>
      </c>
      <c r="F1175" s="75">
        <f t="shared" si="145"/>
        <v>43290</v>
      </c>
      <c r="G1175" s="75">
        <f t="shared" si="145"/>
        <v>43302</v>
      </c>
    </row>
    <row r="1176" spans="1:7" s="57" customFormat="1" ht="15.75" customHeight="1">
      <c r="A1176" s="89"/>
      <c r="B1176" s="189" t="s">
        <v>349</v>
      </c>
      <c r="C1176" s="74">
        <v>51</v>
      </c>
      <c r="D1176" s="213"/>
      <c r="E1176" s="75">
        <f t="shared" si="145"/>
        <v>43293</v>
      </c>
      <c r="F1176" s="75">
        <f t="shared" si="145"/>
        <v>43297</v>
      </c>
      <c r="G1176" s="75">
        <f t="shared" si="145"/>
        <v>43309</v>
      </c>
    </row>
    <row r="1177" spans="1:7" s="57" customFormat="1" ht="15.75" customHeight="1">
      <c r="A1177" s="89"/>
      <c r="B1177" s="189" t="s">
        <v>392</v>
      </c>
      <c r="C1177" s="119">
        <v>61</v>
      </c>
      <c r="D1177" s="213"/>
      <c r="E1177" s="75">
        <f t="shared" si="145"/>
        <v>43300</v>
      </c>
      <c r="F1177" s="75">
        <f t="shared" si="145"/>
        <v>43304</v>
      </c>
      <c r="G1177" s="75">
        <f t="shared" si="145"/>
        <v>43316</v>
      </c>
    </row>
    <row r="1178" spans="1:7" s="57" customFormat="1" ht="15.75" customHeight="1">
      <c r="A1178" s="89" t="s">
        <v>1065</v>
      </c>
      <c r="B1178" s="85" t="s">
        <v>393</v>
      </c>
      <c r="C1178" s="79">
        <v>54</v>
      </c>
      <c r="D1178" s="213"/>
      <c r="E1178" s="75">
        <f t="shared" si="145"/>
        <v>43307</v>
      </c>
      <c r="F1178" s="75">
        <f t="shared" si="145"/>
        <v>43311</v>
      </c>
      <c r="G1178" s="75">
        <f t="shared" si="145"/>
        <v>43323</v>
      </c>
    </row>
    <row r="1179" spans="1:7" s="57" customFormat="1" ht="15.75" customHeight="1">
      <c r="A1179" s="89"/>
      <c r="B1179" s="190"/>
      <c r="C1179" s="190"/>
      <c r="D1179" s="191"/>
      <c r="E1179" s="75">
        <f t="shared" si="145"/>
        <v>43314</v>
      </c>
      <c r="F1179" s="75">
        <f t="shared" si="145"/>
        <v>43318</v>
      </c>
      <c r="G1179" s="75">
        <f t="shared" si="145"/>
        <v>43330</v>
      </c>
    </row>
    <row r="1180" spans="1:7" s="57" customFormat="1" ht="15.75" customHeight="1">
      <c r="A1180" s="89"/>
      <c r="B1180" s="50"/>
      <c r="C1180" s="51"/>
      <c r="D1180" s="26"/>
      <c r="E1180" s="26"/>
      <c r="F1180" s="52"/>
      <c r="G1180" s="52"/>
    </row>
    <row r="1181" spans="1:7" s="57" customFormat="1" ht="15.75" customHeight="1">
      <c r="A1181" s="89"/>
      <c r="B1181" s="222" t="s">
        <v>983</v>
      </c>
      <c r="C1181" s="222" t="s">
        <v>39</v>
      </c>
      <c r="D1181" s="222" t="s">
        <v>40</v>
      </c>
      <c r="E1181" s="157" t="s">
        <v>791</v>
      </c>
      <c r="F1181" s="157" t="s">
        <v>41</v>
      </c>
      <c r="G1181" s="157" t="s">
        <v>180</v>
      </c>
    </row>
    <row r="1182" spans="1:7" s="57" customFormat="1" ht="15.75" customHeight="1">
      <c r="A1182" s="89"/>
      <c r="B1182" s="223"/>
      <c r="C1182" s="223"/>
      <c r="D1182" s="223"/>
      <c r="E1182" s="158" t="s">
        <v>30</v>
      </c>
      <c r="F1182" s="157" t="s">
        <v>42</v>
      </c>
      <c r="G1182" s="157" t="s">
        <v>43</v>
      </c>
    </row>
    <row r="1183" spans="1:7" s="57" customFormat="1" ht="15.75" customHeight="1">
      <c r="A1183" s="89"/>
      <c r="B1183" s="192" t="s">
        <v>463</v>
      </c>
      <c r="C1183" s="193" t="s">
        <v>1066</v>
      </c>
      <c r="D1183" s="243" t="s">
        <v>1067</v>
      </c>
      <c r="E1183" s="160">
        <v>43284</v>
      </c>
      <c r="F1183" s="160">
        <f>E1183+4</f>
        <v>43288</v>
      </c>
      <c r="G1183" s="160">
        <f>F1183+13</f>
        <v>43301</v>
      </c>
    </row>
    <row r="1184" spans="1:7" s="57" customFormat="1" ht="15.75" customHeight="1">
      <c r="A1184" s="89"/>
      <c r="B1184" s="192" t="s">
        <v>346</v>
      </c>
      <c r="C1184" s="193" t="s">
        <v>464</v>
      </c>
      <c r="D1184" s="244"/>
      <c r="E1184" s="160">
        <f>E1183+7</f>
        <v>43291</v>
      </c>
      <c r="F1184" s="160">
        <f>E1184+4</f>
        <v>43295</v>
      </c>
      <c r="G1184" s="160">
        <f>G1183+7</f>
        <v>43308</v>
      </c>
    </row>
    <row r="1185" spans="1:7" s="57" customFormat="1" ht="15.75" customHeight="1">
      <c r="A1185" s="89"/>
      <c r="B1185" s="192" t="s">
        <v>428</v>
      </c>
      <c r="C1185" s="193" t="s">
        <v>465</v>
      </c>
      <c r="D1185" s="244"/>
      <c r="E1185" s="160">
        <f>E1184+7</f>
        <v>43298</v>
      </c>
      <c r="F1185" s="160">
        <f>E1185+4</f>
        <v>43302</v>
      </c>
      <c r="G1185" s="160">
        <f>G1184+7</f>
        <v>43315</v>
      </c>
    </row>
    <row r="1186" spans="1:7" s="57" customFormat="1" ht="15.75" customHeight="1">
      <c r="A1186" s="89"/>
      <c r="B1186" s="192" t="s">
        <v>352</v>
      </c>
      <c r="C1186" s="193" t="s">
        <v>466</v>
      </c>
      <c r="D1186" s="244"/>
      <c r="E1186" s="160">
        <f>E1185+7</f>
        <v>43305</v>
      </c>
      <c r="F1186" s="160">
        <f>E1186+4</f>
        <v>43309</v>
      </c>
      <c r="G1186" s="160">
        <f>G1185+7</f>
        <v>43322</v>
      </c>
    </row>
    <row r="1187" spans="1:7" s="57" customFormat="1" ht="15.75" customHeight="1">
      <c r="A1187" s="89"/>
      <c r="B1187" s="192" t="s">
        <v>366</v>
      </c>
      <c r="C1187" s="193" t="s">
        <v>467</v>
      </c>
      <c r="D1187" s="245"/>
      <c r="E1187" s="160">
        <f>E1186+7</f>
        <v>43312</v>
      </c>
      <c r="F1187" s="160">
        <f>E1187+4</f>
        <v>43316</v>
      </c>
      <c r="G1187" s="160">
        <f>G1186+7</f>
        <v>43329</v>
      </c>
    </row>
    <row r="1188" spans="1:7" s="57" customFormat="1" ht="15.75" customHeight="1">
      <c r="A1188" s="89"/>
      <c r="B1188" s="9"/>
      <c r="C1188" s="66"/>
      <c r="D1188" s="67"/>
      <c r="E1188" s="25"/>
      <c r="F1188" s="25"/>
      <c r="G1188" s="12"/>
    </row>
    <row r="1189" spans="1:7" s="57" customFormat="1" ht="15.75" customHeight="1">
      <c r="A1189" s="89"/>
      <c r="B1189" s="50"/>
      <c r="C1189" s="51"/>
      <c r="D1189" s="26"/>
      <c r="E1189" s="26"/>
      <c r="F1189" s="52"/>
      <c r="G1189" s="52"/>
    </row>
    <row r="1190" spans="1:7" s="57" customFormat="1" ht="15.75" customHeight="1">
      <c r="A1190" s="89"/>
      <c r="B1190" s="211" t="s">
        <v>38</v>
      </c>
      <c r="C1190" s="211" t="s">
        <v>39</v>
      </c>
      <c r="D1190" s="211" t="s">
        <v>40</v>
      </c>
      <c r="E1190" s="74" t="s">
        <v>786</v>
      </c>
      <c r="F1190" s="74" t="s">
        <v>41</v>
      </c>
      <c r="G1190" s="74" t="s">
        <v>180</v>
      </c>
    </row>
    <row r="1191" spans="1:7" s="57" customFormat="1" ht="15.75" customHeight="1">
      <c r="A1191" s="89"/>
      <c r="B1191" s="212"/>
      <c r="C1191" s="212"/>
      <c r="D1191" s="212"/>
      <c r="E1191" s="80" t="s">
        <v>30</v>
      </c>
      <c r="F1191" s="74" t="s">
        <v>42</v>
      </c>
      <c r="G1191" s="74" t="s">
        <v>43</v>
      </c>
    </row>
    <row r="1192" spans="1:7" s="57" customFormat="1" ht="15.75" customHeight="1">
      <c r="A1192" s="89"/>
      <c r="B1192" s="74" t="s">
        <v>573</v>
      </c>
      <c r="C1192" s="74" t="s">
        <v>574</v>
      </c>
      <c r="D1192" s="225" t="s">
        <v>1068</v>
      </c>
      <c r="E1192" s="134">
        <v>43283</v>
      </c>
      <c r="F1192" s="134">
        <f t="shared" ref="F1192:F1197" si="146">E1192+4</f>
        <v>43287</v>
      </c>
      <c r="G1192" s="134">
        <f>F1192+12</f>
        <v>43299</v>
      </c>
    </row>
    <row r="1193" spans="1:7" s="57" customFormat="1" ht="15.75" customHeight="1">
      <c r="A1193" s="89"/>
      <c r="B1193" s="74" t="s">
        <v>398</v>
      </c>
      <c r="C1193" s="74" t="s">
        <v>575</v>
      </c>
      <c r="D1193" s="226"/>
      <c r="E1193" s="134">
        <f>E1192+7</f>
        <v>43290</v>
      </c>
      <c r="F1193" s="134">
        <f t="shared" si="146"/>
        <v>43294</v>
      </c>
      <c r="G1193" s="75">
        <f>G1192+7</f>
        <v>43306</v>
      </c>
    </row>
    <row r="1194" spans="1:7" s="57" customFormat="1" ht="15.75" customHeight="1">
      <c r="A1194" s="89"/>
      <c r="B1194" s="74" t="s">
        <v>396</v>
      </c>
      <c r="C1194" s="74" t="s">
        <v>576</v>
      </c>
      <c r="D1194" s="226"/>
      <c r="E1194" s="134">
        <f>E1193+7</f>
        <v>43297</v>
      </c>
      <c r="F1194" s="134">
        <f t="shared" si="146"/>
        <v>43301</v>
      </c>
      <c r="G1194" s="75">
        <f>G1193+7</f>
        <v>43313</v>
      </c>
    </row>
    <row r="1195" spans="1:7" s="57" customFormat="1" ht="15.75" customHeight="1">
      <c r="A1195" s="89"/>
      <c r="B1195" s="74" t="s">
        <v>397</v>
      </c>
      <c r="C1195" s="74" t="s">
        <v>577</v>
      </c>
      <c r="D1195" s="226"/>
      <c r="E1195" s="134">
        <f>E1194+7</f>
        <v>43304</v>
      </c>
      <c r="F1195" s="134">
        <f t="shared" si="146"/>
        <v>43308</v>
      </c>
      <c r="G1195" s="75">
        <f>G1194+7</f>
        <v>43320</v>
      </c>
    </row>
    <row r="1196" spans="1:7" s="57" customFormat="1" ht="15.75" customHeight="1">
      <c r="A1196" s="89"/>
      <c r="B1196" s="74" t="s">
        <v>365</v>
      </c>
      <c r="C1196" s="74" t="s">
        <v>576</v>
      </c>
      <c r="D1196" s="227"/>
      <c r="E1196" s="134">
        <f>E1195+7</f>
        <v>43311</v>
      </c>
      <c r="F1196" s="134">
        <f t="shared" si="146"/>
        <v>43315</v>
      </c>
      <c r="G1196" s="75">
        <f>G1195+7</f>
        <v>43327</v>
      </c>
    </row>
    <row r="1197" spans="1:7" s="57" customFormat="1" ht="15.75" customHeight="1">
      <c r="A1197" s="89"/>
      <c r="B1197" s="74"/>
      <c r="C1197" s="74"/>
      <c r="D1197" s="194"/>
      <c r="E1197" s="134">
        <f>E1196+7</f>
        <v>43318</v>
      </c>
      <c r="F1197" s="134">
        <f t="shared" si="146"/>
        <v>43322</v>
      </c>
      <c r="G1197" s="75">
        <f>G1196+7</f>
        <v>43334</v>
      </c>
    </row>
    <row r="1198" spans="1:7" s="57" customFormat="1" ht="15.75" customHeight="1">
      <c r="A1198" s="89"/>
      <c r="B1198" s="26"/>
      <c r="C1198" s="26"/>
      <c r="D1198" s="26"/>
      <c r="E1198" s="26"/>
      <c r="F1198" s="12"/>
      <c r="G1198" s="12"/>
    </row>
    <row r="1199" spans="1:7" s="57" customFormat="1" ht="15.75" customHeight="1">
      <c r="A1199" s="89"/>
      <c r="B1199" s="222" t="s">
        <v>38</v>
      </c>
      <c r="C1199" s="222" t="s">
        <v>39</v>
      </c>
      <c r="D1199" s="222" t="s">
        <v>40</v>
      </c>
      <c r="E1199" s="74" t="s">
        <v>786</v>
      </c>
      <c r="F1199" s="74" t="s">
        <v>41</v>
      </c>
      <c r="G1199" s="129" t="s">
        <v>180</v>
      </c>
    </row>
    <row r="1200" spans="1:7" s="57" customFormat="1" ht="15.75" customHeight="1">
      <c r="A1200" s="89"/>
      <c r="B1200" s="223"/>
      <c r="C1200" s="223"/>
      <c r="D1200" s="223"/>
      <c r="E1200" s="74" t="s">
        <v>30</v>
      </c>
      <c r="F1200" s="74" t="s">
        <v>42</v>
      </c>
      <c r="G1200" s="74" t="s">
        <v>43</v>
      </c>
    </row>
    <row r="1201" spans="1:9" s="57" customFormat="1" ht="15.75" customHeight="1">
      <c r="A1201" s="89"/>
      <c r="B1201" s="195" t="s">
        <v>451</v>
      </c>
      <c r="C1201" s="196" t="s">
        <v>1069</v>
      </c>
      <c r="D1201" s="225" t="s">
        <v>1070</v>
      </c>
      <c r="E1201" s="134">
        <v>43278</v>
      </c>
      <c r="F1201" s="134">
        <f>E1201+4</f>
        <v>43282</v>
      </c>
      <c r="G1201" s="134">
        <f>F1201+11</f>
        <v>43293</v>
      </c>
    </row>
    <row r="1202" spans="1:9" s="57" customFormat="1" ht="15.75" customHeight="1">
      <c r="A1202" s="89"/>
      <c r="B1202" s="195" t="s">
        <v>439</v>
      </c>
      <c r="C1202" s="196" t="s">
        <v>1071</v>
      </c>
      <c r="D1202" s="226"/>
      <c r="E1202" s="134">
        <f t="shared" ref="E1202:G1203" si="147">E1201+7</f>
        <v>43285</v>
      </c>
      <c r="F1202" s="75">
        <f t="shared" si="147"/>
        <v>43289</v>
      </c>
      <c r="G1202" s="75">
        <f t="shared" si="147"/>
        <v>43300</v>
      </c>
    </row>
    <row r="1203" spans="1:9" s="57" customFormat="1" ht="15.75" customHeight="1">
      <c r="A1203" s="89"/>
      <c r="B1203" s="195" t="s">
        <v>350</v>
      </c>
      <c r="C1203" s="196" t="s">
        <v>1072</v>
      </c>
      <c r="D1203" s="226"/>
      <c r="E1203" s="134">
        <f t="shared" si="147"/>
        <v>43292</v>
      </c>
      <c r="F1203" s="75">
        <f t="shared" si="147"/>
        <v>43296</v>
      </c>
      <c r="G1203" s="75">
        <f t="shared" si="147"/>
        <v>43307</v>
      </c>
    </row>
    <row r="1204" spans="1:9" s="57" customFormat="1" ht="15.75" customHeight="1">
      <c r="A1204" s="89"/>
      <c r="B1204" s="195" t="s">
        <v>440</v>
      </c>
      <c r="C1204" s="196" t="s">
        <v>1073</v>
      </c>
      <c r="D1204" s="226"/>
      <c r="E1204" s="134">
        <f>E1202+7</f>
        <v>43292</v>
      </c>
      <c r="F1204" s="75">
        <f>F1202+7</f>
        <v>43296</v>
      </c>
      <c r="G1204" s="75">
        <f>G1202+7</f>
        <v>43307</v>
      </c>
    </row>
    <row r="1205" spans="1:9" s="57" customFormat="1" ht="15.75" customHeight="1">
      <c r="A1205" s="89"/>
      <c r="B1205" s="195" t="s">
        <v>345</v>
      </c>
      <c r="C1205" s="196" t="s">
        <v>1074</v>
      </c>
      <c r="D1205" s="226"/>
      <c r="E1205" s="134">
        <f t="shared" ref="E1205:G1206" si="148">E1204+7</f>
        <v>43299</v>
      </c>
      <c r="F1205" s="75">
        <f t="shared" si="148"/>
        <v>43303</v>
      </c>
      <c r="G1205" s="75">
        <f t="shared" si="148"/>
        <v>43314</v>
      </c>
    </row>
    <row r="1206" spans="1:9" s="57" customFormat="1" ht="15.75" customHeight="1">
      <c r="A1206" s="89"/>
      <c r="B1206" s="195"/>
      <c r="C1206" s="196"/>
      <c r="D1206" s="227"/>
      <c r="E1206" s="134">
        <f t="shared" si="148"/>
        <v>43306</v>
      </c>
      <c r="F1206" s="75">
        <f t="shared" si="148"/>
        <v>43310</v>
      </c>
      <c r="G1206" s="75">
        <f t="shared" si="148"/>
        <v>43321</v>
      </c>
    </row>
    <row r="1207" spans="1:9" s="57" customFormat="1" ht="15.75" customHeight="1">
      <c r="A1207" s="231"/>
      <c r="B1207" s="232"/>
      <c r="C1207" s="232"/>
      <c r="D1207" s="232"/>
      <c r="E1207" s="232"/>
      <c r="F1207" s="232"/>
      <c r="G1207" s="232"/>
      <c r="H1207" s="232"/>
    </row>
    <row r="1208" spans="1:9" s="57" customFormat="1" ht="15.75" customHeight="1">
      <c r="A1208" s="232"/>
      <c r="B1208" s="232"/>
      <c r="C1208" s="232"/>
      <c r="D1208" s="232"/>
      <c r="E1208" s="232"/>
      <c r="F1208" s="232"/>
      <c r="G1208" s="232"/>
      <c r="H1208" s="232"/>
    </row>
    <row r="1209" spans="1:9" s="57" customFormat="1" ht="15.75" customHeight="1">
      <c r="A1209" s="89"/>
      <c r="B1209" s="74" t="s">
        <v>38</v>
      </c>
      <c r="C1209" s="186" t="s">
        <v>1075</v>
      </c>
      <c r="D1209" s="191" t="s">
        <v>1013</v>
      </c>
      <c r="E1209" s="75" t="s">
        <v>1076</v>
      </c>
      <c r="F1209" s="75" t="s">
        <v>41</v>
      </c>
      <c r="G1209" s="77" t="s">
        <v>178</v>
      </c>
    </row>
    <row r="1210" spans="1:9" s="57" customFormat="1" ht="15.75" customHeight="1">
      <c r="A1210" s="89"/>
      <c r="B1210" s="74"/>
      <c r="C1210" s="187"/>
      <c r="D1210" s="191"/>
      <c r="E1210" s="75" t="s">
        <v>30</v>
      </c>
      <c r="F1210" s="75" t="s">
        <v>42</v>
      </c>
      <c r="G1210" s="75" t="s">
        <v>43</v>
      </c>
    </row>
    <row r="1211" spans="1:9" s="57" customFormat="1" ht="15.75" customHeight="1">
      <c r="A1211" s="89"/>
      <c r="B1211" s="74" t="s">
        <v>459</v>
      </c>
      <c r="C1211" s="186" t="s">
        <v>1058</v>
      </c>
      <c r="D1211" s="228" t="s">
        <v>1077</v>
      </c>
      <c r="E1211" s="75">
        <v>43280</v>
      </c>
      <c r="F1211" s="75">
        <f>E1211+4</f>
        <v>43284</v>
      </c>
      <c r="G1211" s="75">
        <f>F1211+12</f>
        <v>43296</v>
      </c>
    </row>
    <row r="1212" spans="1:9" s="57" customFormat="1" ht="15.75" customHeight="1">
      <c r="A1212" s="89"/>
      <c r="B1212" s="74" t="s">
        <v>384</v>
      </c>
      <c r="C1212" s="187" t="s">
        <v>1078</v>
      </c>
      <c r="D1212" s="233"/>
      <c r="E1212" s="75">
        <f t="shared" ref="E1212:G1215" si="149">E1211+7</f>
        <v>43287</v>
      </c>
      <c r="F1212" s="75">
        <f t="shared" si="149"/>
        <v>43291</v>
      </c>
      <c r="G1212" s="75">
        <f t="shared" si="149"/>
        <v>43303</v>
      </c>
    </row>
    <row r="1213" spans="1:9" s="57" customFormat="1" ht="15.75" customHeight="1">
      <c r="A1213" s="89"/>
      <c r="B1213" s="74" t="s">
        <v>460</v>
      </c>
      <c r="C1213" s="187" t="s">
        <v>1079</v>
      </c>
      <c r="D1213" s="233"/>
      <c r="E1213" s="75">
        <f t="shared" si="149"/>
        <v>43294</v>
      </c>
      <c r="F1213" s="75">
        <f t="shared" si="149"/>
        <v>43298</v>
      </c>
      <c r="G1213" s="75">
        <f t="shared" si="149"/>
        <v>43310</v>
      </c>
    </row>
    <row r="1214" spans="1:9" s="57" customFormat="1" ht="15.75" customHeight="1">
      <c r="A1214" s="89"/>
      <c r="B1214" s="176" t="s">
        <v>461</v>
      </c>
      <c r="C1214" s="188" t="s">
        <v>1080</v>
      </c>
      <c r="D1214" s="233"/>
      <c r="E1214" s="77">
        <f>E1213+7</f>
        <v>43301</v>
      </c>
      <c r="F1214" s="77">
        <f t="shared" si="149"/>
        <v>43305</v>
      </c>
      <c r="G1214" s="77">
        <f t="shared" si="149"/>
        <v>43317</v>
      </c>
    </row>
    <row r="1215" spans="1:9" s="57" customFormat="1" ht="15.75" customHeight="1">
      <c r="A1215" s="89"/>
      <c r="B1215" s="176" t="s">
        <v>462</v>
      </c>
      <c r="C1215" s="74" t="s">
        <v>1081</v>
      </c>
      <c r="D1215" s="234"/>
      <c r="E1215" s="77">
        <f>E1214+7</f>
        <v>43308</v>
      </c>
      <c r="F1215" s="77">
        <f t="shared" si="149"/>
        <v>43312</v>
      </c>
      <c r="G1215" s="77">
        <f t="shared" si="149"/>
        <v>43324</v>
      </c>
    </row>
    <row r="1216" spans="1:9" s="57" customFormat="1" ht="15.75" customHeight="1">
      <c r="A1216" s="231"/>
      <c r="B1216" s="235"/>
      <c r="C1216" s="235"/>
      <c r="D1216" s="235"/>
      <c r="E1216" s="235"/>
      <c r="F1216" s="235"/>
      <c r="G1216" s="236"/>
      <c r="H1216" s="232"/>
      <c r="I1216" s="232"/>
    </row>
    <row r="1217" spans="1:9" s="57" customFormat="1" ht="15.75" customHeight="1">
      <c r="A1217" s="235"/>
      <c r="B1217" s="235"/>
      <c r="C1217" s="235"/>
      <c r="D1217" s="235"/>
      <c r="E1217" s="235"/>
      <c r="F1217" s="235"/>
      <c r="G1217" s="236"/>
      <c r="H1217" s="232"/>
      <c r="I1217" s="232"/>
    </row>
    <row r="1218" spans="1:9" s="57" customFormat="1" ht="15.75" customHeight="1">
      <c r="A1218" s="89"/>
      <c r="B1218" s="197" t="s">
        <v>38</v>
      </c>
      <c r="C1218" s="198" t="s">
        <v>39</v>
      </c>
      <c r="D1218" s="153" t="s">
        <v>785</v>
      </c>
      <c r="E1218" s="75" t="s">
        <v>1082</v>
      </c>
      <c r="F1218" s="75" t="s">
        <v>41</v>
      </c>
      <c r="G1218" s="75" t="s">
        <v>180</v>
      </c>
    </row>
    <row r="1219" spans="1:9" s="57" customFormat="1" ht="15.75" customHeight="1">
      <c r="A1219" s="89"/>
      <c r="B1219" s="197"/>
      <c r="C1219" s="198"/>
      <c r="D1219" s="153"/>
      <c r="E1219" s="75" t="s">
        <v>30</v>
      </c>
      <c r="F1219" s="75" t="s">
        <v>42</v>
      </c>
      <c r="G1219" s="75" t="s">
        <v>43</v>
      </c>
    </row>
    <row r="1220" spans="1:9" s="57" customFormat="1" ht="15.75" customHeight="1">
      <c r="A1220" s="89"/>
      <c r="B1220" s="197" t="s">
        <v>351</v>
      </c>
      <c r="C1220" s="198">
        <v>810</v>
      </c>
      <c r="D1220" s="228" t="s">
        <v>1083</v>
      </c>
      <c r="E1220" s="75">
        <v>43279</v>
      </c>
      <c r="F1220" s="75">
        <f>E1220+5</f>
        <v>43284</v>
      </c>
      <c r="G1220" s="75">
        <f t="shared" ref="G1220:G1225" si="150">F1220+17</f>
        <v>43301</v>
      </c>
    </row>
    <row r="1221" spans="1:9" s="57" customFormat="1" ht="15.75" customHeight="1">
      <c r="A1221" s="89"/>
      <c r="B1221" s="197" t="s">
        <v>571</v>
      </c>
      <c r="C1221" s="198">
        <v>811</v>
      </c>
      <c r="D1221" s="238"/>
      <c r="E1221" s="75">
        <f t="shared" ref="E1221:F1222" si="151">E1220+7</f>
        <v>43286</v>
      </c>
      <c r="F1221" s="75">
        <f t="shared" si="151"/>
        <v>43291</v>
      </c>
      <c r="G1221" s="75">
        <f t="shared" si="150"/>
        <v>43308</v>
      </c>
    </row>
    <row r="1222" spans="1:9" s="57" customFormat="1" ht="15.75" customHeight="1">
      <c r="A1222" s="89"/>
      <c r="B1222" s="197" t="s">
        <v>572</v>
      </c>
      <c r="C1222" s="198">
        <v>812</v>
      </c>
      <c r="D1222" s="238"/>
      <c r="E1222" s="75">
        <f t="shared" si="151"/>
        <v>43293</v>
      </c>
      <c r="F1222" s="75">
        <f t="shared" si="151"/>
        <v>43298</v>
      </c>
      <c r="G1222" s="75">
        <f t="shared" si="150"/>
        <v>43315</v>
      </c>
    </row>
    <row r="1223" spans="1:9" s="57" customFormat="1" ht="15.75" customHeight="1">
      <c r="A1223" s="89"/>
      <c r="B1223" s="74" t="s">
        <v>197</v>
      </c>
      <c r="C1223" s="74">
        <v>813</v>
      </c>
      <c r="D1223" s="238"/>
      <c r="E1223" s="75">
        <f t="shared" ref="E1223:F1225" si="152">E1222+7</f>
        <v>43300</v>
      </c>
      <c r="F1223" s="75">
        <f t="shared" si="152"/>
        <v>43305</v>
      </c>
      <c r="G1223" s="75">
        <f t="shared" si="150"/>
        <v>43322</v>
      </c>
    </row>
    <row r="1224" spans="1:9" s="57" customFormat="1" ht="15.75" customHeight="1">
      <c r="A1224" s="89"/>
      <c r="B1224" s="174" t="s">
        <v>364</v>
      </c>
      <c r="C1224" s="79">
        <v>814</v>
      </c>
      <c r="D1224" s="238"/>
      <c r="E1224" s="86">
        <f t="shared" si="152"/>
        <v>43307</v>
      </c>
      <c r="F1224" s="86">
        <f t="shared" si="152"/>
        <v>43312</v>
      </c>
      <c r="G1224" s="86">
        <f t="shared" si="150"/>
        <v>43329</v>
      </c>
    </row>
    <row r="1225" spans="1:9" s="57" customFormat="1" ht="15.75" customHeight="1">
      <c r="A1225" s="89"/>
      <c r="B1225" s="74"/>
      <c r="C1225" s="74"/>
      <c r="D1225" s="239"/>
      <c r="E1225" s="86">
        <f t="shared" si="152"/>
        <v>43314</v>
      </c>
      <c r="F1225" s="86">
        <f t="shared" si="152"/>
        <v>43319</v>
      </c>
      <c r="G1225" s="86">
        <f t="shared" si="150"/>
        <v>43336</v>
      </c>
    </row>
    <row r="1226" spans="1:9" s="57" customFormat="1" ht="15.75" customHeight="1">
      <c r="A1226" s="93"/>
      <c r="B1226" s="93"/>
      <c r="C1226" s="93"/>
      <c r="D1226" s="93"/>
      <c r="E1226" s="93"/>
      <c r="F1226" s="93"/>
      <c r="G1226" s="94"/>
    </row>
    <row r="1227" spans="1:9" s="57" customFormat="1" ht="15.75" customHeight="1">
      <c r="A1227" s="89"/>
      <c r="B1227" s="74" t="s">
        <v>793</v>
      </c>
      <c r="C1227" s="199" t="s">
        <v>39</v>
      </c>
      <c r="D1227" s="191" t="s">
        <v>785</v>
      </c>
      <c r="E1227" s="75" t="s">
        <v>1082</v>
      </c>
      <c r="F1227" s="75" t="s">
        <v>41</v>
      </c>
      <c r="G1227" s="77" t="s">
        <v>180</v>
      </c>
    </row>
    <row r="1228" spans="1:9" s="57" customFormat="1" ht="15.75" customHeight="1">
      <c r="A1228" s="89"/>
      <c r="B1228" s="74"/>
      <c r="C1228" s="186"/>
      <c r="D1228" s="191"/>
      <c r="E1228" s="75" t="s">
        <v>30</v>
      </c>
      <c r="F1228" s="75" t="s">
        <v>42</v>
      </c>
      <c r="G1228" s="75" t="s">
        <v>43</v>
      </c>
    </row>
    <row r="1229" spans="1:9" s="57" customFormat="1" ht="15.75" customHeight="1">
      <c r="A1229" s="89"/>
      <c r="B1229" s="189" t="s">
        <v>337</v>
      </c>
      <c r="C1229" s="187">
        <v>55</v>
      </c>
      <c r="D1229" s="228" t="s">
        <v>1084</v>
      </c>
      <c r="E1229" s="75">
        <v>43279</v>
      </c>
      <c r="F1229" s="75">
        <f>E1229+4</f>
        <v>43283</v>
      </c>
      <c r="G1229" s="75">
        <f>F1229+12</f>
        <v>43295</v>
      </c>
    </row>
    <row r="1230" spans="1:9" s="57" customFormat="1" ht="15.75" customHeight="1">
      <c r="A1230" s="89"/>
      <c r="B1230" s="189" t="s">
        <v>544</v>
      </c>
      <c r="C1230" s="188">
        <v>16</v>
      </c>
      <c r="D1230" s="233"/>
      <c r="E1230" s="75">
        <f t="shared" ref="E1230:G1234" si="153">E1229+7</f>
        <v>43286</v>
      </c>
      <c r="F1230" s="75">
        <f t="shared" si="153"/>
        <v>43290</v>
      </c>
      <c r="G1230" s="75">
        <f t="shared" si="153"/>
        <v>43302</v>
      </c>
    </row>
    <row r="1231" spans="1:9" s="57" customFormat="1" ht="15.75" customHeight="1">
      <c r="A1231" s="89"/>
      <c r="B1231" s="189" t="s">
        <v>349</v>
      </c>
      <c r="C1231" s="74">
        <v>51</v>
      </c>
      <c r="D1231" s="233"/>
      <c r="E1231" s="75">
        <f t="shared" si="153"/>
        <v>43293</v>
      </c>
      <c r="F1231" s="75">
        <f t="shared" si="153"/>
        <v>43297</v>
      </c>
      <c r="G1231" s="75">
        <f t="shared" si="153"/>
        <v>43309</v>
      </c>
    </row>
    <row r="1232" spans="1:9" s="57" customFormat="1" ht="15.75" customHeight="1">
      <c r="A1232" s="89"/>
      <c r="B1232" s="189" t="s">
        <v>392</v>
      </c>
      <c r="C1232" s="119">
        <v>61</v>
      </c>
      <c r="D1232" s="233"/>
      <c r="E1232" s="77">
        <f>E1231+7</f>
        <v>43300</v>
      </c>
      <c r="F1232" s="75">
        <f t="shared" si="153"/>
        <v>43304</v>
      </c>
      <c r="G1232" s="75">
        <f t="shared" si="153"/>
        <v>43316</v>
      </c>
    </row>
    <row r="1233" spans="1:8" s="57" customFormat="1" ht="15.75" customHeight="1">
      <c r="A1233" s="89" t="s">
        <v>1085</v>
      </c>
      <c r="B1233" s="85" t="s">
        <v>393</v>
      </c>
      <c r="C1233" s="79">
        <v>54</v>
      </c>
      <c r="D1233" s="233"/>
      <c r="E1233" s="86">
        <f>E1232+7</f>
        <v>43307</v>
      </c>
      <c r="F1233" s="86">
        <f>F1232+7</f>
        <v>43311</v>
      </c>
      <c r="G1233" s="86">
        <f t="shared" si="153"/>
        <v>43323</v>
      </c>
    </row>
    <row r="1234" spans="1:8" s="57" customFormat="1" ht="15.75" customHeight="1">
      <c r="A1234" s="89"/>
      <c r="B1234" s="190"/>
      <c r="C1234" s="190"/>
      <c r="D1234" s="237"/>
      <c r="E1234" s="86">
        <f>E1233+7</f>
        <v>43314</v>
      </c>
      <c r="F1234" s="86">
        <f>F1233+7</f>
        <v>43318</v>
      </c>
      <c r="G1234" s="86">
        <f t="shared" si="153"/>
        <v>43330</v>
      </c>
      <c r="H1234" s="88"/>
    </row>
    <row r="1235" spans="1:8" s="57" customFormat="1" ht="15.75" customHeight="1">
      <c r="A1235" s="88"/>
      <c r="B1235" s="88"/>
      <c r="C1235" s="88"/>
      <c r="D1235" s="88"/>
      <c r="E1235" s="88"/>
      <c r="F1235" s="88"/>
      <c r="G1235" s="88"/>
      <c r="H1235" s="88"/>
    </row>
    <row r="1236" spans="1:8" s="57" customFormat="1" ht="15.75" customHeight="1">
      <c r="A1236" s="89"/>
      <c r="B1236" s="197" t="s">
        <v>793</v>
      </c>
      <c r="C1236" s="198" t="s">
        <v>39</v>
      </c>
      <c r="D1236" s="153" t="s">
        <v>785</v>
      </c>
      <c r="E1236" s="75" t="s">
        <v>1082</v>
      </c>
      <c r="F1236" s="75" t="s">
        <v>41</v>
      </c>
      <c r="G1236" s="75" t="s">
        <v>184</v>
      </c>
    </row>
    <row r="1237" spans="1:8" s="57" customFormat="1" ht="15.75" customHeight="1">
      <c r="A1237" s="89"/>
      <c r="B1237" s="197"/>
      <c r="C1237" s="198"/>
      <c r="D1237" s="153"/>
      <c r="E1237" s="75" t="s">
        <v>30</v>
      </c>
      <c r="F1237" s="75" t="s">
        <v>42</v>
      </c>
      <c r="G1237" s="75" t="s">
        <v>43</v>
      </c>
    </row>
    <row r="1238" spans="1:8" s="57" customFormat="1" ht="15.75" customHeight="1">
      <c r="A1238" s="89"/>
      <c r="B1238" s="197" t="s">
        <v>351</v>
      </c>
      <c r="C1238" s="198">
        <v>810</v>
      </c>
      <c r="D1238" s="228" t="s">
        <v>1083</v>
      </c>
      <c r="E1238" s="75">
        <v>43279</v>
      </c>
      <c r="F1238" s="75">
        <f>E1238+5</f>
        <v>43284</v>
      </c>
      <c r="G1238" s="75">
        <f>F1238+17</f>
        <v>43301</v>
      </c>
    </row>
    <row r="1239" spans="1:8" s="57" customFormat="1" ht="15.75" customHeight="1">
      <c r="A1239" s="89"/>
      <c r="B1239" s="197" t="s">
        <v>571</v>
      </c>
      <c r="C1239" s="198">
        <v>811</v>
      </c>
      <c r="D1239" s="233"/>
      <c r="E1239" s="75">
        <f t="shared" ref="E1239:F1241" si="154">E1238+7</f>
        <v>43286</v>
      </c>
      <c r="F1239" s="75">
        <f t="shared" si="154"/>
        <v>43291</v>
      </c>
      <c r="G1239" s="75">
        <f>F1239+17</f>
        <v>43308</v>
      </c>
    </row>
    <row r="1240" spans="1:8" s="57" customFormat="1" ht="15.75" customHeight="1">
      <c r="A1240" s="89"/>
      <c r="B1240" s="197" t="s">
        <v>572</v>
      </c>
      <c r="C1240" s="198">
        <v>812</v>
      </c>
      <c r="D1240" s="233"/>
      <c r="E1240" s="75">
        <f t="shared" si="154"/>
        <v>43293</v>
      </c>
      <c r="F1240" s="75">
        <f t="shared" si="154"/>
        <v>43298</v>
      </c>
      <c r="G1240" s="75">
        <f>F1240+17</f>
        <v>43315</v>
      </c>
    </row>
    <row r="1241" spans="1:8" s="57" customFormat="1" ht="15.75" customHeight="1">
      <c r="A1241" s="89"/>
      <c r="B1241" s="74" t="s">
        <v>197</v>
      </c>
      <c r="C1241" s="74">
        <v>813</v>
      </c>
      <c r="D1241" s="233"/>
      <c r="E1241" s="75">
        <f>E1240+7</f>
        <v>43300</v>
      </c>
      <c r="F1241" s="75">
        <f t="shared" si="154"/>
        <v>43305</v>
      </c>
      <c r="G1241" s="75">
        <f>F1241+17</f>
        <v>43322</v>
      </c>
    </row>
    <row r="1242" spans="1:8" s="57" customFormat="1" ht="15.75" customHeight="1">
      <c r="A1242" s="89" t="s">
        <v>1086</v>
      </c>
      <c r="B1242" s="174" t="s">
        <v>364</v>
      </c>
      <c r="C1242" s="79">
        <v>814</v>
      </c>
      <c r="D1242" s="233"/>
      <c r="E1242" s="86">
        <f>E1241+7</f>
        <v>43307</v>
      </c>
      <c r="F1242" s="86">
        <f>F1241+7</f>
        <v>43312</v>
      </c>
      <c r="G1242" s="86">
        <f>F1242+17</f>
        <v>43329</v>
      </c>
    </row>
    <row r="1243" spans="1:8" s="57" customFormat="1" ht="15.75" customHeight="1">
      <c r="A1243" s="89"/>
      <c r="B1243" s="74"/>
      <c r="C1243" s="74"/>
      <c r="D1243" s="233"/>
      <c r="E1243" s="77">
        <f>E1242+7</f>
        <v>43314</v>
      </c>
      <c r="F1243" s="77">
        <f>F1242+7</f>
        <v>43319</v>
      </c>
      <c r="G1243" s="77">
        <f>G1242+E12587</f>
        <v>43329</v>
      </c>
    </row>
    <row r="1244" spans="1:8" s="57" customFormat="1" ht="15.75" customHeight="1">
      <c r="A1244" s="89"/>
      <c r="B1244" s="74"/>
      <c r="C1244" s="74"/>
      <c r="D1244" s="234"/>
      <c r="E1244" s="74"/>
      <c r="F1244" s="74"/>
      <c r="G1244" s="74"/>
    </row>
    <row r="1245" spans="1:8" s="57" customFormat="1" ht="15.75" customHeight="1">
      <c r="A1245" s="231"/>
      <c r="B1245" s="215"/>
      <c r="C1245" s="215"/>
      <c r="D1245" s="215"/>
      <c r="E1245" s="215"/>
      <c r="F1245" s="215"/>
      <c r="G1245" s="215"/>
      <c r="H1245" s="215"/>
    </row>
    <row r="1246" spans="1:8" s="57" customFormat="1" ht="15.75" customHeight="1">
      <c r="A1246" s="89"/>
      <c r="B1246" s="197" t="s">
        <v>38</v>
      </c>
      <c r="C1246" s="198" t="s">
        <v>39</v>
      </c>
      <c r="D1246" s="153" t="s">
        <v>785</v>
      </c>
      <c r="E1246" s="75" t="s">
        <v>1082</v>
      </c>
      <c r="F1246" s="75" t="s">
        <v>41</v>
      </c>
      <c r="G1246" s="75" t="s">
        <v>185</v>
      </c>
    </row>
    <row r="1247" spans="1:8" s="57" customFormat="1" ht="15.75" customHeight="1">
      <c r="A1247" s="89"/>
      <c r="B1247" s="197"/>
      <c r="C1247" s="198"/>
      <c r="D1247" s="153"/>
      <c r="E1247" s="75" t="s">
        <v>30</v>
      </c>
      <c r="F1247" s="75" t="s">
        <v>42</v>
      </c>
      <c r="G1247" s="75" t="s">
        <v>43</v>
      </c>
    </row>
    <row r="1248" spans="1:8" s="57" customFormat="1" ht="15.75" customHeight="1">
      <c r="A1248" s="89"/>
      <c r="B1248" s="197" t="s">
        <v>535</v>
      </c>
      <c r="C1248" s="198" t="s">
        <v>536</v>
      </c>
      <c r="D1248" s="228" t="s">
        <v>1087</v>
      </c>
      <c r="E1248" s="75">
        <v>43283</v>
      </c>
      <c r="F1248" s="75">
        <f>E1248+5</f>
        <v>43288</v>
      </c>
      <c r="G1248" s="75">
        <f>F1248+17</f>
        <v>43305</v>
      </c>
    </row>
    <row r="1249" spans="1:8" s="57" customFormat="1" ht="15.75" customHeight="1">
      <c r="A1249" s="89"/>
      <c r="B1249" s="197" t="s">
        <v>348</v>
      </c>
      <c r="C1249" s="198" t="s">
        <v>537</v>
      </c>
      <c r="D1249" s="233"/>
      <c r="E1249" s="75">
        <f t="shared" ref="E1249:F1250" si="155">E1248+7</f>
        <v>43290</v>
      </c>
      <c r="F1249" s="75">
        <f t="shared" si="155"/>
        <v>43295</v>
      </c>
      <c r="G1249" s="75">
        <f>F1249+17</f>
        <v>43312</v>
      </c>
    </row>
    <row r="1250" spans="1:8" s="57" customFormat="1" ht="15.75" customHeight="1">
      <c r="A1250" s="89"/>
      <c r="B1250" s="197" t="s">
        <v>387</v>
      </c>
      <c r="C1250" s="198" t="s">
        <v>538</v>
      </c>
      <c r="D1250" s="233"/>
      <c r="E1250" s="75">
        <f t="shared" si="155"/>
        <v>43297</v>
      </c>
      <c r="F1250" s="75">
        <f t="shared" si="155"/>
        <v>43302</v>
      </c>
      <c r="G1250" s="75">
        <f>F1250+17</f>
        <v>43319</v>
      </c>
    </row>
    <row r="1251" spans="1:8" s="57" customFormat="1" ht="15.75" customHeight="1">
      <c r="A1251" s="89"/>
      <c r="B1251" s="76" t="s">
        <v>344</v>
      </c>
      <c r="C1251" s="76" t="s">
        <v>539</v>
      </c>
      <c r="D1251" s="233"/>
      <c r="E1251" s="77">
        <f>E1250+7</f>
        <v>43304</v>
      </c>
      <c r="F1251" s="200">
        <f>F1250+7</f>
        <v>43309</v>
      </c>
      <c r="G1251" s="200">
        <f>F1251+17</f>
        <v>43326</v>
      </c>
    </row>
    <row r="1252" spans="1:8" s="57" customFormat="1" ht="15.75" customHeight="1">
      <c r="A1252" s="89" t="s">
        <v>185</v>
      </c>
      <c r="B1252" s="74" t="s">
        <v>336</v>
      </c>
      <c r="C1252" s="74" t="s">
        <v>540</v>
      </c>
      <c r="D1252" s="233"/>
      <c r="E1252" s="77">
        <f>E1251+7</f>
        <v>43311</v>
      </c>
      <c r="F1252" s="77">
        <f>F1251+7</f>
        <v>43316</v>
      </c>
      <c r="G1252" s="77">
        <f>F1252+17</f>
        <v>43333</v>
      </c>
    </row>
    <row r="1253" spans="1:8" s="57" customFormat="1" ht="15.75" customHeight="1">
      <c r="A1253" s="89"/>
      <c r="B1253" s="74"/>
      <c r="C1253" s="74"/>
      <c r="D1253" s="234"/>
      <c r="E1253" s="74"/>
      <c r="F1253" s="74"/>
      <c r="G1253" s="74"/>
    </row>
    <row r="1254" spans="1:8" s="215" customFormat="1" ht="15.75" customHeight="1">
      <c r="A1254" s="231"/>
    </row>
    <row r="1255" spans="1:8" s="57" customFormat="1" ht="15.75" customHeight="1">
      <c r="A1255" s="89"/>
      <c r="B1255" s="191" t="s">
        <v>38</v>
      </c>
      <c r="C1255" s="188" t="s">
        <v>39</v>
      </c>
      <c r="D1255" s="201" t="s">
        <v>785</v>
      </c>
      <c r="E1255" s="75" t="s">
        <v>1082</v>
      </c>
      <c r="F1255" s="75" t="s">
        <v>41</v>
      </c>
      <c r="G1255" s="77" t="s">
        <v>185</v>
      </c>
    </row>
    <row r="1256" spans="1:8" s="57" customFormat="1" ht="15.75" customHeight="1">
      <c r="A1256" s="89"/>
      <c r="B1256" s="74"/>
      <c r="C1256" s="188"/>
      <c r="D1256" s="225" t="s">
        <v>1088</v>
      </c>
      <c r="E1256" s="75" t="s">
        <v>788</v>
      </c>
      <c r="F1256" s="75" t="s">
        <v>42</v>
      </c>
      <c r="G1256" s="75" t="s">
        <v>43</v>
      </c>
    </row>
    <row r="1257" spans="1:8" s="57" customFormat="1" ht="15.75" customHeight="1">
      <c r="A1257" s="89"/>
      <c r="B1257" s="74" t="s">
        <v>394</v>
      </c>
      <c r="C1257" s="188" t="s">
        <v>395</v>
      </c>
      <c r="D1257" s="233"/>
      <c r="E1257" s="75">
        <v>43282</v>
      </c>
      <c r="F1257" s="75">
        <f>E1257+4</f>
        <v>43286</v>
      </c>
      <c r="G1257" s="75">
        <f>F1257+29</f>
        <v>43315</v>
      </c>
    </row>
    <row r="1258" spans="1:8" s="57" customFormat="1" ht="15.75" customHeight="1">
      <c r="A1258" s="89"/>
      <c r="B1258" s="74" t="s">
        <v>555</v>
      </c>
      <c r="C1258" s="188" t="s">
        <v>559</v>
      </c>
      <c r="D1258" s="233"/>
      <c r="E1258" s="75">
        <f t="shared" ref="E1258:G1262" si="156">E1257+7</f>
        <v>43289</v>
      </c>
      <c r="F1258" s="75">
        <f t="shared" si="156"/>
        <v>43293</v>
      </c>
      <c r="G1258" s="75">
        <f t="shared" si="156"/>
        <v>43322</v>
      </c>
    </row>
    <row r="1259" spans="1:8" s="57" customFormat="1" ht="15.75" customHeight="1">
      <c r="A1259" s="89"/>
      <c r="B1259" s="191" t="s">
        <v>437</v>
      </c>
      <c r="C1259" s="74" t="s">
        <v>438</v>
      </c>
      <c r="D1259" s="233"/>
      <c r="E1259" s="75">
        <f t="shared" si="156"/>
        <v>43296</v>
      </c>
      <c r="F1259" s="75">
        <f t="shared" si="156"/>
        <v>43300</v>
      </c>
      <c r="G1259" s="75">
        <f t="shared" si="156"/>
        <v>43329</v>
      </c>
    </row>
    <row r="1260" spans="1:8" s="57" customFormat="1" ht="15.75" customHeight="1">
      <c r="A1260" s="89"/>
      <c r="B1260" s="74" t="s">
        <v>556</v>
      </c>
      <c r="C1260" s="74" t="s">
        <v>560</v>
      </c>
      <c r="D1260" s="233"/>
      <c r="E1260" s="75">
        <f t="shared" si="156"/>
        <v>43303</v>
      </c>
      <c r="F1260" s="75">
        <f t="shared" si="156"/>
        <v>43307</v>
      </c>
      <c r="G1260" s="75">
        <f t="shared" si="156"/>
        <v>43336</v>
      </c>
    </row>
    <row r="1261" spans="1:8" s="57" customFormat="1" ht="15.75" customHeight="1">
      <c r="A1261" s="89"/>
      <c r="B1261" s="177" t="s">
        <v>14</v>
      </c>
      <c r="C1261" s="74" t="s">
        <v>295</v>
      </c>
      <c r="D1261" s="233"/>
      <c r="E1261" s="75">
        <f t="shared" si="156"/>
        <v>43310</v>
      </c>
      <c r="F1261" s="75">
        <f t="shared" si="156"/>
        <v>43314</v>
      </c>
      <c r="G1261" s="75">
        <f t="shared" si="156"/>
        <v>43343</v>
      </c>
    </row>
    <row r="1262" spans="1:8" s="57" customFormat="1" ht="15.75" customHeight="1">
      <c r="A1262" s="89"/>
      <c r="B1262" s="174" t="s">
        <v>557</v>
      </c>
      <c r="C1262" s="79" t="s">
        <v>558</v>
      </c>
      <c r="D1262" s="234"/>
      <c r="E1262" s="77">
        <f>E1261+7</f>
        <v>43317</v>
      </c>
      <c r="F1262" s="200">
        <f t="shared" si="156"/>
        <v>43321</v>
      </c>
      <c r="G1262" s="200">
        <f t="shared" si="156"/>
        <v>43350</v>
      </c>
    </row>
    <row r="1263" spans="1:8" s="57" customFormat="1" ht="15.75" customHeight="1">
      <c r="A1263" s="231"/>
      <c r="B1263" s="215"/>
      <c r="C1263" s="215"/>
      <c r="D1263" s="215"/>
      <c r="E1263" s="215"/>
      <c r="F1263" s="215"/>
      <c r="G1263" s="215"/>
      <c r="H1263" s="215"/>
    </row>
    <row r="1264" spans="1:8" s="57" customFormat="1" ht="15.75" customHeight="1">
      <c r="A1264" s="215"/>
      <c r="B1264" s="215"/>
      <c r="C1264" s="215"/>
      <c r="D1264" s="215"/>
      <c r="E1264" s="215"/>
      <c r="F1264" s="215"/>
      <c r="G1264" s="215"/>
      <c r="H1264" s="215"/>
    </row>
    <row r="1265" spans="1:8" s="57" customFormat="1" ht="15.75" customHeight="1">
      <c r="A1265" s="89"/>
      <c r="B1265" s="191" t="s">
        <v>793</v>
      </c>
      <c r="C1265" s="202" t="s">
        <v>39</v>
      </c>
      <c r="D1265" s="201" t="s">
        <v>785</v>
      </c>
      <c r="E1265" s="75" t="s">
        <v>1082</v>
      </c>
      <c r="F1265" s="75" t="s">
        <v>1082</v>
      </c>
      <c r="G1265" s="77" t="s">
        <v>1089</v>
      </c>
    </row>
    <row r="1266" spans="1:8" s="57" customFormat="1" ht="15.75" customHeight="1">
      <c r="A1266" s="89"/>
      <c r="B1266" s="74"/>
      <c r="C1266" s="202"/>
      <c r="D1266" s="201"/>
      <c r="E1266" s="75" t="s">
        <v>30</v>
      </c>
      <c r="F1266" s="75" t="s">
        <v>1090</v>
      </c>
      <c r="G1266" s="75" t="s">
        <v>1091</v>
      </c>
    </row>
    <row r="1267" spans="1:8" s="57" customFormat="1" ht="15.75" customHeight="1">
      <c r="A1267" s="89"/>
      <c r="B1267" s="74" t="s">
        <v>561</v>
      </c>
      <c r="C1267" s="202" t="s">
        <v>566</v>
      </c>
      <c r="D1267" s="225" t="s">
        <v>1092</v>
      </c>
      <c r="E1267" s="75">
        <v>43284</v>
      </c>
      <c r="F1267" s="75">
        <f>E1267+4</f>
        <v>43288</v>
      </c>
      <c r="G1267" s="75">
        <f>F1267+27</f>
        <v>43315</v>
      </c>
    </row>
    <row r="1268" spans="1:8" s="57" customFormat="1" ht="15.75" customHeight="1">
      <c r="A1268" s="89"/>
      <c r="B1268" s="74" t="s">
        <v>562</v>
      </c>
      <c r="C1268" s="202" t="s">
        <v>567</v>
      </c>
      <c r="D1268" s="233"/>
      <c r="E1268" s="75">
        <f t="shared" ref="E1268:G1270" si="157">E1267+7</f>
        <v>43291</v>
      </c>
      <c r="F1268" s="75">
        <f t="shared" si="157"/>
        <v>43295</v>
      </c>
      <c r="G1268" s="75">
        <f t="shared" si="157"/>
        <v>43322</v>
      </c>
    </row>
    <row r="1269" spans="1:8" s="57" customFormat="1" ht="15.75" customHeight="1">
      <c r="A1269" s="89"/>
      <c r="B1269" s="191" t="s">
        <v>563</v>
      </c>
      <c r="C1269" s="202" t="s">
        <v>568</v>
      </c>
      <c r="D1269" s="233"/>
      <c r="E1269" s="75">
        <f t="shared" si="157"/>
        <v>43298</v>
      </c>
      <c r="F1269" s="75">
        <f t="shared" si="157"/>
        <v>43302</v>
      </c>
      <c r="G1269" s="75">
        <f t="shared" si="157"/>
        <v>43329</v>
      </c>
    </row>
    <row r="1270" spans="1:8" s="57" customFormat="1" ht="15.75" customHeight="1">
      <c r="A1270" s="89"/>
      <c r="B1270" s="74" t="s">
        <v>564</v>
      </c>
      <c r="C1270" s="74" t="s">
        <v>569</v>
      </c>
      <c r="D1270" s="233"/>
      <c r="E1270" s="77">
        <f>E1269+7</f>
        <v>43305</v>
      </c>
      <c r="F1270" s="75">
        <f t="shared" si="157"/>
        <v>43309</v>
      </c>
      <c r="G1270" s="75">
        <f t="shared" si="157"/>
        <v>43336</v>
      </c>
    </row>
    <row r="1271" spans="1:8" s="57" customFormat="1" ht="15.75" customHeight="1">
      <c r="A1271" s="89"/>
      <c r="B1271" s="85" t="s">
        <v>565</v>
      </c>
      <c r="C1271" s="203" t="s">
        <v>570</v>
      </c>
      <c r="D1271" s="234"/>
      <c r="E1271" s="86">
        <f>E1270+7</f>
        <v>43312</v>
      </c>
      <c r="F1271" s="86">
        <f>F1270+7</f>
        <v>43316</v>
      </c>
      <c r="G1271" s="86">
        <f>G1270+7</f>
        <v>43343</v>
      </c>
    </row>
    <row r="1272" spans="1:8" s="57" customFormat="1" ht="15.75" customHeight="1">
      <c r="A1272" s="231"/>
      <c r="B1272" s="247"/>
      <c r="C1272" s="247"/>
      <c r="D1272" s="247"/>
      <c r="E1272" s="247"/>
      <c r="F1272" s="247"/>
      <c r="G1272" s="248"/>
      <c r="H1272" s="215"/>
    </row>
    <row r="1273" spans="1:8" s="57" customFormat="1" ht="15.75" customHeight="1">
      <c r="A1273" s="247"/>
      <c r="B1273" s="247"/>
      <c r="C1273" s="247"/>
      <c r="D1273" s="247"/>
      <c r="E1273" s="247"/>
      <c r="F1273" s="247"/>
      <c r="G1273" s="248"/>
      <c r="H1273" s="215"/>
    </row>
    <row r="1274" spans="1:8" s="57" customFormat="1" ht="15.75" customHeight="1">
      <c r="A1274" s="89"/>
      <c r="B1274" s="191" t="s">
        <v>38</v>
      </c>
      <c r="C1274" s="188" t="s">
        <v>39</v>
      </c>
      <c r="D1274" s="201" t="s">
        <v>1013</v>
      </c>
      <c r="E1274" s="75" t="s">
        <v>1076</v>
      </c>
      <c r="F1274" s="75" t="s">
        <v>41</v>
      </c>
      <c r="G1274" s="77" t="s">
        <v>1093</v>
      </c>
    </row>
    <row r="1275" spans="1:8" s="57" customFormat="1" ht="15.75" customHeight="1">
      <c r="A1275" s="89"/>
      <c r="B1275" s="74"/>
      <c r="C1275" s="188"/>
      <c r="D1275" s="201"/>
      <c r="E1275" s="75" t="s">
        <v>30</v>
      </c>
      <c r="F1275" s="75" t="s">
        <v>42</v>
      </c>
      <c r="G1275" s="75" t="s">
        <v>43</v>
      </c>
    </row>
    <row r="1276" spans="1:8" s="57" customFormat="1" ht="15.75" customHeight="1">
      <c r="A1276" s="89"/>
      <c r="B1276" s="74" t="s">
        <v>394</v>
      </c>
      <c r="C1276" s="188" t="s">
        <v>395</v>
      </c>
      <c r="D1276" s="241" t="s">
        <v>1088</v>
      </c>
      <c r="E1276" s="75">
        <v>43282</v>
      </c>
      <c r="F1276" s="75">
        <f>E1276+4</f>
        <v>43286</v>
      </c>
      <c r="G1276" s="75">
        <f>F1276+29</f>
        <v>43315</v>
      </c>
    </row>
    <row r="1277" spans="1:8" s="57" customFormat="1" ht="15.75" customHeight="1">
      <c r="A1277" s="89"/>
      <c r="B1277" s="74" t="s">
        <v>555</v>
      </c>
      <c r="C1277" s="188" t="s">
        <v>559</v>
      </c>
      <c r="D1277" s="226"/>
      <c r="E1277" s="75">
        <f t="shared" ref="E1277:G1280" si="158">E1276+7</f>
        <v>43289</v>
      </c>
      <c r="F1277" s="75">
        <f t="shared" si="158"/>
        <v>43293</v>
      </c>
      <c r="G1277" s="75">
        <f t="shared" si="158"/>
        <v>43322</v>
      </c>
    </row>
    <row r="1278" spans="1:8" s="57" customFormat="1" ht="15.75" customHeight="1">
      <c r="A1278" s="89"/>
      <c r="B1278" s="191" t="s">
        <v>437</v>
      </c>
      <c r="C1278" s="74" t="s">
        <v>438</v>
      </c>
      <c r="D1278" s="226"/>
      <c r="E1278" s="75">
        <f t="shared" si="158"/>
        <v>43296</v>
      </c>
      <c r="F1278" s="75">
        <f t="shared" si="158"/>
        <v>43300</v>
      </c>
      <c r="G1278" s="75">
        <f t="shared" si="158"/>
        <v>43329</v>
      </c>
    </row>
    <row r="1279" spans="1:8" s="57" customFormat="1" ht="15.75" customHeight="1">
      <c r="A1279" s="89"/>
      <c r="B1279" s="74" t="s">
        <v>556</v>
      </c>
      <c r="C1279" s="74" t="s">
        <v>560</v>
      </c>
      <c r="D1279" s="226"/>
      <c r="E1279" s="75">
        <f>E1278+7</f>
        <v>43303</v>
      </c>
      <c r="F1279" s="75">
        <f t="shared" si="158"/>
        <v>43307</v>
      </c>
      <c r="G1279" s="75">
        <f t="shared" si="158"/>
        <v>43336</v>
      </c>
    </row>
    <row r="1280" spans="1:8" s="57" customFormat="1" ht="15.75" customHeight="1">
      <c r="A1280" s="89" t="s">
        <v>1094</v>
      </c>
      <c r="B1280" s="177" t="s">
        <v>14</v>
      </c>
      <c r="C1280" s="74" t="s">
        <v>295</v>
      </c>
      <c r="D1280" s="226"/>
      <c r="E1280" s="77">
        <f>E1279+7</f>
        <v>43310</v>
      </c>
      <c r="F1280" s="75">
        <f t="shared" si="158"/>
        <v>43314</v>
      </c>
      <c r="G1280" s="75">
        <f t="shared" si="158"/>
        <v>43343</v>
      </c>
    </row>
    <row r="1281" spans="1:8" s="57" customFormat="1" ht="15.75" customHeight="1">
      <c r="A1281" s="89"/>
      <c r="B1281" s="174" t="s">
        <v>557</v>
      </c>
      <c r="C1281" s="79" t="s">
        <v>558</v>
      </c>
      <c r="D1281" s="227"/>
      <c r="E1281" s="86">
        <f>E1280+7</f>
        <v>43317</v>
      </c>
      <c r="F1281" s="86">
        <f>F1280+7</f>
        <v>43321</v>
      </c>
      <c r="G1281" s="86">
        <f>G1280+7</f>
        <v>43350</v>
      </c>
    </row>
    <row r="1282" spans="1:8" s="57" customFormat="1" ht="15.75" customHeight="1">
      <c r="A1282" s="231"/>
      <c r="B1282" s="215"/>
      <c r="C1282" s="215"/>
      <c r="D1282" s="215"/>
      <c r="E1282" s="215"/>
      <c r="F1282" s="215"/>
      <c r="G1282" s="215"/>
      <c r="H1282" s="215"/>
    </row>
    <row r="1283" spans="1:8" s="57" customFormat="1" ht="15.75" customHeight="1">
      <c r="A1283" s="215"/>
      <c r="B1283" s="215"/>
      <c r="C1283" s="215"/>
      <c r="D1283" s="215"/>
      <c r="E1283" s="215"/>
      <c r="F1283" s="215"/>
      <c r="G1283" s="215"/>
      <c r="H1283" s="215"/>
    </row>
    <row r="1284" spans="1:8" s="57" customFormat="1" ht="15.75" customHeight="1">
      <c r="A1284" s="89"/>
      <c r="B1284" s="74" t="s">
        <v>793</v>
      </c>
      <c r="C1284" s="74" t="s">
        <v>39</v>
      </c>
      <c r="D1284" s="191" t="s">
        <v>785</v>
      </c>
      <c r="E1284" s="75" t="s">
        <v>1082</v>
      </c>
      <c r="F1284" s="75" t="s">
        <v>41</v>
      </c>
      <c r="G1284" s="77" t="s">
        <v>326</v>
      </c>
    </row>
    <row r="1285" spans="1:8" s="57" customFormat="1" ht="15.75" customHeight="1">
      <c r="A1285" s="89"/>
      <c r="B1285" s="74"/>
      <c r="C1285" s="74"/>
      <c r="D1285" s="191"/>
      <c r="E1285" s="75" t="s">
        <v>30</v>
      </c>
      <c r="F1285" s="75" t="s">
        <v>42</v>
      </c>
      <c r="G1285" s="75" t="s">
        <v>43</v>
      </c>
    </row>
    <row r="1286" spans="1:8" s="57" customFormat="1" ht="15.75" customHeight="1">
      <c r="A1286" s="89"/>
      <c r="B1286" s="74" t="s">
        <v>453</v>
      </c>
      <c r="C1286" s="74" t="s">
        <v>1095</v>
      </c>
      <c r="D1286" s="228" t="s">
        <v>1096</v>
      </c>
      <c r="E1286" s="75">
        <v>43279</v>
      </c>
      <c r="F1286" s="75">
        <f>E1286+4</f>
        <v>43283</v>
      </c>
      <c r="G1286" s="75">
        <f>F1286+30</f>
        <v>43313</v>
      </c>
    </row>
    <row r="1287" spans="1:8" s="57" customFormat="1" ht="15.75" customHeight="1">
      <c r="A1287" s="89"/>
      <c r="B1287" s="74" t="s">
        <v>454</v>
      </c>
      <c r="C1287" s="74" t="s">
        <v>1097</v>
      </c>
      <c r="D1287" s="233"/>
      <c r="E1287" s="75">
        <f t="shared" ref="E1287:G1290" si="159">E1286+7</f>
        <v>43286</v>
      </c>
      <c r="F1287" s="75">
        <f t="shared" si="159"/>
        <v>43290</v>
      </c>
      <c r="G1287" s="75">
        <f t="shared" si="159"/>
        <v>43320</v>
      </c>
    </row>
    <row r="1288" spans="1:8" s="57" customFormat="1" ht="15.75" customHeight="1">
      <c r="A1288" s="89"/>
      <c r="B1288" s="74" t="s">
        <v>455</v>
      </c>
      <c r="C1288" s="74" t="s">
        <v>1098</v>
      </c>
      <c r="D1288" s="233"/>
      <c r="E1288" s="75">
        <f t="shared" si="159"/>
        <v>43293</v>
      </c>
      <c r="F1288" s="75">
        <f t="shared" si="159"/>
        <v>43297</v>
      </c>
      <c r="G1288" s="75">
        <f t="shared" si="159"/>
        <v>43327</v>
      </c>
    </row>
    <row r="1289" spans="1:8" s="57" customFormat="1" ht="15.75" customHeight="1">
      <c r="A1289" s="89"/>
      <c r="B1289" s="174" t="s">
        <v>456</v>
      </c>
      <c r="C1289" s="79" t="s">
        <v>1099</v>
      </c>
      <c r="D1289" s="233"/>
      <c r="E1289" s="100">
        <f t="shared" si="159"/>
        <v>43300</v>
      </c>
      <c r="F1289" s="75">
        <f t="shared" si="159"/>
        <v>43304</v>
      </c>
      <c r="G1289" s="75">
        <f t="shared" si="159"/>
        <v>43334</v>
      </c>
    </row>
    <row r="1290" spans="1:8" s="57" customFormat="1" ht="15.75" customHeight="1">
      <c r="A1290" s="89" t="s">
        <v>187</v>
      </c>
      <c r="B1290" s="174" t="s">
        <v>457</v>
      </c>
      <c r="C1290" s="79" t="s">
        <v>1100</v>
      </c>
      <c r="D1290" s="233"/>
      <c r="E1290" s="86">
        <f t="shared" si="159"/>
        <v>43307</v>
      </c>
      <c r="F1290" s="86">
        <f>F1289+7</f>
        <v>43311</v>
      </c>
      <c r="G1290" s="86">
        <f>G1289+7</f>
        <v>43341</v>
      </c>
    </row>
    <row r="1291" spans="1:8" s="57" customFormat="1" ht="15.75" customHeight="1">
      <c r="A1291" s="89"/>
      <c r="B1291" s="85"/>
      <c r="C1291" s="79"/>
      <c r="D1291" s="81"/>
      <c r="E1291" s="86"/>
      <c r="F1291" s="86"/>
      <c r="G1291" s="86"/>
    </row>
    <row r="1292" spans="1:8" s="57" customFormat="1" ht="15.75" customHeight="1">
      <c r="A1292" s="231"/>
      <c r="B1292" s="232"/>
      <c r="C1292" s="232"/>
      <c r="D1292" s="232"/>
      <c r="E1292" s="232"/>
      <c r="F1292" s="232"/>
      <c r="G1292" s="232"/>
      <c r="H1292" s="232"/>
    </row>
    <row r="1293" spans="1:8" s="57" customFormat="1" ht="15.75" customHeight="1">
      <c r="A1293" s="89"/>
      <c r="B1293" s="195" t="s">
        <v>38</v>
      </c>
      <c r="C1293" s="196" t="s">
        <v>39</v>
      </c>
      <c r="D1293" s="201" t="s">
        <v>40</v>
      </c>
      <c r="E1293" s="134" t="s">
        <v>1076</v>
      </c>
      <c r="F1293" s="134" t="s">
        <v>41</v>
      </c>
      <c r="G1293" s="134" t="s">
        <v>180</v>
      </c>
    </row>
    <row r="1294" spans="1:8" s="57" customFormat="1" ht="15.75" customHeight="1">
      <c r="A1294" s="89"/>
      <c r="B1294" s="195"/>
      <c r="C1294" s="196"/>
      <c r="D1294" s="201"/>
      <c r="E1294" s="134" t="s">
        <v>30</v>
      </c>
      <c r="F1294" s="75" t="s">
        <v>42</v>
      </c>
      <c r="G1294" s="75" t="s">
        <v>43</v>
      </c>
    </row>
    <row r="1295" spans="1:8" s="57" customFormat="1" ht="15.75" customHeight="1">
      <c r="A1295" s="89"/>
      <c r="B1295" s="195" t="s">
        <v>545</v>
      </c>
      <c r="C1295" s="196" t="s">
        <v>550</v>
      </c>
      <c r="D1295" s="225" t="s">
        <v>325</v>
      </c>
      <c r="E1295" s="134">
        <v>43283</v>
      </c>
      <c r="F1295" s="75">
        <f>E1295+4</f>
        <v>43287</v>
      </c>
      <c r="G1295" s="75">
        <f>F1295+11</f>
        <v>43298</v>
      </c>
    </row>
    <row r="1296" spans="1:8" s="57" customFormat="1" ht="15.75" customHeight="1">
      <c r="A1296" s="89"/>
      <c r="B1296" s="195" t="s">
        <v>546</v>
      </c>
      <c r="C1296" s="196" t="s">
        <v>551</v>
      </c>
      <c r="D1296" s="233"/>
      <c r="E1296" s="134">
        <f t="shared" ref="E1296:G1297" si="160">E1295+7</f>
        <v>43290</v>
      </c>
      <c r="F1296" s="75">
        <f t="shared" si="160"/>
        <v>43294</v>
      </c>
      <c r="G1296" s="75">
        <f t="shared" si="160"/>
        <v>43305</v>
      </c>
    </row>
    <row r="1297" spans="1:8" s="57" customFormat="1" ht="15.75" customHeight="1">
      <c r="A1297" s="89"/>
      <c r="B1297" s="195" t="s">
        <v>547</v>
      </c>
      <c r="C1297" s="196" t="s">
        <v>552</v>
      </c>
      <c r="D1297" s="233"/>
      <c r="E1297" s="134">
        <f t="shared" si="160"/>
        <v>43297</v>
      </c>
      <c r="F1297" s="75">
        <f t="shared" si="160"/>
        <v>43301</v>
      </c>
      <c r="G1297" s="75">
        <f t="shared" si="160"/>
        <v>43312</v>
      </c>
    </row>
    <row r="1298" spans="1:8" s="57" customFormat="1" ht="15.75" customHeight="1">
      <c r="A1298" s="89"/>
      <c r="B1298" s="195" t="s">
        <v>548</v>
      </c>
      <c r="C1298" s="196" t="s">
        <v>553</v>
      </c>
      <c r="D1298" s="233"/>
      <c r="E1298" s="134">
        <f>E1296+7</f>
        <v>43297</v>
      </c>
      <c r="F1298" s="75">
        <f>F1296+7</f>
        <v>43301</v>
      </c>
      <c r="G1298" s="75">
        <f>G1296+7</f>
        <v>43312</v>
      </c>
    </row>
    <row r="1299" spans="1:8" s="57" customFormat="1" ht="15.75" customHeight="1">
      <c r="A1299" s="89"/>
      <c r="B1299" s="74" t="s">
        <v>549</v>
      </c>
      <c r="C1299" s="74" t="s">
        <v>554</v>
      </c>
      <c r="D1299" s="233"/>
      <c r="E1299" s="77">
        <f>E1298+7</f>
        <v>43304</v>
      </c>
      <c r="F1299" s="204">
        <f>F1297+7</f>
        <v>43308</v>
      </c>
      <c r="G1299" s="204">
        <f>G1297+7</f>
        <v>43319</v>
      </c>
    </row>
    <row r="1300" spans="1:8" s="57" customFormat="1" ht="15.75" customHeight="1">
      <c r="A1300" s="89" t="s">
        <v>188</v>
      </c>
      <c r="B1300" s="224"/>
      <c r="C1300" s="224"/>
      <c r="D1300" s="233"/>
      <c r="E1300" s="205">
        <f>E1299+7</f>
        <v>43311</v>
      </c>
      <c r="F1300" s="205">
        <f>F1298+7</f>
        <v>43308</v>
      </c>
      <c r="G1300" s="205">
        <f>G1298+7</f>
        <v>43319</v>
      </c>
    </row>
    <row r="1301" spans="1:8" s="57" customFormat="1" ht="15.75" customHeight="1">
      <c r="A1301" s="89"/>
      <c r="B1301" s="224"/>
      <c r="C1301" s="224"/>
      <c r="D1301" s="234"/>
      <c r="E1301" s="129"/>
      <c r="F1301" s="129"/>
      <c r="G1301" s="129"/>
    </row>
    <row r="1302" spans="1:8" s="57" customFormat="1" ht="15.75" customHeight="1">
      <c r="A1302" s="89"/>
      <c r="B1302" s="68"/>
      <c r="C1302" s="68"/>
      <c r="D1302" s="5"/>
      <c r="E1302" s="68"/>
      <c r="F1302" s="68"/>
      <c r="G1302" s="68"/>
    </row>
    <row r="1303" spans="1:8" s="215" customFormat="1" ht="15.75" customHeight="1">
      <c r="A1303" s="231"/>
    </row>
    <row r="1304" spans="1:8" s="57" customFormat="1" ht="15.75" customHeight="1">
      <c r="A1304" s="89"/>
      <c r="B1304" s="74" t="s">
        <v>793</v>
      </c>
      <c r="C1304" s="199" t="s">
        <v>39</v>
      </c>
      <c r="D1304" s="191" t="s">
        <v>785</v>
      </c>
      <c r="E1304" s="75" t="s">
        <v>1082</v>
      </c>
      <c r="F1304" s="75" t="s">
        <v>41</v>
      </c>
      <c r="G1304" s="77" t="s">
        <v>180</v>
      </c>
    </row>
    <row r="1305" spans="1:8" s="57" customFormat="1" ht="15.75" customHeight="1">
      <c r="A1305" s="89"/>
      <c r="B1305" s="189"/>
      <c r="C1305" s="187"/>
      <c r="D1305" s="213" t="s">
        <v>1084</v>
      </c>
      <c r="E1305" s="75" t="s">
        <v>30</v>
      </c>
      <c r="F1305" s="75" t="s">
        <v>42</v>
      </c>
      <c r="G1305" s="75" t="s">
        <v>43</v>
      </c>
    </row>
    <row r="1306" spans="1:8" s="57" customFormat="1" ht="15.75" customHeight="1">
      <c r="A1306" s="89"/>
      <c r="B1306" s="189" t="s">
        <v>337</v>
      </c>
      <c r="C1306" s="187">
        <v>55</v>
      </c>
      <c r="D1306" s="249"/>
      <c r="E1306" s="75">
        <v>43279</v>
      </c>
      <c r="F1306" s="75">
        <f>E1306+4</f>
        <v>43283</v>
      </c>
      <c r="G1306" s="75">
        <f>F1306+12</f>
        <v>43295</v>
      </c>
    </row>
    <row r="1307" spans="1:8" s="57" customFormat="1" ht="15.75" customHeight="1">
      <c r="A1307" s="89"/>
      <c r="B1307" s="189" t="s">
        <v>544</v>
      </c>
      <c r="C1307" s="188">
        <v>16</v>
      </c>
      <c r="D1307" s="249"/>
      <c r="E1307" s="75">
        <f t="shared" ref="E1307:G1309" si="161">E1306+7</f>
        <v>43286</v>
      </c>
      <c r="F1307" s="75">
        <f t="shared" si="161"/>
        <v>43290</v>
      </c>
      <c r="G1307" s="75">
        <f t="shared" si="161"/>
        <v>43302</v>
      </c>
    </row>
    <row r="1308" spans="1:8" s="57" customFormat="1" ht="15.75" customHeight="1">
      <c r="A1308" s="89"/>
      <c r="B1308" s="189" t="s">
        <v>349</v>
      </c>
      <c r="C1308" s="74">
        <v>51</v>
      </c>
      <c r="D1308" s="249"/>
      <c r="E1308" s="75">
        <f t="shared" si="161"/>
        <v>43293</v>
      </c>
      <c r="F1308" s="75">
        <f t="shared" si="161"/>
        <v>43297</v>
      </c>
      <c r="G1308" s="75">
        <f t="shared" si="161"/>
        <v>43309</v>
      </c>
    </row>
    <row r="1309" spans="1:8" s="57" customFormat="1" ht="15.75" customHeight="1">
      <c r="A1309" s="89"/>
      <c r="B1309" s="189" t="s">
        <v>392</v>
      </c>
      <c r="C1309" s="119">
        <v>61</v>
      </c>
      <c r="D1309" s="249"/>
      <c r="E1309" s="77">
        <f>E1308+7</f>
        <v>43300</v>
      </c>
      <c r="F1309" s="75">
        <f t="shared" si="161"/>
        <v>43304</v>
      </c>
      <c r="G1309" s="75">
        <f t="shared" si="161"/>
        <v>43316</v>
      </c>
    </row>
    <row r="1310" spans="1:8" s="57" customFormat="1" ht="15.75" customHeight="1">
      <c r="A1310" s="89"/>
      <c r="B1310" s="189" t="s">
        <v>393</v>
      </c>
      <c r="C1310" s="206">
        <v>54</v>
      </c>
      <c r="D1310" s="249"/>
      <c r="E1310" s="77">
        <f>E1309+7</f>
        <v>43307</v>
      </c>
      <c r="F1310" s="86">
        <f>F1309+7</f>
        <v>43311</v>
      </c>
      <c r="G1310" s="86">
        <f>G1309+7</f>
        <v>43323</v>
      </c>
    </row>
    <row r="1311" spans="1:8" s="57" customFormat="1" ht="15.75" customHeight="1">
      <c r="A1311" s="89"/>
      <c r="B1311" s="189"/>
      <c r="C1311" s="207"/>
      <c r="D1311" s="176"/>
      <c r="E1311" s="77">
        <f>E1310+7</f>
        <v>43314</v>
      </c>
      <c r="F1311" s="86">
        <f>F1310+7</f>
        <v>43318</v>
      </c>
      <c r="G1311" s="86">
        <f>G1310+7</f>
        <v>43330</v>
      </c>
    </row>
    <row r="1312" spans="1:8" s="57" customFormat="1" ht="15.75" customHeight="1">
      <c r="A1312" s="231"/>
      <c r="B1312" s="215"/>
      <c r="C1312" s="215"/>
      <c r="D1312" s="215"/>
      <c r="E1312" s="215"/>
      <c r="F1312" s="215"/>
      <c r="G1312" s="215"/>
      <c r="H1312" s="215"/>
    </row>
    <row r="1313" spans="1:8" s="57" customFormat="1" ht="15.75" customHeight="1">
      <c r="A1313" s="215"/>
      <c r="B1313" s="215"/>
      <c r="C1313" s="215"/>
      <c r="D1313" s="215"/>
      <c r="E1313" s="215"/>
      <c r="F1313" s="215"/>
      <c r="G1313" s="215"/>
      <c r="H1313" s="215"/>
    </row>
    <row r="1314" spans="1:8" s="57" customFormat="1" ht="15.75" customHeight="1">
      <c r="A1314" s="89"/>
      <c r="B1314" s="195" t="s">
        <v>38</v>
      </c>
      <c r="C1314" s="196" t="s">
        <v>39</v>
      </c>
      <c r="D1314" s="201" t="s">
        <v>785</v>
      </c>
      <c r="E1314" s="134" t="s">
        <v>1082</v>
      </c>
      <c r="F1314" s="134" t="s">
        <v>41</v>
      </c>
      <c r="G1314" s="134" t="s">
        <v>180</v>
      </c>
    </row>
    <row r="1315" spans="1:8" s="57" customFormat="1" ht="15.75" customHeight="1">
      <c r="A1315" s="89"/>
      <c r="B1315" s="195"/>
      <c r="C1315" s="196"/>
      <c r="D1315" s="201"/>
      <c r="E1315" s="134" t="s">
        <v>30</v>
      </c>
      <c r="F1315" s="75" t="s">
        <v>42</v>
      </c>
      <c r="G1315" s="75" t="s">
        <v>43</v>
      </c>
    </row>
    <row r="1316" spans="1:8" s="57" customFormat="1" ht="15.75" customHeight="1">
      <c r="A1316" s="89"/>
      <c r="B1316" s="195" t="s">
        <v>451</v>
      </c>
      <c r="C1316" s="196" t="s">
        <v>1069</v>
      </c>
      <c r="D1316" s="225" t="s">
        <v>1101</v>
      </c>
      <c r="E1316" s="134">
        <v>43278</v>
      </c>
      <c r="F1316" s="75">
        <f>E1316+4</f>
        <v>43282</v>
      </c>
      <c r="G1316" s="75">
        <f>F1316+11</f>
        <v>43293</v>
      </c>
    </row>
    <row r="1317" spans="1:8" s="57" customFormat="1" ht="15.75" customHeight="1">
      <c r="A1317" s="89"/>
      <c r="B1317" s="195" t="s">
        <v>439</v>
      </c>
      <c r="C1317" s="196" t="s">
        <v>1071</v>
      </c>
      <c r="D1317" s="233"/>
      <c r="E1317" s="134">
        <f t="shared" ref="E1317:G1318" si="162">E1316+7</f>
        <v>43285</v>
      </c>
      <c r="F1317" s="75">
        <f t="shared" si="162"/>
        <v>43289</v>
      </c>
      <c r="G1317" s="75">
        <f t="shared" si="162"/>
        <v>43300</v>
      </c>
    </row>
    <row r="1318" spans="1:8" s="57" customFormat="1" ht="15.75" customHeight="1">
      <c r="A1318" s="89"/>
      <c r="B1318" s="195" t="s">
        <v>350</v>
      </c>
      <c r="C1318" s="196" t="s">
        <v>1102</v>
      </c>
      <c r="D1318" s="233"/>
      <c r="E1318" s="134">
        <f t="shared" si="162"/>
        <v>43292</v>
      </c>
      <c r="F1318" s="75">
        <f t="shared" si="162"/>
        <v>43296</v>
      </c>
      <c r="G1318" s="75">
        <f t="shared" si="162"/>
        <v>43307</v>
      </c>
    </row>
    <row r="1319" spans="1:8" s="57" customFormat="1" ht="15.75" customHeight="1">
      <c r="A1319" s="89"/>
      <c r="B1319" s="195" t="s">
        <v>440</v>
      </c>
      <c r="C1319" s="196" t="s">
        <v>1103</v>
      </c>
      <c r="D1319" s="233"/>
      <c r="E1319" s="134">
        <f>E1317+7</f>
        <v>43292</v>
      </c>
      <c r="F1319" s="75">
        <f>F1317+7</f>
        <v>43296</v>
      </c>
      <c r="G1319" s="75">
        <f>G1317+7</f>
        <v>43307</v>
      </c>
    </row>
    <row r="1320" spans="1:8" s="57" customFormat="1" ht="15.75" customHeight="1">
      <c r="A1320" s="89" t="s">
        <v>189</v>
      </c>
      <c r="B1320" s="195" t="s">
        <v>345</v>
      </c>
      <c r="C1320" s="196" t="s">
        <v>1104</v>
      </c>
      <c r="D1320" s="233"/>
      <c r="E1320" s="86">
        <f>E1318+7</f>
        <v>43299</v>
      </c>
      <c r="F1320" s="86">
        <f>F1319+7</f>
        <v>43303</v>
      </c>
      <c r="G1320" s="86">
        <f>G1319+7</f>
        <v>43314</v>
      </c>
    </row>
    <row r="1321" spans="1:8" s="57" customFormat="1" ht="15.75" customHeight="1">
      <c r="A1321" s="89"/>
      <c r="B1321" s="224"/>
      <c r="C1321" s="224"/>
      <c r="D1321" s="233"/>
      <c r="E1321" s="205">
        <f>E1319+7</f>
        <v>43299</v>
      </c>
      <c r="F1321" s="205">
        <f>F1320+7</f>
        <v>43310</v>
      </c>
      <c r="G1321" s="205">
        <f>G1320+7</f>
        <v>43321</v>
      </c>
    </row>
    <row r="1322" spans="1:8" s="57" customFormat="1" ht="15.75" customHeight="1">
      <c r="A1322" s="89"/>
      <c r="B1322" s="224"/>
      <c r="C1322" s="224"/>
      <c r="D1322" s="234"/>
      <c r="E1322" s="129"/>
      <c r="F1322" s="129"/>
      <c r="G1322" s="129"/>
    </row>
    <row r="1323" spans="1:8" s="215" customFormat="1" ht="15.75" customHeight="1">
      <c r="A1323" s="231"/>
    </row>
    <row r="1324" spans="1:8" s="88" customFormat="1" ht="15.75" customHeight="1">
      <c r="A1324" s="89"/>
    </row>
    <row r="1325" spans="1:8" s="57" customFormat="1" ht="15.75" customHeight="1">
      <c r="A1325" s="89"/>
      <c r="B1325" s="74" t="s">
        <v>38</v>
      </c>
      <c r="C1325" s="199" t="s">
        <v>39</v>
      </c>
      <c r="D1325" s="191" t="s">
        <v>785</v>
      </c>
      <c r="E1325" s="75" t="s">
        <v>1082</v>
      </c>
      <c r="F1325" s="75" t="s">
        <v>41</v>
      </c>
      <c r="G1325" s="77" t="s">
        <v>180</v>
      </c>
    </row>
    <row r="1326" spans="1:8" s="57" customFormat="1" ht="15.75" customHeight="1">
      <c r="A1326" s="89"/>
      <c r="B1326" s="74"/>
      <c r="C1326" s="186"/>
      <c r="D1326" s="191"/>
      <c r="E1326" s="75" t="s">
        <v>30</v>
      </c>
      <c r="F1326" s="75" t="s">
        <v>42</v>
      </c>
      <c r="G1326" s="75" t="s">
        <v>43</v>
      </c>
    </row>
    <row r="1327" spans="1:8" s="57" customFormat="1" ht="15.75" customHeight="1">
      <c r="A1327" s="53"/>
      <c r="B1327" s="189" t="s">
        <v>337</v>
      </c>
      <c r="C1327" s="187">
        <v>55</v>
      </c>
      <c r="D1327" s="228" t="s">
        <v>1084</v>
      </c>
      <c r="E1327" s="75">
        <v>43279</v>
      </c>
      <c r="F1327" s="75">
        <f>E1327+4</f>
        <v>43283</v>
      </c>
      <c r="G1327" s="75">
        <f>F1327+12</f>
        <v>43295</v>
      </c>
    </row>
    <row r="1328" spans="1:8" s="57" customFormat="1" ht="15.75" customHeight="1">
      <c r="A1328" s="54"/>
      <c r="B1328" s="189" t="s">
        <v>544</v>
      </c>
      <c r="C1328" s="188">
        <v>16</v>
      </c>
      <c r="D1328" s="233"/>
      <c r="E1328" s="75">
        <f t="shared" ref="E1328:G1330" si="163">E1327+7</f>
        <v>43286</v>
      </c>
      <c r="F1328" s="75">
        <f t="shared" si="163"/>
        <v>43290</v>
      </c>
      <c r="G1328" s="75">
        <f t="shared" si="163"/>
        <v>43302</v>
      </c>
    </row>
    <row r="1329" spans="1:8" s="57" customFormat="1" ht="15.75" customHeight="1">
      <c r="A1329" s="89"/>
      <c r="B1329" s="189" t="s">
        <v>349</v>
      </c>
      <c r="C1329" s="74">
        <v>51</v>
      </c>
      <c r="D1329" s="233"/>
      <c r="E1329" s="75">
        <f t="shared" si="163"/>
        <v>43293</v>
      </c>
      <c r="F1329" s="75">
        <f t="shared" si="163"/>
        <v>43297</v>
      </c>
      <c r="G1329" s="75">
        <f t="shared" si="163"/>
        <v>43309</v>
      </c>
    </row>
    <row r="1330" spans="1:8" s="57" customFormat="1" ht="15.75" customHeight="1">
      <c r="A1330" s="89"/>
      <c r="B1330" s="189" t="s">
        <v>392</v>
      </c>
      <c r="C1330" s="119">
        <v>61</v>
      </c>
      <c r="D1330" s="233"/>
      <c r="E1330" s="75">
        <f t="shared" si="163"/>
        <v>43300</v>
      </c>
      <c r="F1330" s="75">
        <f t="shared" si="163"/>
        <v>43304</v>
      </c>
      <c r="G1330" s="75">
        <f t="shared" si="163"/>
        <v>43316</v>
      </c>
    </row>
    <row r="1331" spans="1:8" s="57" customFormat="1" ht="15.75" customHeight="1">
      <c r="A1331" s="96" t="s">
        <v>190</v>
      </c>
      <c r="B1331" s="189" t="s">
        <v>393</v>
      </c>
      <c r="C1331" s="206">
        <v>54</v>
      </c>
      <c r="D1331" s="233"/>
      <c r="E1331" s="208">
        <f t="shared" ref="E1331:G1332" si="164">E1330+7</f>
        <v>43307</v>
      </c>
      <c r="F1331" s="208">
        <f t="shared" si="164"/>
        <v>43311</v>
      </c>
      <c r="G1331" s="208">
        <f t="shared" si="164"/>
        <v>43323</v>
      </c>
    </row>
    <row r="1332" spans="1:8" s="57" customFormat="1" ht="15.75" customHeight="1">
      <c r="A1332" s="89"/>
      <c r="B1332" s="189"/>
      <c r="C1332" s="207"/>
      <c r="D1332" s="240"/>
      <c r="E1332" s="208">
        <f t="shared" si="164"/>
        <v>43314</v>
      </c>
      <c r="F1332" s="208">
        <f t="shared" si="164"/>
        <v>43318</v>
      </c>
      <c r="G1332" s="208">
        <f t="shared" si="164"/>
        <v>43330</v>
      </c>
    </row>
    <row r="1333" spans="1:8" s="57" customFormat="1" ht="15.75" customHeight="1">
      <c r="A1333" s="231" t="s">
        <v>1105</v>
      </c>
      <c r="B1333" s="215"/>
      <c r="C1333" s="215"/>
      <c r="D1333" s="215"/>
      <c r="E1333" s="215"/>
      <c r="F1333" s="215"/>
      <c r="G1333" s="215"/>
      <c r="H1333" s="215"/>
    </row>
    <row r="1334" spans="1:8" s="57" customFormat="1" ht="15.75" customHeight="1">
      <c r="A1334" s="215"/>
      <c r="B1334" s="215"/>
      <c r="C1334" s="215"/>
      <c r="D1334" s="215"/>
      <c r="E1334" s="215"/>
      <c r="F1334" s="215"/>
      <c r="G1334" s="215"/>
      <c r="H1334" s="215"/>
    </row>
    <row r="1335" spans="1:8" s="57" customFormat="1" ht="15.75" customHeight="1">
      <c r="A1335" s="89"/>
      <c r="B1335" s="197" t="s">
        <v>38</v>
      </c>
      <c r="C1335" s="198" t="s">
        <v>39</v>
      </c>
      <c r="D1335" s="191" t="s">
        <v>785</v>
      </c>
      <c r="E1335" s="75" t="s">
        <v>1082</v>
      </c>
      <c r="F1335" s="75" t="s">
        <v>41</v>
      </c>
      <c r="G1335" s="75" t="s">
        <v>191</v>
      </c>
    </row>
    <row r="1336" spans="1:8" s="57" customFormat="1" ht="15.75" customHeight="1">
      <c r="A1336" s="89"/>
      <c r="B1336" s="197"/>
      <c r="C1336" s="198"/>
      <c r="D1336" s="153"/>
      <c r="E1336" s="75" t="s">
        <v>30</v>
      </c>
      <c r="F1336" s="75" t="s">
        <v>42</v>
      </c>
      <c r="G1336" s="75" t="s">
        <v>43</v>
      </c>
    </row>
    <row r="1337" spans="1:8" s="57" customFormat="1" ht="15.75" customHeight="1">
      <c r="A1337" s="87"/>
      <c r="B1337" s="197" t="s">
        <v>389</v>
      </c>
      <c r="C1337" s="198" t="s">
        <v>391</v>
      </c>
      <c r="D1337" s="228" t="s">
        <v>1106</v>
      </c>
      <c r="E1337" s="75">
        <v>43277</v>
      </c>
      <c r="F1337" s="75">
        <f>E1337+5</f>
        <v>43282</v>
      </c>
      <c r="G1337" s="75">
        <f>F1337+17</f>
        <v>43299</v>
      </c>
    </row>
    <row r="1338" spans="1:8" s="57" customFormat="1" ht="15.75" customHeight="1">
      <c r="A1338" s="55"/>
      <c r="B1338" s="197" t="s">
        <v>541</v>
      </c>
      <c r="C1338" s="198" t="s">
        <v>542</v>
      </c>
      <c r="D1338" s="229"/>
      <c r="E1338" s="75">
        <f t="shared" ref="E1338:F1341" si="165">E1337+7</f>
        <v>43284</v>
      </c>
      <c r="F1338" s="75">
        <f t="shared" si="165"/>
        <v>43289</v>
      </c>
      <c r="G1338" s="75">
        <f>F1338+17</f>
        <v>43306</v>
      </c>
    </row>
    <row r="1339" spans="1:8" s="57" customFormat="1" ht="15.75" customHeight="1">
      <c r="A1339" s="95"/>
      <c r="B1339" s="197" t="s">
        <v>214</v>
      </c>
      <c r="C1339" s="198" t="s">
        <v>458</v>
      </c>
      <c r="D1339" s="229"/>
      <c r="E1339" s="75">
        <f t="shared" si="165"/>
        <v>43291</v>
      </c>
      <c r="F1339" s="75">
        <f t="shared" si="165"/>
        <v>43296</v>
      </c>
      <c r="G1339" s="75">
        <f>F1339+17</f>
        <v>43313</v>
      </c>
    </row>
    <row r="1340" spans="1:8" s="57" customFormat="1" ht="15.75" customHeight="1">
      <c r="A1340" s="87"/>
      <c r="B1340" s="119" t="s">
        <v>388</v>
      </c>
      <c r="C1340" s="119" t="s">
        <v>543</v>
      </c>
      <c r="D1340" s="229"/>
      <c r="E1340" s="75">
        <f t="shared" si="165"/>
        <v>43298</v>
      </c>
      <c r="F1340" s="75">
        <f t="shared" si="165"/>
        <v>43303</v>
      </c>
      <c r="G1340" s="75">
        <f>F1340+17</f>
        <v>43320</v>
      </c>
    </row>
    <row r="1341" spans="1:8" s="57" customFormat="1" ht="15.75" customHeight="1">
      <c r="A1341" s="87" t="s">
        <v>1107</v>
      </c>
      <c r="B1341" s="119" t="s">
        <v>363</v>
      </c>
      <c r="C1341" s="119" t="s">
        <v>390</v>
      </c>
      <c r="D1341" s="230"/>
      <c r="E1341" s="75">
        <f t="shared" si="165"/>
        <v>43305</v>
      </c>
      <c r="F1341" s="75">
        <f t="shared" si="165"/>
        <v>43310</v>
      </c>
      <c r="G1341" s="75">
        <f>F1341+17</f>
        <v>43327</v>
      </c>
    </row>
    <row r="1342" spans="1:8" s="57" customFormat="1" ht="15.75" customHeight="1">
      <c r="A1342" s="87"/>
      <c r="B1342" s="87"/>
      <c r="C1342" s="41"/>
      <c r="D1342" s="18"/>
      <c r="E1342" s="18"/>
      <c r="F1342" s="19"/>
      <c r="G1342" s="19"/>
    </row>
    <row r="1343" spans="1:8" s="215" customFormat="1" ht="15.75" customHeight="1">
      <c r="A1343" s="214"/>
    </row>
    <row r="1344" spans="1:8" s="215" customFormat="1" ht="15.75" customHeight="1"/>
    <row r="1345" spans="1:7" s="57" customFormat="1" ht="15.75" customHeight="1">
      <c r="A1345" s="87"/>
      <c r="B1345" s="197" t="s">
        <v>38</v>
      </c>
      <c r="C1345" s="198" t="s">
        <v>39</v>
      </c>
      <c r="D1345" s="153" t="s">
        <v>785</v>
      </c>
      <c r="E1345" s="75" t="s">
        <v>1082</v>
      </c>
      <c r="F1345" s="75" t="s">
        <v>41</v>
      </c>
      <c r="G1345" s="75" t="s">
        <v>322</v>
      </c>
    </row>
    <row r="1346" spans="1:7" s="57" customFormat="1" ht="15.75" customHeight="1">
      <c r="A1346" s="87"/>
      <c r="B1346" s="197"/>
      <c r="C1346" s="198"/>
      <c r="D1346" s="153"/>
      <c r="E1346" s="75" t="s">
        <v>30</v>
      </c>
      <c r="F1346" s="75" t="s">
        <v>42</v>
      </c>
      <c r="G1346" s="75" t="s">
        <v>43</v>
      </c>
    </row>
    <row r="1347" spans="1:7" s="57" customFormat="1" ht="15.75" customHeight="1">
      <c r="A1347" s="87"/>
      <c r="B1347" s="197" t="s">
        <v>535</v>
      </c>
      <c r="C1347" s="198" t="s">
        <v>536</v>
      </c>
      <c r="D1347" s="228" t="s">
        <v>1087</v>
      </c>
      <c r="E1347" s="75">
        <v>43283</v>
      </c>
      <c r="F1347" s="75">
        <f>E1347+5</f>
        <v>43288</v>
      </c>
      <c r="G1347" s="75">
        <f>F1347+17</f>
        <v>43305</v>
      </c>
    </row>
    <row r="1348" spans="1:7" s="57" customFormat="1" ht="15.75" customHeight="1">
      <c r="A1348" s="87"/>
      <c r="B1348" s="197" t="s">
        <v>348</v>
      </c>
      <c r="C1348" s="198" t="s">
        <v>537</v>
      </c>
      <c r="D1348" s="233"/>
      <c r="E1348" s="75">
        <f t="shared" ref="E1348:F1351" si="166">E1347+7</f>
        <v>43290</v>
      </c>
      <c r="F1348" s="75">
        <f t="shared" si="166"/>
        <v>43295</v>
      </c>
      <c r="G1348" s="75">
        <f>F1348+17</f>
        <v>43312</v>
      </c>
    </row>
    <row r="1349" spans="1:7" s="57" customFormat="1" ht="15.75" customHeight="1">
      <c r="A1349" s="87"/>
      <c r="B1349" s="197" t="s">
        <v>387</v>
      </c>
      <c r="C1349" s="198" t="s">
        <v>538</v>
      </c>
      <c r="D1349" s="233"/>
      <c r="E1349" s="75">
        <f t="shared" si="166"/>
        <v>43297</v>
      </c>
      <c r="F1349" s="75">
        <f t="shared" si="166"/>
        <v>43302</v>
      </c>
      <c r="G1349" s="75">
        <f>F1349+17</f>
        <v>43319</v>
      </c>
    </row>
    <row r="1350" spans="1:7" s="57" customFormat="1" ht="15.75" customHeight="1">
      <c r="A1350" s="87"/>
      <c r="B1350" s="76" t="s">
        <v>344</v>
      </c>
      <c r="C1350" s="76" t="s">
        <v>539</v>
      </c>
      <c r="D1350" s="233"/>
      <c r="E1350" s="75">
        <f t="shared" si="166"/>
        <v>43304</v>
      </c>
      <c r="F1350" s="75">
        <f t="shared" si="166"/>
        <v>43309</v>
      </c>
      <c r="G1350" s="75">
        <f>F1350+17</f>
        <v>43326</v>
      </c>
    </row>
    <row r="1351" spans="1:7" s="57" customFormat="1" ht="15.75" customHeight="1">
      <c r="A1351" s="87" t="s">
        <v>192</v>
      </c>
      <c r="B1351" s="74" t="s">
        <v>336</v>
      </c>
      <c r="C1351" s="74" t="s">
        <v>540</v>
      </c>
      <c r="D1351" s="233"/>
      <c r="E1351" s="77">
        <f>E1350+7</f>
        <v>43311</v>
      </c>
      <c r="F1351" s="77">
        <f t="shared" si="166"/>
        <v>43316</v>
      </c>
      <c r="G1351" s="77">
        <f>F1351+17</f>
        <v>43333</v>
      </c>
    </row>
    <row r="1352" spans="1:7" s="57" customFormat="1" ht="15.75" customHeight="1">
      <c r="A1352" s="87"/>
      <c r="B1352" s="74"/>
      <c r="C1352" s="74"/>
      <c r="D1352" s="234"/>
      <c r="E1352" s="74"/>
      <c r="F1352" s="74"/>
      <c r="G1352" s="74"/>
    </row>
    <row r="1353" spans="1:7" s="57" customFormat="1" ht="15.75" customHeight="1">
      <c r="A1353" s="214"/>
      <c r="B1353" s="247"/>
      <c r="C1353" s="247"/>
      <c r="D1353" s="247"/>
      <c r="E1353" s="247"/>
      <c r="F1353" s="247"/>
      <c r="G1353" s="250"/>
    </row>
    <row r="1354" spans="1:7" s="57" customFormat="1" ht="15.75" customHeight="1">
      <c r="A1354" s="87"/>
      <c r="B1354" s="197" t="s">
        <v>38</v>
      </c>
      <c r="C1354" s="198" t="s">
        <v>39</v>
      </c>
      <c r="D1354" s="153" t="s">
        <v>785</v>
      </c>
      <c r="E1354" s="75" t="s">
        <v>1082</v>
      </c>
      <c r="F1354" s="75" t="s">
        <v>41</v>
      </c>
      <c r="G1354" s="75" t="s">
        <v>1108</v>
      </c>
    </row>
    <row r="1355" spans="1:7" s="57" customFormat="1" ht="15.75" customHeight="1">
      <c r="A1355" s="87"/>
      <c r="B1355" s="197"/>
      <c r="C1355" s="198"/>
      <c r="D1355" s="153"/>
      <c r="E1355" s="75" t="s">
        <v>30</v>
      </c>
      <c r="F1355" s="75" t="s">
        <v>42</v>
      </c>
      <c r="G1355" s="75" t="s">
        <v>43</v>
      </c>
    </row>
    <row r="1356" spans="1:7" s="57" customFormat="1" ht="15.75" customHeight="1">
      <c r="A1356" s="87"/>
      <c r="B1356" s="197" t="s">
        <v>385</v>
      </c>
      <c r="C1356" s="198" t="s">
        <v>386</v>
      </c>
      <c r="D1356" s="219" t="s">
        <v>1109</v>
      </c>
      <c r="E1356" s="75">
        <v>43279</v>
      </c>
      <c r="F1356" s="75">
        <f>E1356+5</f>
        <v>43284</v>
      </c>
      <c r="G1356" s="75">
        <f>F1356+17</f>
        <v>43301</v>
      </c>
    </row>
    <row r="1357" spans="1:7" s="57" customFormat="1" ht="15.75" customHeight="1">
      <c r="A1357" s="87"/>
      <c r="B1357" s="197" t="s">
        <v>529</v>
      </c>
      <c r="C1357" s="198" t="s">
        <v>532</v>
      </c>
      <c r="D1357" s="220"/>
      <c r="E1357" s="75">
        <f t="shared" ref="E1357:F1360" si="167">E1356+7</f>
        <v>43286</v>
      </c>
      <c r="F1357" s="75">
        <f t="shared" si="167"/>
        <v>43291</v>
      </c>
      <c r="G1357" s="75">
        <f>F1357+17</f>
        <v>43308</v>
      </c>
    </row>
    <row r="1358" spans="1:7" s="57" customFormat="1" ht="15.75" customHeight="1">
      <c r="A1358" s="87"/>
      <c r="B1358" s="197" t="s">
        <v>530</v>
      </c>
      <c r="C1358" s="198" t="s">
        <v>533</v>
      </c>
      <c r="D1358" s="220"/>
      <c r="E1358" s="75">
        <f t="shared" si="167"/>
        <v>43293</v>
      </c>
      <c r="F1358" s="75">
        <f t="shared" si="167"/>
        <v>43298</v>
      </c>
      <c r="G1358" s="75">
        <f>F1358+17</f>
        <v>43315</v>
      </c>
    </row>
    <row r="1359" spans="1:7" s="57" customFormat="1" ht="15.75" customHeight="1">
      <c r="A1359" s="87"/>
      <c r="B1359" s="197" t="s">
        <v>400</v>
      </c>
      <c r="C1359" s="198" t="s">
        <v>534</v>
      </c>
      <c r="D1359" s="220"/>
      <c r="E1359" s="75">
        <f t="shared" si="167"/>
        <v>43300</v>
      </c>
      <c r="F1359" s="75">
        <f t="shared" si="167"/>
        <v>43305</v>
      </c>
      <c r="G1359" s="75">
        <f>F1359+17</f>
        <v>43322</v>
      </c>
    </row>
    <row r="1360" spans="1:7" s="57" customFormat="1" ht="15.75" customHeight="1">
      <c r="A1360" s="87"/>
      <c r="B1360" s="85" t="s">
        <v>531</v>
      </c>
      <c r="C1360" s="209"/>
      <c r="D1360" s="221"/>
      <c r="E1360" s="86">
        <f t="shared" si="167"/>
        <v>43307</v>
      </c>
      <c r="F1360" s="86">
        <f>F1359+7</f>
        <v>43312</v>
      </c>
      <c r="G1360" s="86">
        <f>F1360+17</f>
        <v>43329</v>
      </c>
    </row>
    <row r="1361" spans="1:8" s="57" customFormat="1" ht="15.75" customHeight="1">
      <c r="A1361" s="214"/>
      <c r="B1361" s="215"/>
      <c r="C1361" s="215"/>
      <c r="D1361" s="215"/>
      <c r="E1361" s="215"/>
      <c r="F1361" s="215"/>
      <c r="G1361" s="215"/>
      <c r="H1361" s="215"/>
    </row>
    <row r="1362" spans="1:8" s="57" customFormat="1" ht="15.75" customHeight="1">
      <c r="A1362" s="215"/>
      <c r="B1362" s="215"/>
      <c r="C1362" s="215"/>
      <c r="D1362" s="215"/>
      <c r="E1362" s="215"/>
      <c r="F1362" s="215"/>
      <c r="G1362" s="215"/>
      <c r="H1362" s="215"/>
    </row>
    <row r="1363" spans="1:8" s="57" customFormat="1" ht="15.75" customHeight="1">
      <c r="A1363" s="215"/>
      <c r="B1363" s="215"/>
      <c r="C1363" s="215"/>
      <c r="D1363" s="215"/>
      <c r="E1363" s="215"/>
      <c r="F1363" s="215"/>
      <c r="G1363" s="215"/>
      <c r="H1363" s="215"/>
    </row>
    <row r="1364" spans="1:8" s="57" customFormat="1" ht="15.75" customHeight="1">
      <c r="A1364" s="87"/>
      <c r="B1364" s="197" t="s">
        <v>38</v>
      </c>
      <c r="C1364" s="198" t="s">
        <v>39</v>
      </c>
      <c r="D1364" s="153" t="s">
        <v>785</v>
      </c>
      <c r="E1364" s="75" t="s">
        <v>1082</v>
      </c>
      <c r="F1364" s="75" t="s">
        <v>41</v>
      </c>
      <c r="G1364" s="75" t="s">
        <v>321</v>
      </c>
    </row>
    <row r="1365" spans="1:8" s="57" customFormat="1" ht="15.75" customHeight="1">
      <c r="A1365" s="87"/>
      <c r="B1365" s="197"/>
      <c r="C1365" s="198"/>
      <c r="D1365" s="153"/>
      <c r="E1365" s="75" t="s">
        <v>30</v>
      </c>
      <c r="F1365" s="75" t="s">
        <v>42</v>
      </c>
      <c r="G1365" s="75" t="s">
        <v>43</v>
      </c>
    </row>
    <row r="1366" spans="1:8" s="57" customFormat="1" ht="15.75" customHeight="1">
      <c r="A1366" s="87"/>
      <c r="B1366" s="197" t="s">
        <v>535</v>
      </c>
      <c r="C1366" s="198" t="s">
        <v>536</v>
      </c>
      <c r="D1366" s="216" t="s">
        <v>1087</v>
      </c>
      <c r="E1366" s="75">
        <v>43283</v>
      </c>
      <c r="F1366" s="75">
        <f>E1366+5</f>
        <v>43288</v>
      </c>
      <c r="G1366" s="75">
        <f>F1366+17</f>
        <v>43305</v>
      </c>
    </row>
    <row r="1367" spans="1:8" s="57" customFormat="1" ht="15.75" customHeight="1">
      <c r="A1367" s="87"/>
      <c r="B1367" s="197" t="s">
        <v>348</v>
      </c>
      <c r="C1367" s="198" t="s">
        <v>537</v>
      </c>
      <c r="D1367" s="217"/>
      <c r="E1367" s="75">
        <f t="shared" ref="E1367:F1368" si="168">E1366+7</f>
        <v>43290</v>
      </c>
      <c r="F1367" s="75">
        <f t="shared" si="168"/>
        <v>43295</v>
      </c>
      <c r="G1367" s="75">
        <f>F1367+17</f>
        <v>43312</v>
      </c>
    </row>
    <row r="1368" spans="1:8" s="57" customFormat="1" ht="15.75" customHeight="1">
      <c r="A1368" s="87"/>
      <c r="B1368" s="197" t="s">
        <v>387</v>
      </c>
      <c r="C1368" s="198" t="s">
        <v>538</v>
      </c>
      <c r="D1368" s="217"/>
      <c r="E1368" s="75">
        <f t="shared" si="168"/>
        <v>43297</v>
      </c>
      <c r="F1368" s="75">
        <f t="shared" si="168"/>
        <v>43302</v>
      </c>
      <c r="G1368" s="75">
        <f>F1368+17</f>
        <v>43319</v>
      </c>
    </row>
    <row r="1369" spans="1:8" s="57" customFormat="1" ht="15.75" customHeight="1">
      <c r="A1369" s="87"/>
      <c r="B1369" s="76" t="s">
        <v>344</v>
      </c>
      <c r="C1369" s="76" t="s">
        <v>539</v>
      </c>
      <c r="D1369" s="217"/>
      <c r="E1369" s="210">
        <f>E1368+7</f>
        <v>43304</v>
      </c>
      <c r="F1369" s="210">
        <f>F1368+7</f>
        <v>43309</v>
      </c>
      <c r="G1369" s="210">
        <f>F1369+17</f>
        <v>43326</v>
      </c>
    </row>
    <row r="1370" spans="1:8" s="57" customFormat="1" ht="15.75" customHeight="1">
      <c r="A1370" s="87" t="s">
        <v>1110</v>
      </c>
      <c r="B1370" s="74" t="s">
        <v>336</v>
      </c>
      <c r="C1370" s="74" t="s">
        <v>540</v>
      </c>
      <c r="D1370" s="218"/>
      <c r="E1370" s="77">
        <f>E1369+7</f>
        <v>43311</v>
      </c>
      <c r="F1370" s="77">
        <f>F1369+7</f>
        <v>43316</v>
      </c>
      <c r="G1370" s="77">
        <f>F1370+17</f>
        <v>43333</v>
      </c>
    </row>
    <row r="1371" spans="1:8" s="57" customFormat="1" ht="15.75" customHeight="1">
      <c r="A1371" s="87"/>
      <c r="B1371" s="74"/>
      <c r="C1371" s="74"/>
      <c r="D1371" s="74"/>
      <c r="E1371" s="74"/>
      <c r="F1371" s="74"/>
      <c r="G1371" s="74"/>
    </row>
    <row r="1372" spans="1:8" s="57" customFormat="1" ht="15.75" customHeight="1">
      <c r="A1372" s="214"/>
      <c r="B1372" s="215"/>
      <c r="C1372" s="215"/>
      <c r="D1372" s="215"/>
      <c r="E1372" s="215"/>
      <c r="F1372" s="215"/>
      <c r="G1372" s="215"/>
      <c r="H1372" s="215"/>
    </row>
    <row r="1373" spans="1:8" s="57" customFormat="1" ht="15.75" customHeight="1">
      <c r="A1373" s="87"/>
      <c r="B1373" s="211" t="s">
        <v>38</v>
      </c>
      <c r="C1373" s="90" t="s">
        <v>39</v>
      </c>
      <c r="D1373" s="90" t="s">
        <v>40</v>
      </c>
      <c r="E1373" s="74" t="s">
        <v>786</v>
      </c>
      <c r="F1373" s="74" t="s">
        <v>41</v>
      </c>
      <c r="G1373" s="90" t="s">
        <v>321</v>
      </c>
    </row>
    <row r="1374" spans="1:8" s="57" customFormat="1" ht="15.75" customHeight="1">
      <c r="A1374" s="87"/>
      <c r="B1374" s="212"/>
      <c r="C1374" s="92"/>
      <c r="D1374" s="92"/>
      <c r="E1374" s="80" t="s">
        <v>30</v>
      </c>
      <c r="F1374" s="106" t="s">
        <v>42</v>
      </c>
      <c r="G1374" s="74" t="s">
        <v>43</v>
      </c>
    </row>
    <row r="1375" spans="1:8" s="57" customFormat="1" ht="15.75" customHeight="1">
      <c r="A1375" s="87"/>
      <c r="B1375" s="197" t="s">
        <v>385</v>
      </c>
      <c r="C1375" s="198" t="s">
        <v>386</v>
      </c>
      <c r="D1375" s="216" t="s">
        <v>1109</v>
      </c>
      <c r="E1375" s="75">
        <v>43279</v>
      </c>
      <c r="F1375" s="75">
        <f>E1375+5</f>
        <v>43284</v>
      </c>
      <c r="G1375" s="75">
        <f>F1375+17</f>
        <v>43301</v>
      </c>
    </row>
    <row r="1376" spans="1:8" s="57" customFormat="1" ht="15.75" customHeight="1">
      <c r="A1376" s="87"/>
      <c r="B1376" s="197" t="s">
        <v>529</v>
      </c>
      <c r="C1376" s="198" t="s">
        <v>532</v>
      </c>
      <c r="D1376" s="217"/>
      <c r="E1376" s="75">
        <f t="shared" ref="E1376:F1376" si="169">E1375+7</f>
        <v>43286</v>
      </c>
      <c r="F1376" s="75">
        <f t="shared" si="169"/>
        <v>43291</v>
      </c>
      <c r="G1376" s="75">
        <f>F1376+17</f>
        <v>43308</v>
      </c>
    </row>
    <row r="1377" spans="1:7" s="57" customFormat="1" ht="15.75" customHeight="1">
      <c r="A1377" s="55"/>
      <c r="B1377" s="197" t="s">
        <v>530</v>
      </c>
      <c r="C1377" s="198" t="s">
        <v>533</v>
      </c>
      <c r="D1377" s="217"/>
      <c r="E1377" s="75">
        <f t="shared" ref="E1377:F1377" si="170">E1376+7</f>
        <v>43293</v>
      </c>
      <c r="F1377" s="75">
        <f t="shared" si="170"/>
        <v>43298</v>
      </c>
      <c r="G1377" s="75">
        <f>F1377+17</f>
        <v>43315</v>
      </c>
    </row>
    <row r="1378" spans="1:7" s="57" customFormat="1" ht="15.75" customHeight="1">
      <c r="A1378" s="69" t="s">
        <v>1111</v>
      </c>
      <c r="B1378" s="197" t="s">
        <v>400</v>
      </c>
      <c r="C1378" s="198" t="s">
        <v>534</v>
      </c>
      <c r="D1378" s="217"/>
      <c r="E1378" s="75">
        <f t="shared" ref="E1378:F1378" si="171">E1377+7</f>
        <v>43300</v>
      </c>
      <c r="F1378" s="75">
        <f t="shared" si="171"/>
        <v>43305</v>
      </c>
      <c r="G1378" s="75">
        <f>F1378+17</f>
        <v>43322</v>
      </c>
    </row>
    <row r="1379" spans="1:7" s="57" customFormat="1" ht="15.75" customHeight="1">
      <c r="B1379" s="85" t="s">
        <v>531</v>
      </c>
      <c r="C1379" s="209"/>
      <c r="D1379" s="218"/>
      <c r="E1379" s="86">
        <f t="shared" ref="E1379" si="172">E1378+7</f>
        <v>43307</v>
      </c>
      <c r="F1379" s="86">
        <f>F1378+7</f>
        <v>43312</v>
      </c>
      <c r="G1379" s="86">
        <f>F1379+17</f>
        <v>43329</v>
      </c>
    </row>
    <row r="1380" spans="1:7" s="57" customFormat="1" ht="15.75"/>
    <row r="1381" spans="1:7" s="73" customFormat="1"/>
  </sheetData>
  <mergeCells count="496">
    <mergeCell ref="D624:D628"/>
    <mergeCell ref="A629:B629"/>
    <mergeCell ref="D615:D619"/>
    <mergeCell ref="C630:C631"/>
    <mergeCell ref="B984:B985"/>
    <mergeCell ref="B1044:B1045"/>
    <mergeCell ref="B1073:B1074"/>
    <mergeCell ref="B1055:B1056"/>
    <mergeCell ref="B677:B678"/>
    <mergeCell ref="C677:C678"/>
    <mergeCell ref="C641:C642"/>
    <mergeCell ref="B777:B778"/>
    <mergeCell ref="C823:C824"/>
    <mergeCell ref="C805:C806"/>
    <mergeCell ref="B871:B872"/>
    <mergeCell ref="C685:C686"/>
    <mergeCell ref="B703:B704"/>
    <mergeCell ref="B694:B695"/>
    <mergeCell ref="B730:B731"/>
    <mergeCell ref="B738:B739"/>
    <mergeCell ref="B786:B787"/>
    <mergeCell ref="B1004:B1005"/>
    <mergeCell ref="B1012:B1013"/>
    <mergeCell ref="B974:B975"/>
    <mergeCell ref="B947:B948"/>
    <mergeCell ref="B843:B844"/>
    <mergeCell ref="D862:D867"/>
    <mergeCell ref="B965:B966"/>
    <mergeCell ref="B1124:B1125"/>
    <mergeCell ref="B1084:B1085"/>
    <mergeCell ref="B1065:B1066"/>
    <mergeCell ref="B1033:B1034"/>
    <mergeCell ref="B1023:B1024"/>
    <mergeCell ref="B1116:B1117"/>
    <mergeCell ref="B1105:B1106"/>
    <mergeCell ref="B1094:B1095"/>
    <mergeCell ref="D959:D963"/>
    <mergeCell ref="D1107:D1111"/>
    <mergeCell ref="D1118:D1122"/>
    <mergeCell ref="D967:D971"/>
    <mergeCell ref="D1086:D1090"/>
    <mergeCell ref="D996:D1000"/>
    <mergeCell ref="B880:B881"/>
    <mergeCell ref="B935:B936"/>
    <mergeCell ref="D928:D932"/>
    <mergeCell ref="B957:B958"/>
    <mergeCell ref="B861:B862"/>
    <mergeCell ref="B889:B890"/>
    <mergeCell ref="B994:B995"/>
    <mergeCell ref="B851:B852"/>
    <mergeCell ref="B908:B909"/>
    <mergeCell ref="B898:B899"/>
    <mergeCell ref="B926:B927"/>
    <mergeCell ref="D421:D425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A490:B490"/>
    <mergeCell ref="C612:C613"/>
    <mergeCell ref="A611:B611"/>
    <mergeCell ref="D491:D492"/>
    <mergeCell ref="D493:D497"/>
    <mergeCell ref="A510:B510"/>
    <mergeCell ref="B511:B512"/>
    <mergeCell ref="D513:D518"/>
    <mergeCell ref="A537:B537"/>
    <mergeCell ref="B566:B567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B400:B401"/>
    <mergeCell ref="D412:D416"/>
    <mergeCell ref="C410:C411"/>
    <mergeCell ref="D402:D406"/>
    <mergeCell ref="A427:B427"/>
    <mergeCell ref="D428:D429"/>
    <mergeCell ref="D374:D378"/>
    <mergeCell ref="A557:B557"/>
    <mergeCell ref="B549:B550"/>
    <mergeCell ref="D596:D600"/>
    <mergeCell ref="B558:B559"/>
    <mergeCell ref="B594:B595"/>
    <mergeCell ref="C594:C595"/>
    <mergeCell ref="D568:D572"/>
    <mergeCell ref="D577:D581"/>
    <mergeCell ref="B547:G548"/>
    <mergeCell ref="A593:B593"/>
    <mergeCell ref="B603:B604"/>
    <mergeCell ref="D632:D636"/>
    <mergeCell ref="B668:B669"/>
    <mergeCell ref="B651:B652"/>
    <mergeCell ref="B612:B613"/>
    <mergeCell ref="D685:D686"/>
    <mergeCell ref="D677:D678"/>
    <mergeCell ref="D679:D683"/>
    <mergeCell ref="C767:C768"/>
    <mergeCell ref="D713:D717"/>
    <mergeCell ref="D732:D736"/>
    <mergeCell ref="D694:D695"/>
    <mergeCell ref="B747:B748"/>
    <mergeCell ref="B720:B721"/>
    <mergeCell ref="B757:B758"/>
    <mergeCell ref="D749:D753"/>
    <mergeCell ref="C720:C721"/>
    <mergeCell ref="D687:D691"/>
    <mergeCell ref="D696:D700"/>
    <mergeCell ref="C711:C712"/>
    <mergeCell ref="C703:C704"/>
    <mergeCell ref="B767:B768"/>
    <mergeCell ref="C694:C695"/>
    <mergeCell ref="D711:D712"/>
    <mergeCell ref="D281:D285"/>
    <mergeCell ref="D269:D270"/>
    <mergeCell ref="D252:D257"/>
    <mergeCell ref="A278:B278"/>
    <mergeCell ref="B372:B373"/>
    <mergeCell ref="A326:B326"/>
    <mergeCell ref="A305:B305"/>
    <mergeCell ref="B316:B317"/>
    <mergeCell ref="A287:B287"/>
    <mergeCell ref="A362:B362"/>
    <mergeCell ref="A325:G325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9:D303"/>
    <mergeCell ref="D297:D298"/>
    <mergeCell ref="B345:B346"/>
    <mergeCell ref="C260:C261"/>
    <mergeCell ref="D260:D261"/>
    <mergeCell ref="C250:C251"/>
    <mergeCell ref="A249:B249"/>
    <mergeCell ref="C231:C232"/>
    <mergeCell ref="B260:B261"/>
    <mergeCell ref="A258:G259"/>
    <mergeCell ref="D279:D280"/>
    <mergeCell ref="B279:B280"/>
    <mergeCell ref="B231:B232"/>
    <mergeCell ref="D262:D266"/>
    <mergeCell ref="C240:C241"/>
    <mergeCell ref="D345:D34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D36:D40"/>
    <mergeCell ref="D14:D15"/>
    <mergeCell ref="D16:D20"/>
    <mergeCell ref="C14:C15"/>
    <mergeCell ref="B12:G13"/>
    <mergeCell ref="B23:B24"/>
    <mergeCell ref="A33:B33"/>
    <mergeCell ref="A105:B105"/>
    <mergeCell ref="A134:B134"/>
    <mergeCell ref="A154:B154"/>
    <mergeCell ref="C145:C146"/>
    <mergeCell ref="D88:D89"/>
    <mergeCell ref="D43:D44"/>
    <mergeCell ref="D90:D94"/>
    <mergeCell ref="C80:C81"/>
    <mergeCell ref="D61:D62"/>
    <mergeCell ref="D73:D77"/>
    <mergeCell ref="C61:C62"/>
    <mergeCell ref="D82:D86"/>
    <mergeCell ref="D80:D81"/>
    <mergeCell ref="C71:C72"/>
    <mergeCell ref="D54:D58"/>
    <mergeCell ref="D63:D67"/>
    <mergeCell ref="D71:D72"/>
    <mergeCell ref="C88:C89"/>
    <mergeCell ref="C43:C44"/>
    <mergeCell ref="C52:C53"/>
    <mergeCell ref="D52:D53"/>
    <mergeCell ref="D45:D49"/>
    <mergeCell ref="D147:D152"/>
    <mergeCell ref="B61:B62"/>
    <mergeCell ref="B88:B89"/>
    <mergeCell ref="A87:B87"/>
    <mergeCell ref="C97:C98"/>
    <mergeCell ref="B97:B98"/>
    <mergeCell ref="B52:B53"/>
    <mergeCell ref="B34:B35"/>
    <mergeCell ref="A51:B51"/>
    <mergeCell ref="A70:B70"/>
    <mergeCell ref="A96:B96"/>
    <mergeCell ref="B80:B81"/>
    <mergeCell ref="B71:B72"/>
    <mergeCell ref="C202:C203"/>
    <mergeCell ref="B106:B107"/>
    <mergeCell ref="B145:B146"/>
    <mergeCell ref="A114:B114"/>
    <mergeCell ref="D202:D203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202:B203"/>
    <mergeCell ref="D155:D156"/>
    <mergeCell ref="D108:D112"/>
    <mergeCell ref="C106:C107"/>
    <mergeCell ref="C155:C156"/>
    <mergeCell ref="B174:B175"/>
    <mergeCell ref="B115:B116"/>
    <mergeCell ref="B164:B165"/>
    <mergeCell ref="B125:B126"/>
    <mergeCell ref="A173:B173"/>
    <mergeCell ref="B135:B136"/>
    <mergeCell ref="D117:D122"/>
    <mergeCell ref="D127:D132"/>
    <mergeCell ref="D192:D193"/>
    <mergeCell ref="B155:B156"/>
    <mergeCell ref="A144:B144"/>
    <mergeCell ref="A163:B163"/>
    <mergeCell ref="A124:B124"/>
    <mergeCell ref="D166:D170"/>
    <mergeCell ref="D174:D175"/>
    <mergeCell ref="C125:C126"/>
    <mergeCell ref="D135:D136"/>
    <mergeCell ref="D97:D98"/>
    <mergeCell ref="D185:D189"/>
    <mergeCell ref="D125:D126"/>
    <mergeCell ref="D99:D103"/>
    <mergeCell ref="C164:C165"/>
    <mergeCell ref="D183:D184"/>
    <mergeCell ref="D157:D161"/>
    <mergeCell ref="D137:D142"/>
    <mergeCell ref="D164:D165"/>
    <mergeCell ref="D145:D146"/>
    <mergeCell ref="D115:D11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306:D307"/>
    <mergeCell ref="B306:B307"/>
    <mergeCell ref="D271:D276"/>
    <mergeCell ref="D288:D289"/>
    <mergeCell ref="D240:D241"/>
    <mergeCell ref="D233:D237"/>
    <mergeCell ref="B269:B270"/>
    <mergeCell ref="A239:B239"/>
    <mergeCell ref="C279:C280"/>
    <mergeCell ref="D231:D232"/>
    <mergeCell ref="B250:B251"/>
    <mergeCell ref="B240:B241"/>
    <mergeCell ref="D250:D251"/>
    <mergeCell ref="B222:B223"/>
    <mergeCell ref="C222:C223"/>
    <mergeCell ref="D204:D208"/>
    <mergeCell ref="A230:B230"/>
    <mergeCell ref="C269:C270"/>
    <mergeCell ref="A211:B211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B212:B213"/>
    <mergeCell ref="D212:D213"/>
    <mergeCell ref="D290:D294"/>
    <mergeCell ref="D316:D317"/>
    <mergeCell ref="D318:D323"/>
    <mergeCell ref="D242:D246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455:B455"/>
    <mergeCell ref="B464:B465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428:B429"/>
    <mergeCell ref="D383:D387"/>
    <mergeCell ref="B363:B364"/>
    <mergeCell ref="B482:B483"/>
    <mergeCell ref="D560:D564"/>
    <mergeCell ref="B381:B382"/>
    <mergeCell ref="A380:B380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C473:C474"/>
    <mergeCell ref="D458:D462"/>
    <mergeCell ref="C464:C465"/>
    <mergeCell ref="A446:B446"/>
    <mergeCell ref="D456:D457"/>
    <mergeCell ref="D419:D420"/>
    <mergeCell ref="B447:B448"/>
    <mergeCell ref="C447:C448"/>
    <mergeCell ref="A436:B436"/>
    <mergeCell ref="A520:B520"/>
    <mergeCell ref="A602:B602"/>
    <mergeCell ref="D594:D595"/>
    <mergeCell ref="B630:B631"/>
    <mergeCell ref="D643:D647"/>
    <mergeCell ref="D662:D666"/>
    <mergeCell ref="D641:D642"/>
    <mergeCell ref="D612:D613"/>
    <mergeCell ref="C651:C652"/>
    <mergeCell ref="C668:C669"/>
    <mergeCell ref="D621:D622"/>
    <mergeCell ref="D660:D661"/>
    <mergeCell ref="D668:D669"/>
    <mergeCell ref="C660:C661"/>
    <mergeCell ref="D651:D652"/>
    <mergeCell ref="D653:D657"/>
    <mergeCell ref="D630:D631"/>
    <mergeCell ref="C621:C622"/>
    <mergeCell ref="B621:B622"/>
    <mergeCell ref="D605:D609"/>
    <mergeCell ref="D603:D604"/>
    <mergeCell ref="A620:B620"/>
    <mergeCell ref="B660:B661"/>
    <mergeCell ref="B641:B642"/>
    <mergeCell ref="C603:C604"/>
    <mergeCell ref="D757:D758"/>
    <mergeCell ref="D825:D829"/>
    <mergeCell ref="D823:D824"/>
    <mergeCell ref="D788:D792"/>
    <mergeCell ref="D705:D709"/>
    <mergeCell ref="D670:D674"/>
    <mergeCell ref="D703:D704"/>
    <mergeCell ref="D767:D768"/>
    <mergeCell ref="D722:D726"/>
    <mergeCell ref="D779:D783"/>
    <mergeCell ref="D720:D721"/>
    <mergeCell ref="C757:C758"/>
    <mergeCell ref="D769:D773"/>
    <mergeCell ref="D786:D787"/>
    <mergeCell ref="D777:D778"/>
    <mergeCell ref="D1347:D1352"/>
    <mergeCell ref="A1353:G1353"/>
    <mergeCell ref="D1136:D1140"/>
    <mergeCell ref="B711:B712"/>
    <mergeCell ref="B685:B686"/>
    <mergeCell ref="B795:B796"/>
    <mergeCell ref="B805:B806"/>
    <mergeCell ref="B1142:B1143"/>
    <mergeCell ref="B1134:B1135"/>
    <mergeCell ref="C795:C796"/>
    <mergeCell ref="D740:D744"/>
    <mergeCell ref="C832:C833"/>
    <mergeCell ref="C777:C778"/>
    <mergeCell ref="C814:C815"/>
    <mergeCell ref="D807:D811"/>
    <mergeCell ref="D986:D990"/>
    <mergeCell ref="D1126:D1130"/>
    <mergeCell ref="D1096:D1100"/>
    <mergeCell ref="D976:D980"/>
    <mergeCell ref="D805:D806"/>
    <mergeCell ref="D832:D833"/>
    <mergeCell ref="D814:D815"/>
    <mergeCell ref="C1181:C1182"/>
    <mergeCell ref="D1375:D1379"/>
    <mergeCell ref="A1343:XFD1344"/>
    <mergeCell ref="A1254:XFD1254"/>
    <mergeCell ref="D1256:D1262"/>
    <mergeCell ref="A1272:H1273"/>
    <mergeCell ref="A1263:H1264"/>
    <mergeCell ref="D1286:D1290"/>
    <mergeCell ref="B1321:B1322"/>
    <mergeCell ref="C1321:C1322"/>
    <mergeCell ref="A1333:H1334"/>
    <mergeCell ref="D1316:D1322"/>
    <mergeCell ref="A1323:XFD1323"/>
    <mergeCell ref="B1300:B1301"/>
    <mergeCell ref="C1300:C1301"/>
    <mergeCell ref="D1305:D1310"/>
    <mergeCell ref="A1312:H1313"/>
    <mergeCell ref="A1282:H1283"/>
    <mergeCell ref="C1199:C1200"/>
    <mergeCell ref="D1201:D1206"/>
    <mergeCell ref="B814:B815"/>
    <mergeCell ref="B918:B919"/>
    <mergeCell ref="C786:C787"/>
    <mergeCell ref="A1207:H1208"/>
    <mergeCell ref="D1211:D1215"/>
    <mergeCell ref="A1361:H1363"/>
    <mergeCell ref="D1337:D1341"/>
    <mergeCell ref="A1216:I1217"/>
    <mergeCell ref="D1229:D1234"/>
    <mergeCell ref="D1220:D1225"/>
    <mergeCell ref="D1327:D1332"/>
    <mergeCell ref="D797:D801"/>
    <mergeCell ref="A1245:H1245"/>
    <mergeCell ref="D1248:D1253"/>
    <mergeCell ref="D1238:D1244"/>
    <mergeCell ref="D1295:D1301"/>
    <mergeCell ref="A1303:XFD1303"/>
    <mergeCell ref="D1267:D1271"/>
    <mergeCell ref="D1276:D1281"/>
    <mergeCell ref="A1292:H1292"/>
    <mergeCell ref="D949:D953"/>
    <mergeCell ref="D852:D857"/>
    <mergeCell ref="B1152:B1153"/>
    <mergeCell ref="D1183:D1187"/>
    <mergeCell ref="D1154:D1158"/>
    <mergeCell ref="D1163:D1164"/>
    <mergeCell ref="B832:B833"/>
    <mergeCell ref="B823:B824"/>
    <mergeCell ref="D1174:D1178"/>
    <mergeCell ref="A1372:H1372"/>
    <mergeCell ref="D1366:D1370"/>
    <mergeCell ref="B1373:B1374"/>
    <mergeCell ref="D1356:D1360"/>
    <mergeCell ref="D795:D796"/>
    <mergeCell ref="D816:D820"/>
    <mergeCell ref="C1172:C1173"/>
    <mergeCell ref="D1172:D1173"/>
    <mergeCell ref="C1163:C1164"/>
    <mergeCell ref="D1199:D1200"/>
    <mergeCell ref="B1172:B1173"/>
    <mergeCell ref="B1199:B1200"/>
    <mergeCell ref="C1190:C1191"/>
    <mergeCell ref="D1190:D1191"/>
    <mergeCell ref="D1192:D1196"/>
    <mergeCell ref="B1163:B1164"/>
    <mergeCell ref="D1181:D1182"/>
    <mergeCell ref="B1181:B1182"/>
    <mergeCell ref="B1190:B1191"/>
    <mergeCell ref="D1165:D1169"/>
    <mergeCell ref="C851:C852"/>
  </mergeCells>
  <phoneticPr fontId="33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46"/>
  <sheetViews>
    <sheetView workbookViewId="0">
      <selection activeCell="B6" sqref="B6:B7"/>
    </sheetView>
  </sheetViews>
  <sheetFormatPr defaultColWidth="9" defaultRowHeight="16.5"/>
  <cols>
    <col min="1" max="1" width="15.25" style="284" customWidth="1"/>
    <col min="2" max="2" width="29.625" style="285" customWidth="1"/>
    <col min="3" max="3" width="11" style="285" customWidth="1"/>
    <col min="4" max="4" width="16.125" style="284" customWidth="1"/>
    <col min="5" max="5" width="14.625" style="284" customWidth="1"/>
    <col min="6" max="6" width="18.5" style="284" customWidth="1"/>
    <col min="7" max="7" width="16.375" style="284" customWidth="1"/>
    <col min="8" max="8" width="16.125" style="284" customWidth="1"/>
    <col min="9" max="16384" width="9" style="284"/>
  </cols>
  <sheetData>
    <row r="1" spans="1:11" ht="62.25" customHeight="1">
      <c r="A1" s="419" t="s">
        <v>2025</v>
      </c>
      <c r="B1" s="419"/>
      <c r="C1" s="419"/>
      <c r="D1" s="419"/>
      <c r="E1" s="419"/>
      <c r="F1" s="420"/>
      <c r="G1" s="419"/>
      <c r="H1" s="361"/>
      <c r="I1" s="345"/>
      <c r="J1" s="418"/>
      <c r="K1" s="418"/>
    </row>
    <row r="2" spans="1:11" ht="36" customHeight="1">
      <c r="A2" s="414" t="s">
        <v>35</v>
      </c>
      <c r="B2" s="414"/>
      <c r="C2" s="417"/>
      <c r="D2" s="416"/>
      <c r="E2" s="416"/>
      <c r="F2" s="416"/>
      <c r="G2" s="415" t="s">
        <v>2024</v>
      </c>
      <c r="H2" s="361"/>
      <c r="I2" s="345"/>
      <c r="J2" s="413"/>
      <c r="K2" s="412"/>
    </row>
    <row r="3" spans="1:11" ht="23.25" customHeight="1">
      <c r="A3" s="414" t="s">
        <v>2023</v>
      </c>
      <c r="B3" s="414"/>
      <c r="C3" s="414"/>
      <c r="D3" s="414"/>
      <c r="E3" s="414"/>
      <c r="F3" s="414"/>
      <c r="G3" s="414"/>
      <c r="H3" s="361"/>
      <c r="I3" s="345"/>
      <c r="J3" s="413"/>
      <c r="K3" s="412"/>
    </row>
    <row r="4" spans="1:11">
      <c r="A4" s="355" t="s">
        <v>193</v>
      </c>
      <c r="B4" s="356"/>
      <c r="C4" s="356"/>
      <c r="D4" s="355"/>
      <c r="E4" s="355"/>
      <c r="F4" s="355"/>
      <c r="G4" s="355"/>
      <c r="H4" s="332"/>
    </row>
    <row r="5" spans="1:11">
      <c r="A5" s="306" t="s">
        <v>69</v>
      </c>
      <c r="B5" s="331"/>
      <c r="C5" s="331"/>
      <c r="D5" s="306"/>
      <c r="E5" s="306"/>
      <c r="F5" s="306"/>
      <c r="G5" s="361"/>
      <c r="H5" s="411"/>
    </row>
    <row r="6" spans="1:11">
      <c r="A6" s="306"/>
      <c r="B6" s="344" t="s">
        <v>38</v>
      </c>
      <c r="C6" s="344" t="s">
        <v>39</v>
      </c>
      <c r="D6" s="343" t="s">
        <v>40</v>
      </c>
      <c r="E6" s="291" t="s">
        <v>194</v>
      </c>
      <c r="F6" s="291" t="s">
        <v>194</v>
      </c>
      <c r="G6" s="291" t="s">
        <v>1980</v>
      </c>
    </row>
    <row r="7" spans="1:11">
      <c r="B7" s="342"/>
      <c r="C7" s="342"/>
      <c r="D7" s="341"/>
      <c r="E7" s="291" t="s">
        <v>1125</v>
      </c>
      <c r="F7" s="291" t="s">
        <v>42</v>
      </c>
      <c r="G7" s="291" t="s">
        <v>43</v>
      </c>
    </row>
    <row r="8" spans="1:11" ht="16.5" customHeight="1">
      <c r="B8" s="359" t="s">
        <v>1506</v>
      </c>
      <c r="C8" s="359" t="s">
        <v>1505</v>
      </c>
      <c r="D8" s="290" t="s">
        <v>1504</v>
      </c>
      <c r="E8" s="286">
        <f>F8-5</f>
        <v>43280</v>
      </c>
      <c r="F8" s="286">
        <v>43285</v>
      </c>
      <c r="G8" s="286">
        <f>F8+34</f>
        <v>43319</v>
      </c>
    </row>
    <row r="9" spans="1:11">
      <c r="B9" s="359" t="s">
        <v>1503</v>
      </c>
      <c r="C9" s="359" t="s">
        <v>1502</v>
      </c>
      <c r="D9" s="289"/>
      <c r="E9" s="286">
        <f>E8+7</f>
        <v>43287</v>
      </c>
      <c r="F9" s="286">
        <f>F8+7</f>
        <v>43292</v>
      </c>
      <c r="G9" s="286">
        <f>F9+33</f>
        <v>43325</v>
      </c>
    </row>
    <row r="10" spans="1:11">
      <c r="B10" s="359" t="s">
        <v>1501</v>
      </c>
      <c r="C10" s="359" t="s">
        <v>1500</v>
      </c>
      <c r="D10" s="289"/>
      <c r="E10" s="286">
        <f>E9+7</f>
        <v>43294</v>
      </c>
      <c r="F10" s="286">
        <f>F9+7</f>
        <v>43299</v>
      </c>
      <c r="G10" s="286">
        <f>F10+33</f>
        <v>43332</v>
      </c>
      <c r="H10" s="398"/>
    </row>
    <row r="11" spans="1:11">
      <c r="B11" s="359" t="s">
        <v>1499</v>
      </c>
      <c r="C11" s="359" t="s">
        <v>1498</v>
      </c>
      <c r="D11" s="287"/>
      <c r="E11" s="286">
        <f>E10+7</f>
        <v>43301</v>
      </c>
      <c r="F11" s="286">
        <f>F10+7</f>
        <v>43306</v>
      </c>
      <c r="G11" s="286">
        <f>F11+33</f>
        <v>43339</v>
      </c>
    </row>
    <row r="12" spans="1:11">
      <c r="B12" s="284"/>
      <c r="C12" s="284"/>
    </row>
    <row r="13" spans="1:11">
      <c r="B13" s="344" t="s">
        <v>38</v>
      </c>
      <c r="C13" s="344" t="s">
        <v>39</v>
      </c>
      <c r="D13" s="343" t="s">
        <v>40</v>
      </c>
      <c r="E13" s="291" t="s">
        <v>194</v>
      </c>
      <c r="F13" s="291" t="s">
        <v>194</v>
      </c>
      <c r="G13" s="291" t="s">
        <v>1980</v>
      </c>
    </row>
    <row r="14" spans="1:11">
      <c r="B14" s="342"/>
      <c r="C14" s="342"/>
      <c r="D14" s="341"/>
      <c r="E14" s="291" t="s">
        <v>1125</v>
      </c>
      <c r="F14" s="291" t="s">
        <v>42</v>
      </c>
      <c r="G14" s="291" t="s">
        <v>43</v>
      </c>
    </row>
    <row r="15" spans="1:11" ht="16.5" customHeight="1">
      <c r="B15" s="338" t="s">
        <v>1979</v>
      </c>
      <c r="C15" s="338" t="s">
        <v>1963</v>
      </c>
      <c r="D15" s="358" t="s">
        <v>1978</v>
      </c>
      <c r="E15" s="286">
        <f>F15-5</f>
        <v>43277</v>
      </c>
      <c r="F15" s="286">
        <v>43282</v>
      </c>
      <c r="G15" s="286">
        <f>F15+28</f>
        <v>43310</v>
      </c>
    </row>
    <row r="16" spans="1:11">
      <c r="B16" s="360" t="s">
        <v>1977</v>
      </c>
      <c r="C16" s="359" t="s">
        <v>1888</v>
      </c>
      <c r="D16" s="358"/>
      <c r="E16" s="286">
        <f>E15+7</f>
        <v>43284</v>
      </c>
      <c r="F16" s="286">
        <f>F15+7</f>
        <v>43289</v>
      </c>
      <c r="G16" s="286">
        <f>F16+28</f>
        <v>43317</v>
      </c>
    </row>
    <row r="17" spans="1:7">
      <c r="B17" s="360" t="s">
        <v>1976</v>
      </c>
      <c r="C17" s="359" t="s">
        <v>1888</v>
      </c>
      <c r="D17" s="358"/>
      <c r="E17" s="286">
        <f>E16+7</f>
        <v>43291</v>
      </c>
      <c r="F17" s="286">
        <f>F16+7</f>
        <v>43296</v>
      </c>
      <c r="G17" s="286">
        <f>F17+28</f>
        <v>43324</v>
      </c>
    </row>
    <row r="18" spans="1:7">
      <c r="B18" s="360" t="s">
        <v>1975</v>
      </c>
      <c r="C18" s="359" t="s">
        <v>1888</v>
      </c>
      <c r="D18" s="358"/>
      <c r="E18" s="286">
        <f>E17+7</f>
        <v>43298</v>
      </c>
      <c r="F18" s="286">
        <f>F17+7</f>
        <v>43303</v>
      </c>
      <c r="G18" s="286">
        <f>F18+28</f>
        <v>43331</v>
      </c>
    </row>
    <row r="19" spans="1:7">
      <c r="B19" s="359" t="s">
        <v>1974</v>
      </c>
      <c r="C19" s="359" t="s">
        <v>1888</v>
      </c>
      <c r="D19" s="358"/>
      <c r="E19" s="286">
        <f>E18+7</f>
        <v>43305</v>
      </c>
      <c r="F19" s="286">
        <f>F18+7</f>
        <v>43310</v>
      </c>
      <c r="G19" s="286">
        <f>F19+28</f>
        <v>43338</v>
      </c>
    </row>
    <row r="20" spans="1:7">
      <c r="B20" s="284"/>
      <c r="C20" s="284"/>
    </row>
    <row r="21" spans="1:7">
      <c r="B21" s="344" t="s">
        <v>38</v>
      </c>
      <c r="C21" s="344" t="s">
        <v>39</v>
      </c>
      <c r="D21" s="343" t="s">
        <v>40</v>
      </c>
      <c r="E21" s="291" t="s">
        <v>194</v>
      </c>
      <c r="F21" s="291" t="s">
        <v>194</v>
      </c>
      <c r="G21" s="291" t="s">
        <v>1980</v>
      </c>
    </row>
    <row r="22" spans="1:7">
      <c r="B22" s="342"/>
      <c r="C22" s="342"/>
      <c r="D22" s="341"/>
      <c r="E22" s="291" t="s">
        <v>1125</v>
      </c>
      <c r="F22" s="291" t="s">
        <v>42</v>
      </c>
      <c r="G22" s="291" t="s">
        <v>43</v>
      </c>
    </row>
    <row r="23" spans="1:7" ht="16.5" customHeight="1">
      <c r="B23" s="359" t="s">
        <v>1907</v>
      </c>
      <c r="C23" s="359" t="s">
        <v>1906</v>
      </c>
      <c r="D23" s="290" t="s">
        <v>1905</v>
      </c>
      <c r="E23" s="286">
        <f>F23-4</f>
        <v>43284</v>
      </c>
      <c r="F23" s="286">
        <v>43288</v>
      </c>
      <c r="G23" s="286">
        <f>F23+33</f>
        <v>43321</v>
      </c>
    </row>
    <row r="24" spans="1:7">
      <c r="B24" s="359" t="s">
        <v>1904</v>
      </c>
      <c r="C24" s="359" t="s">
        <v>1553</v>
      </c>
      <c r="D24" s="289"/>
      <c r="E24" s="286">
        <f>E23+7</f>
        <v>43291</v>
      </c>
      <c r="F24" s="286">
        <f>F23+7</f>
        <v>43295</v>
      </c>
      <c r="G24" s="286">
        <f>F24+33</f>
        <v>43328</v>
      </c>
    </row>
    <row r="25" spans="1:7">
      <c r="B25" s="359" t="s">
        <v>1903</v>
      </c>
      <c r="C25" s="359" t="s">
        <v>1901</v>
      </c>
      <c r="D25" s="289"/>
      <c r="E25" s="286">
        <f>E24+7</f>
        <v>43298</v>
      </c>
      <c r="F25" s="286">
        <f>F24+7</f>
        <v>43302</v>
      </c>
      <c r="G25" s="286">
        <f>F25+33</f>
        <v>43335</v>
      </c>
    </row>
    <row r="26" spans="1:7">
      <c r="B26" s="359" t="s">
        <v>1902</v>
      </c>
      <c r="C26" s="359" t="s">
        <v>1901</v>
      </c>
      <c r="D26" s="287"/>
      <c r="E26" s="286">
        <f>E25+7</f>
        <v>43305</v>
      </c>
      <c r="F26" s="286">
        <f>F25+7</f>
        <v>43309</v>
      </c>
      <c r="G26" s="286">
        <f>F26+33</f>
        <v>43342</v>
      </c>
    </row>
    <row r="27" spans="1:7">
      <c r="B27" s="410"/>
      <c r="C27" s="406"/>
      <c r="E27" s="303"/>
      <c r="F27" s="303"/>
      <c r="G27" s="303"/>
    </row>
    <row r="28" spans="1:7">
      <c r="A28" s="377" t="s">
        <v>205</v>
      </c>
      <c r="B28" s="284"/>
      <c r="C28" s="284"/>
      <c r="E28" s="306"/>
      <c r="F28" s="306"/>
      <c r="G28" s="361"/>
    </row>
    <row r="29" spans="1:7">
      <c r="B29" s="344" t="s">
        <v>38</v>
      </c>
      <c r="C29" s="344" t="s">
        <v>39</v>
      </c>
      <c r="D29" s="343" t="s">
        <v>40</v>
      </c>
      <c r="E29" s="291" t="s">
        <v>194</v>
      </c>
      <c r="F29" s="291" t="s">
        <v>194</v>
      </c>
      <c r="G29" s="291" t="s">
        <v>2022</v>
      </c>
    </row>
    <row r="30" spans="1:7">
      <c r="B30" s="342"/>
      <c r="C30" s="342"/>
      <c r="D30" s="341"/>
      <c r="E30" s="291" t="s">
        <v>1125</v>
      </c>
      <c r="F30" s="291" t="s">
        <v>42</v>
      </c>
      <c r="G30" s="291" t="s">
        <v>43</v>
      </c>
    </row>
    <row r="31" spans="1:7" ht="16.5" customHeight="1">
      <c r="B31" s="359" t="s">
        <v>1506</v>
      </c>
      <c r="C31" s="359" t="s">
        <v>1505</v>
      </c>
      <c r="D31" s="290" t="s">
        <v>1504</v>
      </c>
      <c r="E31" s="286">
        <f>F31-5</f>
        <v>43280</v>
      </c>
      <c r="F31" s="286">
        <v>43285</v>
      </c>
      <c r="G31" s="286">
        <f>F31+30</f>
        <v>43315</v>
      </c>
    </row>
    <row r="32" spans="1:7">
      <c r="B32" s="359" t="s">
        <v>1503</v>
      </c>
      <c r="C32" s="359" t="s">
        <v>1502</v>
      </c>
      <c r="D32" s="289"/>
      <c r="E32" s="286">
        <f>E31+7</f>
        <v>43287</v>
      </c>
      <c r="F32" s="286">
        <f>F31+7</f>
        <v>43292</v>
      </c>
      <c r="G32" s="286">
        <f>F32+30</f>
        <v>43322</v>
      </c>
    </row>
    <row r="33" spans="1:7">
      <c r="B33" s="359" t="s">
        <v>1501</v>
      </c>
      <c r="C33" s="359" t="s">
        <v>1500</v>
      </c>
      <c r="D33" s="289"/>
      <c r="E33" s="286">
        <f>E32+7</f>
        <v>43294</v>
      </c>
      <c r="F33" s="286">
        <f>F32+7</f>
        <v>43299</v>
      </c>
      <c r="G33" s="286">
        <f>F33+30</f>
        <v>43329</v>
      </c>
    </row>
    <row r="34" spans="1:7">
      <c r="B34" s="359" t="s">
        <v>1499</v>
      </c>
      <c r="C34" s="359" t="s">
        <v>1498</v>
      </c>
      <c r="D34" s="287"/>
      <c r="E34" s="286">
        <f>E33+7</f>
        <v>43301</v>
      </c>
      <c r="F34" s="286">
        <f>F33+7</f>
        <v>43306</v>
      </c>
      <c r="G34" s="286">
        <f>F34+30</f>
        <v>43336</v>
      </c>
    </row>
    <row r="35" spans="1:7">
      <c r="B35" s="284"/>
      <c r="C35" s="284"/>
    </row>
    <row r="36" spans="1:7">
      <c r="B36" s="344" t="s">
        <v>38</v>
      </c>
      <c r="C36" s="344" t="s">
        <v>39</v>
      </c>
      <c r="D36" s="343" t="s">
        <v>40</v>
      </c>
      <c r="E36" s="291" t="s">
        <v>194</v>
      </c>
      <c r="F36" s="291" t="s">
        <v>194</v>
      </c>
      <c r="G36" s="291" t="s">
        <v>2022</v>
      </c>
    </row>
    <row r="37" spans="1:7">
      <c r="B37" s="342"/>
      <c r="C37" s="342"/>
      <c r="D37" s="341"/>
      <c r="E37" s="291" t="s">
        <v>1125</v>
      </c>
      <c r="F37" s="291" t="s">
        <v>42</v>
      </c>
      <c r="G37" s="291" t="s">
        <v>43</v>
      </c>
    </row>
    <row r="38" spans="1:7" ht="16.5" customHeight="1">
      <c r="B38" s="338" t="s">
        <v>2021</v>
      </c>
      <c r="C38" s="338" t="s">
        <v>1560</v>
      </c>
      <c r="D38" s="358" t="s">
        <v>2020</v>
      </c>
      <c r="E38" s="286">
        <f>F38-5</f>
        <v>43279</v>
      </c>
      <c r="F38" s="286">
        <v>43284</v>
      </c>
      <c r="G38" s="286">
        <f>F38+29</f>
        <v>43313</v>
      </c>
    </row>
    <row r="39" spans="1:7">
      <c r="B39" s="360" t="s">
        <v>2019</v>
      </c>
      <c r="C39" s="359" t="s">
        <v>1963</v>
      </c>
      <c r="D39" s="358"/>
      <c r="E39" s="286">
        <f>E38+7</f>
        <v>43286</v>
      </c>
      <c r="F39" s="286">
        <f>F38+7</f>
        <v>43291</v>
      </c>
      <c r="G39" s="286">
        <f>F39+29</f>
        <v>43320</v>
      </c>
    </row>
    <row r="40" spans="1:7">
      <c r="B40" s="360" t="s">
        <v>2018</v>
      </c>
      <c r="C40" s="359" t="s">
        <v>2017</v>
      </c>
      <c r="D40" s="358"/>
      <c r="E40" s="286">
        <f>E39+7</f>
        <v>43293</v>
      </c>
      <c r="F40" s="286">
        <f>F39+7</f>
        <v>43298</v>
      </c>
      <c r="G40" s="286">
        <f>F40+29</f>
        <v>43327</v>
      </c>
    </row>
    <row r="41" spans="1:7">
      <c r="B41" s="360" t="s">
        <v>2016</v>
      </c>
      <c r="C41" s="359" t="s">
        <v>1958</v>
      </c>
      <c r="D41" s="358"/>
      <c r="E41" s="286">
        <f>E40+7</f>
        <v>43300</v>
      </c>
      <c r="F41" s="286">
        <f>F40+7</f>
        <v>43305</v>
      </c>
      <c r="G41" s="286">
        <f>F41+29</f>
        <v>43334</v>
      </c>
    </row>
    <row r="42" spans="1:7">
      <c r="B42" s="359" t="s">
        <v>2015</v>
      </c>
      <c r="C42" s="359" t="s">
        <v>1963</v>
      </c>
      <c r="D42" s="358"/>
      <c r="E42" s="286">
        <f>E41+7</f>
        <v>43307</v>
      </c>
      <c r="F42" s="286">
        <f>F41+7</f>
        <v>43312</v>
      </c>
      <c r="G42" s="286">
        <f>F42+29</f>
        <v>43341</v>
      </c>
    </row>
    <row r="43" spans="1:7">
      <c r="B43" s="409"/>
      <c r="C43" s="408"/>
      <c r="D43" s="306"/>
      <c r="E43" s="306"/>
      <c r="F43" s="306"/>
      <c r="G43" s="303"/>
    </row>
    <row r="44" spans="1:7">
      <c r="A44" s="377" t="s">
        <v>57</v>
      </c>
      <c r="B44" s="306"/>
      <c r="C44" s="306"/>
      <c r="D44" s="306"/>
      <c r="E44" s="306"/>
      <c r="F44" s="306"/>
      <c r="G44" s="380"/>
    </row>
    <row r="45" spans="1:7">
      <c r="B45" s="344" t="s">
        <v>38</v>
      </c>
      <c r="C45" s="344" t="s">
        <v>39</v>
      </c>
      <c r="D45" s="343" t="s">
        <v>40</v>
      </c>
      <c r="E45" s="291" t="s">
        <v>194</v>
      </c>
      <c r="F45" s="291" t="s">
        <v>194</v>
      </c>
      <c r="G45" s="291" t="s">
        <v>2013</v>
      </c>
    </row>
    <row r="46" spans="1:7">
      <c r="B46" s="342"/>
      <c r="C46" s="342"/>
      <c r="D46" s="341"/>
      <c r="E46" s="291" t="s">
        <v>1125</v>
      </c>
      <c r="F46" s="291" t="s">
        <v>42</v>
      </c>
      <c r="G46" s="291" t="s">
        <v>43</v>
      </c>
    </row>
    <row r="47" spans="1:7" ht="16.5" customHeight="1">
      <c r="B47" s="359" t="s">
        <v>1994</v>
      </c>
      <c r="C47" s="359" t="s">
        <v>1993</v>
      </c>
      <c r="D47" s="290" t="s">
        <v>1992</v>
      </c>
      <c r="E47" s="286">
        <f>F47-4</f>
        <v>43284</v>
      </c>
      <c r="F47" s="286">
        <v>43288</v>
      </c>
      <c r="G47" s="286">
        <f>F47+28</f>
        <v>43316</v>
      </c>
    </row>
    <row r="48" spans="1:7">
      <c r="B48" s="359" t="s">
        <v>1991</v>
      </c>
      <c r="C48" s="359" t="s">
        <v>1990</v>
      </c>
      <c r="D48" s="289"/>
      <c r="E48" s="286">
        <f>E47+7</f>
        <v>43291</v>
      </c>
      <c r="F48" s="286">
        <f>F47+7</f>
        <v>43295</v>
      </c>
      <c r="G48" s="286">
        <f>F48+28</f>
        <v>43323</v>
      </c>
    </row>
    <row r="49" spans="1:7">
      <c r="B49" s="359" t="s">
        <v>1989</v>
      </c>
      <c r="C49" s="359" t="s">
        <v>1987</v>
      </c>
      <c r="D49" s="289"/>
      <c r="E49" s="286">
        <f>E48+7</f>
        <v>43298</v>
      </c>
      <c r="F49" s="286">
        <f>F48+7</f>
        <v>43302</v>
      </c>
      <c r="G49" s="286">
        <f>F49+28</f>
        <v>43330</v>
      </c>
    </row>
    <row r="50" spans="1:7">
      <c r="B50" s="359" t="s">
        <v>1986</v>
      </c>
      <c r="C50" s="359" t="s">
        <v>1985</v>
      </c>
      <c r="D50" s="287"/>
      <c r="E50" s="286">
        <f>E49+7</f>
        <v>43305</v>
      </c>
      <c r="F50" s="286">
        <f>F49+7</f>
        <v>43309</v>
      </c>
      <c r="G50" s="286">
        <f>F50+28</f>
        <v>43337</v>
      </c>
    </row>
    <row r="51" spans="1:7">
      <c r="B51" s="407"/>
      <c r="C51" s="406"/>
      <c r="D51" s="306"/>
      <c r="E51" s="306"/>
      <c r="F51" s="303"/>
      <c r="G51" s="345"/>
    </row>
    <row r="52" spans="1:7">
      <c r="A52" s="306" t="s">
        <v>53</v>
      </c>
      <c r="B52" s="306"/>
      <c r="C52" s="306"/>
      <c r="D52" s="306"/>
      <c r="E52" s="306"/>
      <c r="F52" s="306"/>
      <c r="G52" s="361"/>
    </row>
    <row r="53" spans="1:7">
      <c r="B53" s="344" t="s">
        <v>38</v>
      </c>
      <c r="C53" s="344" t="s">
        <v>39</v>
      </c>
      <c r="D53" s="343" t="s">
        <v>40</v>
      </c>
      <c r="E53" s="291" t="s">
        <v>194</v>
      </c>
      <c r="F53" s="291" t="s">
        <v>194</v>
      </c>
      <c r="G53" s="291" t="s">
        <v>2011</v>
      </c>
    </row>
    <row r="54" spans="1:7">
      <c r="B54" s="342"/>
      <c r="C54" s="342"/>
      <c r="D54" s="341"/>
      <c r="E54" s="291" t="s">
        <v>1125</v>
      </c>
      <c r="F54" s="291" t="s">
        <v>42</v>
      </c>
      <c r="G54" s="291" t="s">
        <v>43</v>
      </c>
    </row>
    <row r="55" spans="1:7" ht="16.5" customHeight="1">
      <c r="B55" s="359" t="s">
        <v>2010</v>
      </c>
      <c r="C55" s="359" t="s">
        <v>2009</v>
      </c>
      <c r="D55" s="290" t="s">
        <v>2008</v>
      </c>
      <c r="E55" s="286">
        <f>F55-3</f>
        <v>43284</v>
      </c>
      <c r="F55" s="286">
        <v>43287</v>
      </c>
      <c r="G55" s="286">
        <f>F55+29</f>
        <v>43316</v>
      </c>
    </row>
    <row r="56" spans="1:7">
      <c r="B56" s="359" t="s">
        <v>2007</v>
      </c>
      <c r="C56" s="359" t="s">
        <v>2006</v>
      </c>
      <c r="D56" s="289"/>
      <c r="E56" s="286">
        <f>E55+7</f>
        <v>43291</v>
      </c>
      <c r="F56" s="286">
        <f>F55+7</f>
        <v>43294</v>
      </c>
      <c r="G56" s="286">
        <f>F56+29</f>
        <v>43323</v>
      </c>
    </row>
    <row r="57" spans="1:7">
      <c r="B57" s="359" t="s">
        <v>2005</v>
      </c>
      <c r="C57" s="359" t="s">
        <v>2003</v>
      </c>
      <c r="D57" s="289"/>
      <c r="E57" s="286">
        <f>E56+7</f>
        <v>43298</v>
      </c>
      <c r="F57" s="286">
        <f>F56+7</f>
        <v>43301</v>
      </c>
      <c r="G57" s="286">
        <f>F57+29</f>
        <v>43330</v>
      </c>
    </row>
    <row r="58" spans="1:7">
      <c r="B58" s="359" t="s">
        <v>2002</v>
      </c>
      <c r="C58" s="359" t="s">
        <v>2001</v>
      </c>
      <c r="D58" s="287"/>
      <c r="E58" s="286">
        <f>E57+7</f>
        <v>43305</v>
      </c>
      <c r="F58" s="286">
        <f>F57+7</f>
        <v>43308</v>
      </c>
      <c r="G58" s="286">
        <f>F58+29</f>
        <v>43337</v>
      </c>
    </row>
    <row r="59" spans="1:7">
      <c r="B59" s="405"/>
      <c r="C59" s="404"/>
      <c r="E59" s="303"/>
      <c r="F59" s="303"/>
      <c r="G59" s="303"/>
    </row>
    <row r="60" spans="1:7">
      <c r="A60" s="306" t="s">
        <v>55</v>
      </c>
      <c r="B60" s="284"/>
      <c r="C60" s="284"/>
    </row>
    <row r="61" spans="1:7">
      <c r="A61" s="306"/>
      <c r="B61" s="344" t="s">
        <v>38</v>
      </c>
      <c r="C61" s="344" t="s">
        <v>39</v>
      </c>
      <c r="D61" s="343" t="s">
        <v>40</v>
      </c>
      <c r="E61" s="291" t="s">
        <v>194</v>
      </c>
      <c r="F61" s="291" t="s">
        <v>194</v>
      </c>
      <c r="G61" s="291" t="s">
        <v>204</v>
      </c>
    </row>
    <row r="62" spans="1:7">
      <c r="A62" s="306"/>
      <c r="B62" s="342"/>
      <c r="C62" s="342"/>
      <c r="D62" s="341"/>
      <c r="E62" s="291" t="s">
        <v>1125</v>
      </c>
      <c r="F62" s="291" t="s">
        <v>42</v>
      </c>
      <c r="G62" s="291" t="s">
        <v>43</v>
      </c>
    </row>
    <row r="63" spans="1:7" ht="16.5" customHeight="1">
      <c r="A63" s="306"/>
      <c r="B63" s="359" t="s">
        <v>1506</v>
      </c>
      <c r="C63" s="359" t="s">
        <v>1505</v>
      </c>
      <c r="D63" s="290" t="s">
        <v>1504</v>
      </c>
      <c r="E63" s="286">
        <f>F63-5</f>
        <v>43280</v>
      </c>
      <c r="F63" s="286">
        <v>43285</v>
      </c>
      <c r="G63" s="286">
        <f>F63+27</f>
        <v>43312</v>
      </c>
    </row>
    <row r="64" spans="1:7">
      <c r="A64" s="306"/>
      <c r="B64" s="359" t="s">
        <v>1503</v>
      </c>
      <c r="C64" s="359" t="s">
        <v>1502</v>
      </c>
      <c r="D64" s="289"/>
      <c r="E64" s="286">
        <f>E63+7</f>
        <v>43287</v>
      </c>
      <c r="F64" s="286">
        <f>F63+7</f>
        <v>43292</v>
      </c>
      <c r="G64" s="286">
        <f>F64+27</f>
        <v>43319</v>
      </c>
    </row>
    <row r="65" spans="1:7">
      <c r="A65" s="306"/>
      <c r="B65" s="359" t="s">
        <v>1501</v>
      </c>
      <c r="C65" s="359" t="s">
        <v>1500</v>
      </c>
      <c r="D65" s="289"/>
      <c r="E65" s="286">
        <f>E64+7</f>
        <v>43294</v>
      </c>
      <c r="F65" s="286">
        <f>F64+7</f>
        <v>43299</v>
      </c>
      <c r="G65" s="286">
        <f>F65+27</f>
        <v>43326</v>
      </c>
    </row>
    <row r="66" spans="1:7">
      <c r="A66" s="306"/>
      <c r="B66" s="359" t="s">
        <v>1499</v>
      </c>
      <c r="C66" s="359" t="s">
        <v>1498</v>
      </c>
      <c r="D66" s="287"/>
      <c r="E66" s="286">
        <f>E65+7</f>
        <v>43301</v>
      </c>
      <c r="F66" s="286">
        <f>F65+7</f>
        <v>43306</v>
      </c>
      <c r="G66" s="286">
        <f>F66+27</f>
        <v>43333</v>
      </c>
    </row>
    <row r="67" spans="1:7">
      <c r="A67" s="306"/>
      <c r="B67" s="306"/>
      <c r="C67" s="306"/>
      <c r="D67" s="306"/>
      <c r="E67" s="306"/>
      <c r="F67" s="306"/>
      <c r="G67" s="306"/>
    </row>
    <row r="68" spans="1:7">
      <c r="B68" s="344" t="s">
        <v>38</v>
      </c>
      <c r="C68" s="344" t="s">
        <v>39</v>
      </c>
      <c r="D68" s="343" t="s">
        <v>40</v>
      </c>
      <c r="E68" s="291" t="s">
        <v>194</v>
      </c>
      <c r="F68" s="291" t="s">
        <v>194</v>
      </c>
      <c r="G68" s="291" t="s">
        <v>204</v>
      </c>
    </row>
    <row r="69" spans="1:7">
      <c r="B69" s="342"/>
      <c r="C69" s="342"/>
      <c r="D69" s="341"/>
      <c r="E69" s="291" t="s">
        <v>1125</v>
      </c>
      <c r="F69" s="291" t="s">
        <v>42</v>
      </c>
      <c r="G69" s="291" t="s">
        <v>43</v>
      </c>
    </row>
    <row r="70" spans="1:7" ht="16.5" customHeight="1">
      <c r="B70" s="359" t="s">
        <v>1907</v>
      </c>
      <c r="C70" s="359" t="s">
        <v>1906</v>
      </c>
      <c r="D70" s="290" t="s">
        <v>1905</v>
      </c>
      <c r="E70" s="286">
        <f>F70-4</f>
        <v>43284</v>
      </c>
      <c r="F70" s="286">
        <v>43288</v>
      </c>
      <c r="G70" s="286">
        <f>F70+28</f>
        <v>43316</v>
      </c>
    </row>
    <row r="71" spans="1:7">
      <c r="B71" s="359" t="s">
        <v>1904</v>
      </c>
      <c r="C71" s="359" t="s">
        <v>1553</v>
      </c>
      <c r="D71" s="289"/>
      <c r="E71" s="286">
        <f>E70+7</f>
        <v>43291</v>
      </c>
      <c r="F71" s="286">
        <f>F70+7</f>
        <v>43295</v>
      </c>
      <c r="G71" s="286">
        <f>F71+28</f>
        <v>43323</v>
      </c>
    </row>
    <row r="72" spans="1:7">
      <c r="B72" s="359" t="s">
        <v>1903</v>
      </c>
      <c r="C72" s="359" t="s">
        <v>1901</v>
      </c>
      <c r="D72" s="289"/>
      <c r="E72" s="286">
        <f>E71+7</f>
        <v>43298</v>
      </c>
      <c r="F72" s="286">
        <f>F71+7</f>
        <v>43302</v>
      </c>
      <c r="G72" s="286">
        <f>F72+28</f>
        <v>43330</v>
      </c>
    </row>
    <row r="73" spans="1:7">
      <c r="B73" s="359" t="s">
        <v>1902</v>
      </c>
      <c r="C73" s="359" t="s">
        <v>1901</v>
      </c>
      <c r="D73" s="287"/>
      <c r="E73" s="286">
        <f>E72+7</f>
        <v>43305</v>
      </c>
      <c r="F73" s="286">
        <f>F72+7</f>
        <v>43309</v>
      </c>
      <c r="G73" s="286">
        <f>F73+28</f>
        <v>43337</v>
      </c>
    </row>
    <row r="74" spans="1:7">
      <c r="B74" s="363"/>
      <c r="C74" s="363"/>
      <c r="D74" s="304"/>
      <c r="E74" s="303"/>
      <c r="F74" s="303"/>
      <c r="G74" s="303"/>
    </row>
    <row r="75" spans="1:7">
      <c r="A75" s="306" t="s">
        <v>2000</v>
      </c>
      <c r="B75" s="306"/>
      <c r="C75" s="306"/>
      <c r="G75" s="361"/>
    </row>
    <row r="76" spans="1:7">
      <c r="B76" s="344" t="s">
        <v>38</v>
      </c>
      <c r="C76" s="344" t="s">
        <v>39</v>
      </c>
      <c r="D76" s="343" t="s">
        <v>40</v>
      </c>
      <c r="E76" s="291" t="s">
        <v>194</v>
      </c>
      <c r="F76" s="291" t="s">
        <v>194</v>
      </c>
      <c r="G76" s="291" t="s">
        <v>203</v>
      </c>
    </row>
    <row r="77" spans="1:7">
      <c r="B77" s="342"/>
      <c r="C77" s="342"/>
      <c r="D77" s="341"/>
      <c r="E77" s="291" t="s">
        <v>1125</v>
      </c>
      <c r="F77" s="291" t="s">
        <v>42</v>
      </c>
      <c r="G77" s="291" t="s">
        <v>43</v>
      </c>
    </row>
    <row r="78" spans="1:7" ht="16.5" customHeight="1">
      <c r="B78" s="359" t="s">
        <v>1907</v>
      </c>
      <c r="C78" s="359" t="s">
        <v>1906</v>
      </c>
      <c r="D78" s="290" t="s">
        <v>1905</v>
      </c>
      <c r="E78" s="286">
        <f>F78-4</f>
        <v>43284</v>
      </c>
      <c r="F78" s="286">
        <v>43288</v>
      </c>
      <c r="G78" s="286">
        <f>F78+36</f>
        <v>43324</v>
      </c>
    </row>
    <row r="79" spans="1:7">
      <c r="B79" s="359" t="s">
        <v>1904</v>
      </c>
      <c r="C79" s="359" t="s">
        <v>1553</v>
      </c>
      <c r="D79" s="289"/>
      <c r="E79" s="286">
        <f>E78+7</f>
        <v>43291</v>
      </c>
      <c r="F79" s="286">
        <f>F78+7</f>
        <v>43295</v>
      </c>
      <c r="G79" s="286">
        <f>F79+36</f>
        <v>43331</v>
      </c>
    </row>
    <row r="80" spans="1:7">
      <c r="B80" s="359" t="s">
        <v>1903</v>
      </c>
      <c r="C80" s="359" t="s">
        <v>1901</v>
      </c>
      <c r="D80" s="289"/>
      <c r="E80" s="286">
        <f>E79+7</f>
        <v>43298</v>
      </c>
      <c r="F80" s="286">
        <f>F79+7</f>
        <v>43302</v>
      </c>
      <c r="G80" s="286">
        <f>F80+36</f>
        <v>43338</v>
      </c>
    </row>
    <row r="81" spans="1:8">
      <c r="B81" s="359" t="s">
        <v>1902</v>
      </c>
      <c r="C81" s="359" t="s">
        <v>1901</v>
      </c>
      <c r="D81" s="287"/>
      <c r="E81" s="286">
        <f>E80+7</f>
        <v>43305</v>
      </c>
      <c r="F81" s="286">
        <f>F80+7</f>
        <v>43309</v>
      </c>
      <c r="G81" s="286">
        <f>F81+36</f>
        <v>43345</v>
      </c>
    </row>
    <row r="82" spans="1:8">
      <c r="B82" s="363"/>
      <c r="C82" s="363"/>
      <c r="D82" s="304"/>
      <c r="E82" s="303"/>
      <c r="F82" s="303"/>
      <c r="G82" s="303"/>
    </row>
    <row r="83" spans="1:8" s="345" customFormat="1">
      <c r="A83" s="355" t="s">
        <v>1999</v>
      </c>
      <c r="B83" s="356"/>
      <c r="C83" s="356"/>
      <c r="D83" s="355"/>
      <c r="E83" s="355"/>
      <c r="F83" s="355"/>
      <c r="G83" s="355"/>
      <c r="H83" s="332"/>
    </row>
    <row r="84" spans="1:8">
      <c r="A84" s="306" t="s">
        <v>72</v>
      </c>
      <c r="B84" s="331"/>
      <c r="C84" s="331"/>
      <c r="D84" s="331"/>
      <c r="E84" s="331"/>
      <c r="F84" s="306"/>
      <c r="G84" s="306"/>
      <c r="H84" s="345"/>
    </row>
    <row r="85" spans="1:8">
      <c r="A85" s="306"/>
      <c r="B85" s="344" t="s">
        <v>38</v>
      </c>
      <c r="C85" s="344" t="s">
        <v>39</v>
      </c>
      <c r="D85" s="343" t="s">
        <v>40</v>
      </c>
      <c r="E85" s="291" t="s">
        <v>194</v>
      </c>
      <c r="F85" s="291" t="s">
        <v>194</v>
      </c>
      <c r="G85" s="291" t="s">
        <v>1998</v>
      </c>
      <c r="H85" s="345"/>
    </row>
    <row r="86" spans="1:8">
      <c r="A86" s="306"/>
      <c r="B86" s="342"/>
      <c r="C86" s="342"/>
      <c r="D86" s="341"/>
      <c r="E86" s="291" t="s">
        <v>1125</v>
      </c>
      <c r="F86" s="291" t="s">
        <v>42</v>
      </c>
      <c r="G86" s="291" t="s">
        <v>43</v>
      </c>
      <c r="H86" s="345"/>
    </row>
    <row r="87" spans="1:8">
      <c r="A87" s="306"/>
      <c r="B87" s="338" t="s">
        <v>1852</v>
      </c>
      <c r="C87" s="338" t="s">
        <v>1851</v>
      </c>
      <c r="D87" s="358" t="s">
        <v>1850</v>
      </c>
      <c r="E87" s="286">
        <f>F87-4</f>
        <v>43283</v>
      </c>
      <c r="F87" s="286">
        <v>43287</v>
      </c>
      <c r="G87" s="286">
        <f>F87+34</f>
        <v>43321</v>
      </c>
      <c r="H87" s="345"/>
    </row>
    <row r="88" spans="1:8">
      <c r="A88" s="306"/>
      <c r="B88" s="360" t="s">
        <v>1849</v>
      </c>
      <c r="C88" s="338" t="s">
        <v>431</v>
      </c>
      <c r="D88" s="358"/>
      <c r="E88" s="286">
        <f>E87+7</f>
        <v>43290</v>
      </c>
      <c r="F88" s="286">
        <f>F87+7</f>
        <v>43294</v>
      </c>
      <c r="G88" s="286">
        <f>G87+7</f>
        <v>43328</v>
      </c>
      <c r="H88" s="345"/>
    </row>
    <row r="89" spans="1:8">
      <c r="A89" s="306"/>
      <c r="B89" s="360" t="s">
        <v>1848</v>
      </c>
      <c r="C89" s="338" t="s">
        <v>517</v>
      </c>
      <c r="D89" s="358"/>
      <c r="E89" s="286">
        <f>E88+7</f>
        <v>43297</v>
      </c>
      <c r="F89" s="286">
        <f>F88+7</f>
        <v>43301</v>
      </c>
      <c r="G89" s="286">
        <f>G88+7</f>
        <v>43335</v>
      </c>
      <c r="H89" s="345"/>
    </row>
    <row r="90" spans="1:8">
      <c r="A90" s="306"/>
      <c r="B90" s="360" t="s">
        <v>1847</v>
      </c>
      <c r="C90" s="338" t="s">
        <v>518</v>
      </c>
      <c r="D90" s="358"/>
      <c r="E90" s="286">
        <f>E89+7</f>
        <v>43304</v>
      </c>
      <c r="F90" s="286">
        <f>F89+7</f>
        <v>43308</v>
      </c>
      <c r="G90" s="286">
        <f>G89+7</f>
        <v>43342</v>
      </c>
      <c r="H90" s="345"/>
    </row>
    <row r="91" spans="1:8">
      <c r="A91" s="306"/>
      <c r="B91" s="363"/>
      <c r="C91" s="363"/>
      <c r="D91" s="304"/>
      <c r="E91" s="303"/>
      <c r="F91" s="303"/>
      <c r="G91" s="303"/>
      <c r="H91" s="345"/>
    </row>
    <row r="92" spans="1:8">
      <c r="A92" s="306" t="s">
        <v>1995</v>
      </c>
      <c r="C92" s="403"/>
      <c r="E92" s="303"/>
      <c r="F92" s="303"/>
      <c r="G92" s="303"/>
    </row>
    <row r="93" spans="1:8">
      <c r="B93" s="344" t="s">
        <v>38</v>
      </c>
      <c r="C93" s="344" t="s">
        <v>39</v>
      </c>
      <c r="D93" s="343" t="s">
        <v>40</v>
      </c>
      <c r="E93" s="291" t="s">
        <v>194</v>
      </c>
      <c r="F93" s="291" t="s">
        <v>194</v>
      </c>
      <c r="G93" s="365" t="s">
        <v>1997</v>
      </c>
      <c r="H93" s="291" t="s">
        <v>1995</v>
      </c>
    </row>
    <row r="94" spans="1:8">
      <c r="B94" s="342"/>
      <c r="C94" s="342"/>
      <c r="D94" s="341"/>
      <c r="E94" s="291" t="s">
        <v>1125</v>
      </c>
      <c r="F94" s="291" t="s">
        <v>42</v>
      </c>
      <c r="G94" s="365" t="s">
        <v>43</v>
      </c>
      <c r="H94" s="291" t="s">
        <v>43</v>
      </c>
    </row>
    <row r="95" spans="1:8">
      <c r="B95" s="338" t="s">
        <v>1852</v>
      </c>
      <c r="C95" s="338" t="s">
        <v>1851</v>
      </c>
      <c r="D95" s="358" t="s">
        <v>1850</v>
      </c>
      <c r="E95" s="286">
        <f>F95-4</f>
        <v>43283</v>
      </c>
      <c r="F95" s="286">
        <v>43287</v>
      </c>
      <c r="G95" s="286">
        <f>F95+28</f>
        <v>43315</v>
      </c>
      <c r="H95" s="286" t="s">
        <v>1996</v>
      </c>
    </row>
    <row r="96" spans="1:8">
      <c r="B96" s="360" t="s">
        <v>1849</v>
      </c>
      <c r="C96" s="338" t="s">
        <v>431</v>
      </c>
      <c r="D96" s="358"/>
      <c r="E96" s="286">
        <f>E95+7</f>
        <v>43290</v>
      </c>
      <c r="F96" s="286">
        <f>F95+7</f>
        <v>43294</v>
      </c>
      <c r="G96" s="286">
        <f>F96+28</f>
        <v>43322</v>
      </c>
      <c r="H96" s="286" t="s">
        <v>1996</v>
      </c>
    </row>
    <row r="97" spans="1:8">
      <c r="B97" s="360" t="s">
        <v>1848</v>
      </c>
      <c r="C97" s="338" t="s">
        <v>517</v>
      </c>
      <c r="D97" s="358"/>
      <c r="E97" s="286">
        <f>E96+7</f>
        <v>43297</v>
      </c>
      <c r="F97" s="286">
        <f>F96+7</f>
        <v>43301</v>
      </c>
      <c r="G97" s="286">
        <f>F97+28</f>
        <v>43329</v>
      </c>
      <c r="H97" s="286" t="s">
        <v>1996</v>
      </c>
    </row>
    <row r="98" spans="1:8">
      <c r="B98" s="360" t="s">
        <v>1847</v>
      </c>
      <c r="C98" s="338" t="s">
        <v>518</v>
      </c>
      <c r="D98" s="358"/>
      <c r="E98" s="286">
        <f>E97+7</f>
        <v>43304</v>
      </c>
      <c r="F98" s="286">
        <f>F97+7</f>
        <v>43308</v>
      </c>
      <c r="G98" s="286">
        <f>F98+28</f>
        <v>43336</v>
      </c>
      <c r="H98" s="286" t="s">
        <v>1996</v>
      </c>
    </row>
    <row r="99" spans="1:8">
      <c r="B99" s="402"/>
      <c r="C99" s="363"/>
      <c r="D99" s="304"/>
      <c r="E99" s="303"/>
      <c r="F99" s="303"/>
      <c r="G99" s="303"/>
    </row>
    <row r="100" spans="1:8">
      <c r="B100" s="344" t="s">
        <v>38</v>
      </c>
      <c r="C100" s="344" t="s">
        <v>39</v>
      </c>
      <c r="D100" s="343" t="s">
        <v>40</v>
      </c>
      <c r="E100" s="291" t="s">
        <v>194</v>
      </c>
      <c r="F100" s="291" t="s">
        <v>194</v>
      </c>
      <c r="G100" s="291" t="s">
        <v>195</v>
      </c>
      <c r="H100" s="291" t="s">
        <v>1995</v>
      </c>
    </row>
    <row r="101" spans="1:8">
      <c r="B101" s="342"/>
      <c r="C101" s="342"/>
      <c r="D101" s="341"/>
      <c r="E101" s="291" t="s">
        <v>1125</v>
      </c>
      <c r="F101" s="291" t="s">
        <v>42</v>
      </c>
      <c r="G101" s="291" t="s">
        <v>43</v>
      </c>
      <c r="H101" s="291" t="s">
        <v>43</v>
      </c>
    </row>
    <row r="102" spans="1:8" ht="16.5" customHeight="1">
      <c r="B102" s="359" t="s">
        <v>1994</v>
      </c>
      <c r="C102" s="359" t="s">
        <v>1993</v>
      </c>
      <c r="D102" s="290" t="s">
        <v>1992</v>
      </c>
      <c r="E102" s="286">
        <f>F102-4</f>
        <v>43284</v>
      </c>
      <c r="F102" s="286">
        <v>43288</v>
      </c>
      <c r="G102" s="286">
        <f>F102+33</f>
        <v>43321</v>
      </c>
      <c r="H102" s="291" t="s">
        <v>1984</v>
      </c>
    </row>
    <row r="103" spans="1:8">
      <c r="B103" s="359" t="s">
        <v>1991</v>
      </c>
      <c r="C103" s="359" t="s">
        <v>1990</v>
      </c>
      <c r="D103" s="289"/>
      <c r="E103" s="286">
        <f>E102+7</f>
        <v>43291</v>
      </c>
      <c r="F103" s="286">
        <f>F102+7</f>
        <v>43295</v>
      </c>
      <c r="G103" s="286">
        <f>F103+33</f>
        <v>43328</v>
      </c>
      <c r="H103" s="291" t="s">
        <v>1984</v>
      </c>
    </row>
    <row r="104" spans="1:8">
      <c r="B104" s="359" t="s">
        <v>1989</v>
      </c>
      <c r="C104" s="359" t="s">
        <v>1987</v>
      </c>
      <c r="D104" s="289"/>
      <c r="E104" s="286">
        <f>E103+7</f>
        <v>43298</v>
      </c>
      <c r="F104" s="286">
        <f>F103+7</f>
        <v>43302</v>
      </c>
      <c r="G104" s="286">
        <f>F104+33</f>
        <v>43335</v>
      </c>
      <c r="H104" s="291" t="s">
        <v>1984</v>
      </c>
    </row>
    <row r="105" spans="1:8">
      <c r="B105" s="359" t="s">
        <v>1986</v>
      </c>
      <c r="C105" s="359" t="s">
        <v>1985</v>
      </c>
      <c r="D105" s="287"/>
      <c r="E105" s="286">
        <f>E104+7</f>
        <v>43305</v>
      </c>
      <c r="F105" s="286">
        <f>F104+7</f>
        <v>43309</v>
      </c>
      <c r="G105" s="286">
        <f>F105+33</f>
        <v>43342</v>
      </c>
      <c r="H105" s="291" t="s">
        <v>1984</v>
      </c>
    </row>
    <row r="106" spans="1:8">
      <c r="B106" s="363"/>
      <c r="C106" s="363"/>
      <c r="D106" s="304"/>
      <c r="E106" s="303"/>
      <c r="F106" s="303"/>
      <c r="G106" s="303"/>
    </row>
    <row r="107" spans="1:8">
      <c r="A107" s="306" t="s">
        <v>73</v>
      </c>
      <c r="B107" s="306"/>
      <c r="C107" s="306"/>
      <c r="G107" s="361"/>
      <c r="H107" s="361"/>
    </row>
    <row r="108" spans="1:8">
      <c r="A108" s="306"/>
      <c r="B108" s="344" t="s">
        <v>38</v>
      </c>
      <c r="C108" s="344" t="s">
        <v>39</v>
      </c>
      <c r="D108" s="343" t="s">
        <v>40</v>
      </c>
      <c r="E108" s="291" t="s">
        <v>194</v>
      </c>
      <c r="F108" s="291" t="s">
        <v>194</v>
      </c>
      <c r="G108" s="291" t="s">
        <v>1983</v>
      </c>
      <c r="H108" s="291" t="s">
        <v>1982</v>
      </c>
    </row>
    <row r="109" spans="1:8">
      <c r="A109" s="306"/>
      <c r="B109" s="342"/>
      <c r="C109" s="342"/>
      <c r="D109" s="341"/>
      <c r="E109" s="291" t="s">
        <v>1125</v>
      </c>
      <c r="F109" s="291" t="s">
        <v>42</v>
      </c>
      <c r="G109" s="291" t="s">
        <v>43</v>
      </c>
      <c r="H109" s="291" t="s">
        <v>43</v>
      </c>
    </row>
    <row r="110" spans="1:8" ht="16.5" customHeight="1">
      <c r="A110" s="306"/>
      <c r="B110" s="338" t="s">
        <v>1979</v>
      </c>
      <c r="C110" s="338" t="s">
        <v>1963</v>
      </c>
      <c r="D110" s="358" t="s">
        <v>1978</v>
      </c>
      <c r="E110" s="286">
        <f>F110-5</f>
        <v>43277</v>
      </c>
      <c r="F110" s="286">
        <v>43282</v>
      </c>
      <c r="G110" s="286">
        <f>F110+25</f>
        <v>43307</v>
      </c>
      <c r="H110" s="286" t="s">
        <v>59</v>
      </c>
    </row>
    <row r="111" spans="1:8">
      <c r="A111" s="306"/>
      <c r="B111" s="360" t="s">
        <v>1977</v>
      </c>
      <c r="C111" s="359" t="s">
        <v>1888</v>
      </c>
      <c r="D111" s="358"/>
      <c r="E111" s="286">
        <f>E110+7</f>
        <v>43284</v>
      </c>
      <c r="F111" s="286">
        <f>F110+7</f>
        <v>43289</v>
      </c>
      <c r="G111" s="286">
        <f>F111+25</f>
        <v>43314</v>
      </c>
      <c r="H111" s="286" t="s">
        <v>59</v>
      </c>
    </row>
    <row r="112" spans="1:8">
      <c r="A112" s="306"/>
      <c r="B112" s="360" t="s">
        <v>1976</v>
      </c>
      <c r="C112" s="359" t="s">
        <v>1888</v>
      </c>
      <c r="D112" s="358"/>
      <c r="E112" s="286">
        <f>E111+7</f>
        <v>43291</v>
      </c>
      <c r="F112" s="286">
        <f>F111+7</f>
        <v>43296</v>
      </c>
      <c r="G112" s="286">
        <f>F112+25</f>
        <v>43321</v>
      </c>
      <c r="H112" s="286" t="s">
        <v>59</v>
      </c>
    </row>
    <row r="113" spans="1:8">
      <c r="A113" s="306"/>
      <c r="B113" s="360" t="s">
        <v>1975</v>
      </c>
      <c r="C113" s="359" t="s">
        <v>1888</v>
      </c>
      <c r="D113" s="358"/>
      <c r="E113" s="286">
        <f>E112+7</f>
        <v>43298</v>
      </c>
      <c r="F113" s="286">
        <f>F112+7</f>
        <v>43303</v>
      </c>
      <c r="G113" s="286">
        <f>F113+25</f>
        <v>43328</v>
      </c>
      <c r="H113" s="286" t="s">
        <v>59</v>
      </c>
    </row>
    <row r="114" spans="1:8">
      <c r="A114" s="306"/>
      <c r="B114" s="359" t="s">
        <v>1974</v>
      </c>
      <c r="C114" s="359" t="s">
        <v>1888</v>
      </c>
      <c r="D114" s="358"/>
      <c r="E114" s="286">
        <f>E113+7</f>
        <v>43305</v>
      </c>
      <c r="F114" s="286">
        <f>F113+7</f>
        <v>43310</v>
      </c>
      <c r="G114" s="286">
        <f>F114+25</f>
        <v>43335</v>
      </c>
      <c r="H114" s="286" t="s">
        <v>59</v>
      </c>
    </row>
    <row r="115" spans="1:8">
      <c r="A115" s="306"/>
      <c r="B115" s="363"/>
      <c r="C115" s="363"/>
      <c r="D115" s="304"/>
      <c r="E115" s="303"/>
      <c r="F115" s="303"/>
      <c r="G115" s="303"/>
      <c r="H115" s="320"/>
    </row>
    <row r="116" spans="1:8">
      <c r="A116" s="335" t="s">
        <v>70</v>
      </c>
      <c r="B116" s="335"/>
      <c r="C116" s="331"/>
      <c r="D116" s="331"/>
      <c r="E116" s="331"/>
      <c r="F116" s="306"/>
      <c r="G116" s="306"/>
      <c r="H116" s="361"/>
    </row>
    <row r="117" spans="1:8">
      <c r="A117" s="306"/>
      <c r="B117" s="344" t="s">
        <v>38</v>
      </c>
      <c r="C117" s="344" t="s">
        <v>39</v>
      </c>
      <c r="D117" s="343" t="s">
        <v>40</v>
      </c>
      <c r="E117" s="291" t="s">
        <v>194</v>
      </c>
      <c r="F117" s="291" t="s">
        <v>194</v>
      </c>
      <c r="G117" s="291" t="s">
        <v>1980</v>
      </c>
      <c r="H117" s="291" t="s">
        <v>71</v>
      </c>
    </row>
    <row r="118" spans="1:8">
      <c r="A118" s="306"/>
      <c r="B118" s="342"/>
      <c r="C118" s="342"/>
      <c r="D118" s="341"/>
      <c r="E118" s="291" t="s">
        <v>1125</v>
      </c>
      <c r="F118" s="291" t="s">
        <v>42</v>
      </c>
      <c r="G118" s="291" t="s">
        <v>43</v>
      </c>
      <c r="H118" s="291" t="s">
        <v>43</v>
      </c>
    </row>
    <row r="119" spans="1:8" ht="16.5" customHeight="1">
      <c r="A119" s="306"/>
      <c r="B119" s="338" t="s">
        <v>1979</v>
      </c>
      <c r="C119" s="338" t="s">
        <v>1963</v>
      </c>
      <c r="D119" s="358" t="s">
        <v>1978</v>
      </c>
      <c r="E119" s="286">
        <f>F119-5</f>
        <v>43277</v>
      </c>
      <c r="F119" s="286">
        <v>43282</v>
      </c>
      <c r="G119" s="286">
        <f>F119+28</f>
        <v>43310</v>
      </c>
      <c r="H119" s="291" t="s">
        <v>1973</v>
      </c>
    </row>
    <row r="120" spans="1:8">
      <c r="A120" s="306"/>
      <c r="B120" s="360" t="s">
        <v>1977</v>
      </c>
      <c r="C120" s="359" t="s">
        <v>1888</v>
      </c>
      <c r="D120" s="358"/>
      <c r="E120" s="286">
        <f>E119+7</f>
        <v>43284</v>
      </c>
      <c r="F120" s="286">
        <f>F119+7</f>
        <v>43289</v>
      </c>
      <c r="G120" s="286">
        <f>F120+28</f>
        <v>43317</v>
      </c>
      <c r="H120" s="291" t="s">
        <v>1973</v>
      </c>
    </row>
    <row r="121" spans="1:8">
      <c r="A121" s="306" t="s">
        <v>402</v>
      </c>
      <c r="B121" s="360" t="s">
        <v>1976</v>
      </c>
      <c r="C121" s="359" t="s">
        <v>1888</v>
      </c>
      <c r="D121" s="358"/>
      <c r="E121" s="286">
        <f>E120+7</f>
        <v>43291</v>
      </c>
      <c r="F121" s="286">
        <f>F120+7</f>
        <v>43296</v>
      </c>
      <c r="G121" s="286">
        <f>F121+28</f>
        <v>43324</v>
      </c>
      <c r="H121" s="291" t="s">
        <v>1973</v>
      </c>
    </row>
    <row r="122" spans="1:8">
      <c r="A122" s="306"/>
      <c r="B122" s="360" t="s">
        <v>1975</v>
      </c>
      <c r="C122" s="359" t="s">
        <v>1888</v>
      </c>
      <c r="D122" s="358"/>
      <c r="E122" s="286">
        <f>E121+7</f>
        <v>43298</v>
      </c>
      <c r="F122" s="286">
        <f>F121+7</f>
        <v>43303</v>
      </c>
      <c r="G122" s="286">
        <f>F122+28</f>
        <v>43331</v>
      </c>
      <c r="H122" s="291" t="s">
        <v>1973</v>
      </c>
    </row>
    <row r="123" spans="1:8">
      <c r="A123" s="306"/>
      <c r="B123" s="359" t="s">
        <v>1974</v>
      </c>
      <c r="C123" s="359" t="s">
        <v>1888</v>
      </c>
      <c r="D123" s="358"/>
      <c r="E123" s="286">
        <f>E122+7</f>
        <v>43305</v>
      </c>
      <c r="F123" s="286">
        <f>F122+7</f>
        <v>43310</v>
      </c>
      <c r="G123" s="286">
        <f>F123+28</f>
        <v>43338</v>
      </c>
      <c r="H123" s="291" t="s">
        <v>1973</v>
      </c>
    </row>
    <row r="124" spans="1:8">
      <c r="A124" s="306"/>
      <c r="B124" s="363"/>
      <c r="C124" s="363"/>
      <c r="D124" s="304"/>
      <c r="E124" s="303"/>
      <c r="F124" s="303"/>
      <c r="G124" s="303"/>
      <c r="H124" s="303"/>
    </row>
    <row r="125" spans="1:8">
      <c r="A125" s="306" t="s">
        <v>74</v>
      </c>
      <c r="B125" s="331"/>
      <c r="C125" s="331"/>
      <c r="D125" s="331"/>
      <c r="E125" s="331"/>
      <c r="F125" s="306"/>
      <c r="G125" s="306"/>
      <c r="H125" s="361"/>
    </row>
    <row r="126" spans="1:8">
      <c r="A126" s="306"/>
      <c r="B126" s="344" t="s">
        <v>38</v>
      </c>
      <c r="C126" s="344" t="s">
        <v>39</v>
      </c>
      <c r="D126" s="343" t="s">
        <v>40</v>
      </c>
      <c r="E126" s="291" t="s">
        <v>194</v>
      </c>
      <c r="F126" s="291" t="s">
        <v>194</v>
      </c>
      <c r="G126" s="291" t="s">
        <v>195</v>
      </c>
      <c r="H126" s="291" t="s">
        <v>1981</v>
      </c>
    </row>
    <row r="127" spans="1:8">
      <c r="A127" s="306"/>
      <c r="B127" s="342"/>
      <c r="C127" s="342"/>
      <c r="D127" s="341"/>
      <c r="E127" s="291" t="s">
        <v>1125</v>
      </c>
      <c r="F127" s="291" t="s">
        <v>42</v>
      </c>
      <c r="G127" s="291" t="s">
        <v>43</v>
      </c>
      <c r="H127" s="291" t="s">
        <v>43</v>
      </c>
    </row>
    <row r="128" spans="1:8" ht="16.5" customHeight="1">
      <c r="A128" s="306"/>
      <c r="B128" s="359" t="s">
        <v>1907</v>
      </c>
      <c r="C128" s="359" t="s">
        <v>1906</v>
      </c>
      <c r="D128" s="290" t="s">
        <v>1905</v>
      </c>
      <c r="E128" s="286">
        <f>F128-4</f>
        <v>43284</v>
      </c>
      <c r="F128" s="286">
        <v>43288</v>
      </c>
      <c r="G128" s="286">
        <f>F128+33</f>
        <v>43321</v>
      </c>
      <c r="H128" s="286" t="s">
        <v>212</v>
      </c>
    </row>
    <row r="129" spans="1:8">
      <c r="A129" s="306"/>
      <c r="B129" s="359" t="s">
        <v>1904</v>
      </c>
      <c r="C129" s="359" t="s">
        <v>1553</v>
      </c>
      <c r="D129" s="289"/>
      <c r="E129" s="286">
        <f>E128+7</f>
        <v>43291</v>
      </c>
      <c r="F129" s="286">
        <f>F128+7</f>
        <v>43295</v>
      </c>
      <c r="G129" s="286">
        <f>F129+33</f>
        <v>43328</v>
      </c>
      <c r="H129" s="286" t="s">
        <v>212</v>
      </c>
    </row>
    <row r="130" spans="1:8">
      <c r="A130" s="306"/>
      <c r="B130" s="359" t="s">
        <v>1903</v>
      </c>
      <c r="C130" s="359" t="s">
        <v>1901</v>
      </c>
      <c r="D130" s="289"/>
      <c r="E130" s="286">
        <f>E129+7</f>
        <v>43298</v>
      </c>
      <c r="F130" s="286">
        <f>F129+7</f>
        <v>43302</v>
      </c>
      <c r="G130" s="286">
        <f>F130+33</f>
        <v>43335</v>
      </c>
      <c r="H130" s="286" t="s">
        <v>212</v>
      </c>
    </row>
    <row r="131" spans="1:8">
      <c r="A131" s="306"/>
      <c r="B131" s="359" t="s">
        <v>1902</v>
      </c>
      <c r="C131" s="359" t="s">
        <v>1901</v>
      </c>
      <c r="D131" s="287"/>
      <c r="E131" s="286">
        <f>E130+7</f>
        <v>43305</v>
      </c>
      <c r="F131" s="286">
        <f>F130+7</f>
        <v>43309</v>
      </c>
      <c r="G131" s="286">
        <f>F131+33</f>
        <v>43342</v>
      </c>
      <c r="H131" s="286" t="s">
        <v>212</v>
      </c>
    </row>
    <row r="132" spans="1:8">
      <c r="A132" s="306"/>
      <c r="B132" s="363"/>
      <c r="C132" s="363"/>
      <c r="D132" s="304"/>
      <c r="E132" s="303"/>
      <c r="F132" s="303"/>
      <c r="G132" s="303"/>
      <c r="H132" s="303"/>
    </row>
    <row r="133" spans="1:8">
      <c r="A133" s="306" t="s">
        <v>58</v>
      </c>
    </row>
    <row r="134" spans="1:8">
      <c r="B134" s="344" t="s">
        <v>38</v>
      </c>
      <c r="C134" s="344" t="s">
        <v>39</v>
      </c>
      <c r="D134" s="343" t="s">
        <v>40</v>
      </c>
      <c r="E134" s="291" t="s">
        <v>194</v>
      </c>
      <c r="F134" s="291" t="s">
        <v>194</v>
      </c>
      <c r="G134" s="291" t="s">
        <v>204</v>
      </c>
      <c r="H134" s="291" t="s">
        <v>208</v>
      </c>
    </row>
    <row r="135" spans="1:8">
      <c r="B135" s="342"/>
      <c r="C135" s="342"/>
      <c r="D135" s="341"/>
      <c r="E135" s="291" t="s">
        <v>1125</v>
      </c>
      <c r="F135" s="291" t="s">
        <v>42</v>
      </c>
      <c r="G135" s="291" t="s">
        <v>43</v>
      </c>
      <c r="H135" s="291" t="s">
        <v>43</v>
      </c>
    </row>
    <row r="136" spans="1:8" ht="16.5" customHeight="1">
      <c r="B136" s="359" t="s">
        <v>1907</v>
      </c>
      <c r="C136" s="359" t="s">
        <v>1906</v>
      </c>
      <c r="D136" s="290" t="s">
        <v>1905</v>
      </c>
      <c r="E136" s="286">
        <f>F136-4</f>
        <v>43284</v>
      </c>
      <c r="F136" s="286">
        <v>43288</v>
      </c>
      <c r="G136" s="286">
        <f>F136+28</f>
        <v>43316</v>
      </c>
      <c r="H136" s="291" t="s">
        <v>59</v>
      </c>
    </row>
    <row r="137" spans="1:8">
      <c r="B137" s="359" t="s">
        <v>1904</v>
      </c>
      <c r="C137" s="359" t="s">
        <v>1553</v>
      </c>
      <c r="D137" s="289"/>
      <c r="E137" s="286">
        <f>E136+7</f>
        <v>43291</v>
      </c>
      <c r="F137" s="286">
        <f>F136+7</f>
        <v>43295</v>
      </c>
      <c r="G137" s="286">
        <f>G136+7</f>
        <v>43323</v>
      </c>
      <c r="H137" s="291" t="s">
        <v>59</v>
      </c>
    </row>
    <row r="138" spans="1:8">
      <c r="B138" s="359" t="s">
        <v>1903</v>
      </c>
      <c r="C138" s="359" t="s">
        <v>1901</v>
      </c>
      <c r="D138" s="289"/>
      <c r="E138" s="286">
        <f>E137+7</f>
        <v>43298</v>
      </c>
      <c r="F138" s="286">
        <f>F137+7</f>
        <v>43302</v>
      </c>
      <c r="G138" s="286">
        <f>G137+7</f>
        <v>43330</v>
      </c>
      <c r="H138" s="291" t="s">
        <v>59</v>
      </c>
    </row>
    <row r="139" spans="1:8">
      <c r="B139" s="359" t="s">
        <v>1902</v>
      </c>
      <c r="C139" s="359" t="s">
        <v>1901</v>
      </c>
      <c r="D139" s="287"/>
      <c r="E139" s="286">
        <f>E138+7</f>
        <v>43305</v>
      </c>
      <c r="F139" s="286">
        <f>F138+7</f>
        <v>43309</v>
      </c>
      <c r="G139" s="286">
        <f>G138+7</f>
        <v>43337</v>
      </c>
      <c r="H139" s="291" t="s">
        <v>59</v>
      </c>
    </row>
    <row r="140" spans="1:8">
      <c r="B140" s="363"/>
      <c r="C140" s="363"/>
      <c r="D140" s="304"/>
      <c r="E140" s="303"/>
      <c r="F140" s="303"/>
      <c r="G140" s="303"/>
      <c r="H140" s="320"/>
    </row>
    <row r="141" spans="1:8">
      <c r="A141" s="306" t="s">
        <v>67</v>
      </c>
    </row>
    <row r="142" spans="1:8">
      <c r="A142" s="306"/>
      <c r="B142" s="344" t="s">
        <v>38</v>
      </c>
      <c r="C142" s="344" t="s">
        <v>39</v>
      </c>
      <c r="D142" s="343" t="s">
        <v>40</v>
      </c>
      <c r="E142" s="291" t="s">
        <v>194</v>
      </c>
      <c r="F142" s="291" t="s">
        <v>194</v>
      </c>
      <c r="G142" s="291" t="s">
        <v>1980</v>
      </c>
      <c r="H142" s="291" t="s">
        <v>67</v>
      </c>
    </row>
    <row r="143" spans="1:8">
      <c r="A143" s="306"/>
      <c r="B143" s="342"/>
      <c r="C143" s="342"/>
      <c r="D143" s="341"/>
      <c r="E143" s="291" t="s">
        <v>1125</v>
      </c>
      <c r="F143" s="291" t="s">
        <v>42</v>
      </c>
      <c r="G143" s="291" t="s">
        <v>43</v>
      </c>
      <c r="H143" s="291" t="s">
        <v>43</v>
      </c>
    </row>
    <row r="144" spans="1:8" ht="16.5" customHeight="1">
      <c r="A144" s="306"/>
      <c r="B144" s="338" t="s">
        <v>1979</v>
      </c>
      <c r="C144" s="338" t="s">
        <v>1963</v>
      </c>
      <c r="D144" s="358" t="s">
        <v>1978</v>
      </c>
      <c r="E144" s="286">
        <f>F144-5</f>
        <v>43277</v>
      </c>
      <c r="F144" s="286">
        <v>43282</v>
      </c>
      <c r="G144" s="286">
        <f>F144+28</f>
        <v>43310</v>
      </c>
      <c r="H144" s="291" t="s">
        <v>1973</v>
      </c>
    </row>
    <row r="145" spans="1:8">
      <c r="A145" s="306"/>
      <c r="B145" s="360" t="s">
        <v>1977</v>
      </c>
      <c r="C145" s="359" t="s">
        <v>1888</v>
      </c>
      <c r="D145" s="358"/>
      <c r="E145" s="286">
        <f>E144+7</f>
        <v>43284</v>
      </c>
      <c r="F145" s="286">
        <f>F144+7</f>
        <v>43289</v>
      </c>
      <c r="G145" s="286">
        <f>F145+28</f>
        <v>43317</v>
      </c>
      <c r="H145" s="291" t="s">
        <v>1973</v>
      </c>
    </row>
    <row r="146" spans="1:8">
      <c r="A146" s="306"/>
      <c r="B146" s="360" t="s">
        <v>1976</v>
      </c>
      <c r="C146" s="359" t="s">
        <v>1888</v>
      </c>
      <c r="D146" s="358"/>
      <c r="E146" s="286">
        <f>E145+7</f>
        <v>43291</v>
      </c>
      <c r="F146" s="286">
        <f>F145+7</f>
        <v>43296</v>
      </c>
      <c r="G146" s="286">
        <f>F146+28</f>
        <v>43324</v>
      </c>
      <c r="H146" s="291" t="s">
        <v>1973</v>
      </c>
    </row>
    <row r="147" spans="1:8">
      <c r="A147" s="306"/>
      <c r="B147" s="360" t="s">
        <v>1975</v>
      </c>
      <c r="C147" s="359" t="s">
        <v>1888</v>
      </c>
      <c r="D147" s="358"/>
      <c r="E147" s="286">
        <f>E146+7</f>
        <v>43298</v>
      </c>
      <c r="F147" s="286">
        <f>F146+7</f>
        <v>43303</v>
      </c>
      <c r="G147" s="286">
        <f>F147+28</f>
        <v>43331</v>
      </c>
      <c r="H147" s="291" t="s">
        <v>1973</v>
      </c>
    </row>
    <row r="148" spans="1:8">
      <c r="A148" s="306"/>
      <c r="B148" s="359" t="s">
        <v>1974</v>
      </c>
      <c r="C148" s="359" t="s">
        <v>1888</v>
      </c>
      <c r="D148" s="358"/>
      <c r="E148" s="286">
        <f>E147+7</f>
        <v>43305</v>
      </c>
      <c r="F148" s="286">
        <f>F147+7</f>
        <v>43310</v>
      </c>
      <c r="G148" s="286">
        <f>F148+28</f>
        <v>43338</v>
      </c>
      <c r="H148" s="291" t="s">
        <v>1973</v>
      </c>
    </row>
    <row r="149" spans="1:8">
      <c r="A149" s="306"/>
      <c r="B149" s="363"/>
      <c r="C149" s="363"/>
      <c r="D149" s="304"/>
      <c r="E149" s="303"/>
      <c r="F149" s="303"/>
      <c r="G149" s="303"/>
    </row>
    <row r="150" spans="1:8">
      <c r="A150" s="306" t="s">
        <v>426</v>
      </c>
    </row>
    <row r="151" spans="1:8">
      <c r="B151" s="344" t="s">
        <v>38</v>
      </c>
      <c r="C151" s="344" t="s">
        <v>39</v>
      </c>
      <c r="D151" s="343" t="s">
        <v>40</v>
      </c>
      <c r="E151" s="291" t="s">
        <v>194</v>
      </c>
      <c r="F151" s="291" t="s">
        <v>194</v>
      </c>
      <c r="G151" s="291" t="s">
        <v>204</v>
      </c>
      <c r="H151" s="291" t="s">
        <v>1972</v>
      </c>
    </row>
    <row r="152" spans="1:8">
      <c r="B152" s="342"/>
      <c r="C152" s="342"/>
      <c r="D152" s="341"/>
      <c r="E152" s="291" t="s">
        <v>1125</v>
      </c>
      <c r="F152" s="291" t="s">
        <v>42</v>
      </c>
      <c r="G152" s="291" t="s">
        <v>43</v>
      </c>
      <c r="H152" s="291" t="s">
        <v>43</v>
      </c>
    </row>
    <row r="153" spans="1:8" ht="16.5" customHeight="1">
      <c r="B153" s="359" t="s">
        <v>1907</v>
      </c>
      <c r="C153" s="359" t="s">
        <v>1906</v>
      </c>
      <c r="D153" s="290" t="s">
        <v>1905</v>
      </c>
      <c r="E153" s="286">
        <f>F153-4</f>
        <v>43284</v>
      </c>
      <c r="F153" s="286">
        <v>43288</v>
      </c>
      <c r="G153" s="286">
        <f>F153+28</f>
        <v>43316</v>
      </c>
      <c r="H153" s="291" t="s">
        <v>59</v>
      </c>
    </row>
    <row r="154" spans="1:8">
      <c r="B154" s="359" t="s">
        <v>1904</v>
      </c>
      <c r="C154" s="359" t="s">
        <v>1553</v>
      </c>
      <c r="D154" s="289"/>
      <c r="E154" s="286">
        <f>E153+7</f>
        <v>43291</v>
      </c>
      <c r="F154" s="286">
        <f>F153+7</f>
        <v>43295</v>
      </c>
      <c r="G154" s="286">
        <f>G153+7</f>
        <v>43323</v>
      </c>
      <c r="H154" s="291" t="s">
        <v>59</v>
      </c>
    </row>
    <row r="155" spans="1:8">
      <c r="B155" s="359" t="s">
        <v>1903</v>
      </c>
      <c r="C155" s="359" t="s">
        <v>1901</v>
      </c>
      <c r="D155" s="289"/>
      <c r="E155" s="286">
        <f>E154+7</f>
        <v>43298</v>
      </c>
      <c r="F155" s="286">
        <f>F154+7</f>
        <v>43302</v>
      </c>
      <c r="G155" s="286">
        <f>G154+7</f>
        <v>43330</v>
      </c>
      <c r="H155" s="291" t="s">
        <v>59</v>
      </c>
    </row>
    <row r="156" spans="1:8">
      <c r="B156" s="359" t="s">
        <v>1902</v>
      </c>
      <c r="C156" s="359" t="s">
        <v>1901</v>
      </c>
      <c r="D156" s="287"/>
      <c r="E156" s="286">
        <f>E155+7</f>
        <v>43305</v>
      </c>
      <c r="F156" s="286">
        <f>F155+7</f>
        <v>43309</v>
      </c>
      <c r="G156" s="286">
        <f>G155+7</f>
        <v>43337</v>
      </c>
      <c r="H156" s="291" t="s">
        <v>59</v>
      </c>
    </row>
    <row r="157" spans="1:8">
      <c r="B157" s="363"/>
      <c r="C157" s="363"/>
      <c r="D157" s="304"/>
      <c r="E157" s="303"/>
      <c r="F157" s="303"/>
      <c r="G157" s="303"/>
    </row>
    <row r="158" spans="1:8">
      <c r="A158" s="355" t="s">
        <v>218</v>
      </c>
      <c r="B158" s="356"/>
      <c r="C158" s="356"/>
      <c r="D158" s="355"/>
      <c r="E158" s="355"/>
      <c r="F158" s="355"/>
      <c r="G158" s="355"/>
      <c r="H158" s="332"/>
    </row>
    <row r="159" spans="1:8">
      <c r="A159" s="306" t="s">
        <v>1971</v>
      </c>
      <c r="B159" s="284"/>
      <c r="C159" s="284"/>
    </row>
    <row r="160" spans="1:8">
      <c r="B160" s="344" t="s">
        <v>38</v>
      </c>
      <c r="C160" s="344" t="s">
        <v>39</v>
      </c>
      <c r="D160" s="343" t="s">
        <v>40</v>
      </c>
      <c r="E160" s="291" t="s">
        <v>194</v>
      </c>
      <c r="F160" s="291" t="s">
        <v>194</v>
      </c>
      <c r="G160" s="291" t="s">
        <v>1970</v>
      </c>
    </row>
    <row r="161" spans="1:7">
      <c r="B161" s="342"/>
      <c r="C161" s="342"/>
      <c r="D161" s="341"/>
      <c r="E161" s="291" t="s">
        <v>1125</v>
      </c>
      <c r="F161" s="291" t="s">
        <v>42</v>
      </c>
      <c r="G161" s="291" t="s">
        <v>43</v>
      </c>
    </row>
    <row r="162" spans="1:7" ht="16.5" customHeight="1">
      <c r="B162" s="338" t="s">
        <v>1969</v>
      </c>
      <c r="C162" s="338" t="s">
        <v>1967</v>
      </c>
      <c r="D162" s="358" t="s">
        <v>1966</v>
      </c>
      <c r="E162" s="286">
        <f>F162-4</f>
        <v>43278</v>
      </c>
      <c r="F162" s="286">
        <v>43282</v>
      </c>
      <c r="G162" s="286">
        <f>F162+32</f>
        <v>43314</v>
      </c>
    </row>
    <row r="163" spans="1:7">
      <c r="B163" s="360" t="s">
        <v>1965</v>
      </c>
      <c r="C163" s="359" t="s">
        <v>1963</v>
      </c>
      <c r="D163" s="358"/>
      <c r="E163" s="286">
        <f>E162+7</f>
        <v>43285</v>
      </c>
      <c r="F163" s="286">
        <f>F162+7</f>
        <v>43289</v>
      </c>
      <c r="G163" s="286">
        <f>F163+32</f>
        <v>43321</v>
      </c>
    </row>
    <row r="164" spans="1:7">
      <c r="B164" s="360" t="s">
        <v>1962</v>
      </c>
      <c r="C164" s="359" t="s">
        <v>1308</v>
      </c>
      <c r="D164" s="358"/>
      <c r="E164" s="286">
        <f>E163+7</f>
        <v>43292</v>
      </c>
      <c r="F164" s="286">
        <f>F163+7</f>
        <v>43296</v>
      </c>
      <c r="G164" s="286">
        <f>F164+32</f>
        <v>43328</v>
      </c>
    </row>
    <row r="165" spans="1:7">
      <c r="B165" s="360" t="s">
        <v>1961</v>
      </c>
      <c r="C165" s="359" t="s">
        <v>1874</v>
      </c>
      <c r="D165" s="358"/>
      <c r="E165" s="286">
        <f>E164+7</f>
        <v>43299</v>
      </c>
      <c r="F165" s="286">
        <f>F164+7</f>
        <v>43303</v>
      </c>
      <c r="G165" s="286">
        <f>F165+32</f>
        <v>43335</v>
      </c>
    </row>
    <row r="166" spans="1:7">
      <c r="B166" s="359" t="s">
        <v>1960</v>
      </c>
      <c r="C166" s="359" t="s">
        <v>1958</v>
      </c>
      <c r="D166" s="358"/>
      <c r="E166" s="286">
        <f>E165+7</f>
        <v>43306</v>
      </c>
      <c r="F166" s="286">
        <f>F165+7</f>
        <v>43310</v>
      </c>
      <c r="G166" s="286">
        <f>F166+32</f>
        <v>43342</v>
      </c>
    </row>
    <row r="167" spans="1:7">
      <c r="B167" s="284"/>
      <c r="C167" s="364"/>
      <c r="D167" s="304"/>
      <c r="E167" s="303"/>
      <c r="G167" s="401"/>
    </row>
    <row r="168" spans="1:7" s="306" customFormat="1">
      <c r="A168" s="306" t="s">
        <v>219</v>
      </c>
      <c r="B168" s="284"/>
      <c r="C168" s="400"/>
      <c r="D168" s="380"/>
      <c r="E168" s="284"/>
      <c r="F168" s="284"/>
      <c r="G168" s="284"/>
    </row>
    <row r="169" spans="1:7">
      <c r="B169" s="344" t="s">
        <v>38</v>
      </c>
      <c r="C169" s="344" t="s">
        <v>39</v>
      </c>
      <c r="D169" s="343" t="s">
        <v>40</v>
      </c>
      <c r="E169" s="291" t="s">
        <v>194</v>
      </c>
      <c r="F169" s="291" t="s">
        <v>194</v>
      </c>
      <c r="G169" s="365" t="s">
        <v>1957</v>
      </c>
    </row>
    <row r="170" spans="1:7">
      <c r="B170" s="342"/>
      <c r="C170" s="342"/>
      <c r="D170" s="341"/>
      <c r="E170" s="291" t="s">
        <v>1125</v>
      </c>
      <c r="F170" s="291" t="s">
        <v>42</v>
      </c>
      <c r="G170" s="365" t="s">
        <v>43</v>
      </c>
    </row>
    <row r="171" spans="1:7" ht="16.5" customHeight="1">
      <c r="B171" s="338" t="s">
        <v>1956</v>
      </c>
      <c r="C171" s="338" t="s">
        <v>1955</v>
      </c>
      <c r="D171" s="358" t="s">
        <v>1954</v>
      </c>
      <c r="E171" s="286">
        <f>F171-4</f>
        <v>43284</v>
      </c>
      <c r="F171" s="286">
        <v>43288</v>
      </c>
      <c r="G171" s="286">
        <f>F171+26</f>
        <v>43314</v>
      </c>
    </row>
    <row r="172" spans="1:7">
      <c r="B172" s="360" t="s">
        <v>1953</v>
      </c>
      <c r="C172" s="338" t="s">
        <v>1952</v>
      </c>
      <c r="D172" s="358"/>
      <c r="E172" s="286">
        <f>E171+7</f>
        <v>43291</v>
      </c>
      <c r="F172" s="286">
        <f>F171+7</f>
        <v>43295</v>
      </c>
      <c r="G172" s="286">
        <f>F172+26</f>
        <v>43321</v>
      </c>
    </row>
    <row r="173" spans="1:7">
      <c r="B173" s="360" t="s">
        <v>1951</v>
      </c>
      <c r="C173" s="338" t="s">
        <v>1950</v>
      </c>
      <c r="D173" s="358"/>
      <c r="E173" s="286">
        <f>E172+7</f>
        <v>43298</v>
      </c>
      <c r="F173" s="286">
        <f>F172+7</f>
        <v>43302</v>
      </c>
      <c r="G173" s="286">
        <f>F173+26</f>
        <v>43328</v>
      </c>
    </row>
    <row r="174" spans="1:7">
      <c r="B174" s="360" t="s">
        <v>1949</v>
      </c>
      <c r="C174" s="338" t="s">
        <v>1560</v>
      </c>
      <c r="D174" s="358"/>
      <c r="E174" s="286">
        <f>E173+7</f>
        <v>43305</v>
      </c>
      <c r="F174" s="286">
        <f>F173+7</f>
        <v>43309</v>
      </c>
      <c r="G174" s="286">
        <f>F174+26</f>
        <v>43335</v>
      </c>
    </row>
    <row r="175" spans="1:7">
      <c r="B175" s="284"/>
      <c r="C175" s="284"/>
    </row>
    <row r="176" spans="1:7">
      <c r="A176" s="335" t="s">
        <v>1948</v>
      </c>
      <c r="B176" s="335"/>
    </row>
    <row r="177" spans="1:8">
      <c r="B177" s="344" t="s">
        <v>38</v>
      </c>
      <c r="C177" s="344" t="s">
        <v>39</v>
      </c>
      <c r="D177" s="343" t="s">
        <v>40</v>
      </c>
      <c r="E177" s="291" t="s">
        <v>194</v>
      </c>
      <c r="F177" s="291" t="s">
        <v>194</v>
      </c>
      <c r="G177" s="291" t="s">
        <v>1947</v>
      </c>
    </row>
    <row r="178" spans="1:8">
      <c r="B178" s="342"/>
      <c r="C178" s="342"/>
      <c r="D178" s="341"/>
      <c r="E178" s="291" t="s">
        <v>1125</v>
      </c>
      <c r="F178" s="291" t="s">
        <v>42</v>
      </c>
      <c r="G178" s="291" t="s">
        <v>43</v>
      </c>
    </row>
    <row r="179" spans="1:8">
      <c r="B179" s="338" t="s">
        <v>1946</v>
      </c>
      <c r="C179" s="338" t="s">
        <v>1851</v>
      </c>
      <c r="D179" s="358" t="s">
        <v>1945</v>
      </c>
      <c r="E179" s="286">
        <f>F179-4</f>
        <v>43280</v>
      </c>
      <c r="F179" s="286">
        <v>43284</v>
      </c>
      <c r="G179" s="286">
        <f>F179+28</f>
        <v>43312</v>
      </c>
    </row>
    <row r="180" spans="1:8">
      <c r="B180" s="360" t="s">
        <v>1944</v>
      </c>
      <c r="C180" s="359" t="s">
        <v>1942</v>
      </c>
      <c r="D180" s="358"/>
      <c r="E180" s="286">
        <f>E179+7</f>
        <v>43287</v>
      </c>
      <c r="F180" s="286">
        <f>F179+7</f>
        <v>43291</v>
      </c>
      <c r="G180" s="286">
        <f>F180+28</f>
        <v>43319</v>
      </c>
    </row>
    <row r="181" spans="1:8">
      <c r="B181" s="360" t="s">
        <v>1941</v>
      </c>
      <c r="C181" s="359" t="s">
        <v>1939</v>
      </c>
      <c r="D181" s="358"/>
      <c r="E181" s="286">
        <f>E180+7</f>
        <v>43294</v>
      </c>
      <c r="F181" s="286">
        <f>F180+7</f>
        <v>43298</v>
      </c>
      <c r="G181" s="286">
        <f>F181+28</f>
        <v>43326</v>
      </c>
    </row>
    <row r="182" spans="1:8">
      <c r="B182" s="360" t="s">
        <v>1937</v>
      </c>
      <c r="C182" s="359" t="s">
        <v>1935</v>
      </c>
      <c r="D182" s="358"/>
      <c r="E182" s="286">
        <f>E181+7</f>
        <v>43301</v>
      </c>
      <c r="F182" s="286">
        <f>F181+7</f>
        <v>43305</v>
      </c>
      <c r="G182" s="286">
        <f>F182+28</f>
        <v>43333</v>
      </c>
    </row>
    <row r="183" spans="1:8">
      <c r="B183" s="359" t="s">
        <v>1934</v>
      </c>
      <c r="C183" s="359" t="s">
        <v>1933</v>
      </c>
      <c r="D183" s="358"/>
      <c r="E183" s="286">
        <f>E182+7</f>
        <v>43308</v>
      </c>
      <c r="F183" s="286">
        <f>F182+7</f>
        <v>43312</v>
      </c>
      <c r="G183" s="286">
        <f>F183+28</f>
        <v>43340</v>
      </c>
    </row>
    <row r="184" spans="1:8">
      <c r="B184" s="363"/>
      <c r="C184" s="363"/>
      <c r="D184" s="304"/>
      <c r="E184" s="303"/>
      <c r="F184" s="303"/>
      <c r="G184" s="303"/>
    </row>
    <row r="185" spans="1:8">
      <c r="A185" s="306" t="s">
        <v>1931</v>
      </c>
    </row>
    <row r="186" spans="1:8">
      <c r="B186" s="344" t="s">
        <v>38</v>
      </c>
      <c r="C186" s="344" t="s">
        <v>39</v>
      </c>
      <c r="D186" s="343" t="s">
        <v>40</v>
      </c>
      <c r="E186" s="291" t="s">
        <v>194</v>
      </c>
      <c r="F186" s="291" t="s">
        <v>194</v>
      </c>
      <c r="G186" s="291" t="s">
        <v>1871</v>
      </c>
      <c r="H186" s="291" t="s">
        <v>1931</v>
      </c>
    </row>
    <row r="187" spans="1:8">
      <c r="B187" s="342"/>
      <c r="C187" s="342"/>
      <c r="D187" s="341"/>
      <c r="E187" s="291" t="s">
        <v>1125</v>
      </c>
      <c r="F187" s="291" t="s">
        <v>42</v>
      </c>
      <c r="G187" s="291" t="s">
        <v>43</v>
      </c>
      <c r="H187" s="291" t="s">
        <v>43</v>
      </c>
    </row>
    <row r="188" spans="1:8" ht="16.5" customHeight="1">
      <c r="B188" s="338" t="s">
        <v>1869</v>
      </c>
      <c r="C188" s="338" t="s">
        <v>1867</v>
      </c>
      <c r="D188" s="358" t="s">
        <v>1866</v>
      </c>
      <c r="E188" s="286">
        <f>F188-5</f>
        <v>43279</v>
      </c>
      <c r="F188" s="286">
        <v>43284</v>
      </c>
      <c r="G188" s="286">
        <f>F188+24</f>
        <v>43308</v>
      </c>
      <c r="H188" s="286" t="s">
        <v>1855</v>
      </c>
    </row>
    <row r="189" spans="1:8">
      <c r="B189" s="360" t="s">
        <v>1865</v>
      </c>
      <c r="C189" s="359" t="s">
        <v>1863</v>
      </c>
      <c r="D189" s="358"/>
      <c r="E189" s="286">
        <f>E188+7</f>
        <v>43286</v>
      </c>
      <c r="F189" s="286">
        <f>F188+7</f>
        <v>43291</v>
      </c>
      <c r="G189" s="286">
        <f>F189+24</f>
        <v>43315</v>
      </c>
      <c r="H189" s="286" t="s">
        <v>1855</v>
      </c>
    </row>
    <row r="190" spans="1:8">
      <c r="B190" s="360" t="s">
        <v>1862</v>
      </c>
      <c r="C190" s="359" t="s">
        <v>1861</v>
      </c>
      <c r="D190" s="358"/>
      <c r="E190" s="286">
        <f>E189+7</f>
        <v>43293</v>
      </c>
      <c r="F190" s="286">
        <f>F189+7</f>
        <v>43298</v>
      </c>
      <c r="G190" s="286">
        <f>F190+24</f>
        <v>43322</v>
      </c>
      <c r="H190" s="286" t="s">
        <v>1855</v>
      </c>
    </row>
    <row r="191" spans="1:8">
      <c r="B191" s="360" t="s">
        <v>1860</v>
      </c>
      <c r="C191" s="359" t="s">
        <v>1859</v>
      </c>
      <c r="D191" s="358"/>
      <c r="E191" s="286">
        <f>E190+7</f>
        <v>43300</v>
      </c>
      <c r="F191" s="286">
        <f>F190+7</f>
        <v>43305</v>
      </c>
      <c r="G191" s="286">
        <f>F191+24</f>
        <v>43329</v>
      </c>
      <c r="H191" s="286" t="s">
        <v>1855</v>
      </c>
    </row>
    <row r="192" spans="1:8">
      <c r="B192" s="359" t="s">
        <v>1858</v>
      </c>
      <c r="C192" s="359" t="s">
        <v>1857</v>
      </c>
      <c r="D192" s="358"/>
      <c r="E192" s="286">
        <f>E191+7</f>
        <v>43307</v>
      </c>
      <c r="F192" s="286">
        <f>F191+7</f>
        <v>43312</v>
      </c>
      <c r="G192" s="286">
        <f>F192+24</f>
        <v>43336</v>
      </c>
      <c r="H192" s="286" t="s">
        <v>1855</v>
      </c>
    </row>
    <row r="193" spans="1:7">
      <c r="B193" s="376"/>
      <c r="C193" s="399"/>
      <c r="E193" s="303"/>
      <c r="F193" s="303"/>
      <c r="G193" s="303"/>
    </row>
    <row r="194" spans="1:7">
      <c r="A194" s="306" t="s">
        <v>79</v>
      </c>
      <c r="B194" s="284"/>
      <c r="C194" s="284"/>
      <c r="E194" s="306"/>
      <c r="F194" s="306"/>
      <c r="G194" s="361"/>
    </row>
    <row r="195" spans="1:7">
      <c r="B195" s="344" t="s">
        <v>38</v>
      </c>
      <c r="C195" s="344" t="s">
        <v>39</v>
      </c>
      <c r="D195" s="343" t="s">
        <v>40</v>
      </c>
      <c r="E195" s="291" t="s">
        <v>194</v>
      </c>
      <c r="F195" s="291" t="s">
        <v>194</v>
      </c>
      <c r="G195" s="291" t="s">
        <v>223</v>
      </c>
    </row>
    <row r="196" spans="1:7">
      <c r="B196" s="342"/>
      <c r="C196" s="342"/>
      <c r="D196" s="341"/>
      <c r="E196" s="291" t="s">
        <v>1125</v>
      </c>
      <c r="F196" s="291" t="s">
        <v>42</v>
      </c>
      <c r="G196" s="291" t="s">
        <v>43</v>
      </c>
    </row>
    <row r="197" spans="1:7" ht="16.5" customHeight="1">
      <c r="B197" s="359" t="s">
        <v>1907</v>
      </c>
      <c r="C197" s="359" t="s">
        <v>1906</v>
      </c>
      <c r="D197" s="290" t="s">
        <v>1905</v>
      </c>
      <c r="E197" s="286">
        <f>F197-4</f>
        <v>43284</v>
      </c>
      <c r="F197" s="286">
        <v>43288</v>
      </c>
      <c r="G197" s="286">
        <f>F197+20</f>
        <v>43308</v>
      </c>
    </row>
    <row r="198" spans="1:7">
      <c r="B198" s="359" t="s">
        <v>1904</v>
      </c>
      <c r="C198" s="359" t="s">
        <v>1553</v>
      </c>
      <c r="D198" s="289"/>
      <c r="E198" s="286">
        <f>E197+7</f>
        <v>43291</v>
      </c>
      <c r="F198" s="286">
        <f>F197+7</f>
        <v>43295</v>
      </c>
      <c r="G198" s="286">
        <f>F198+20</f>
        <v>43315</v>
      </c>
    </row>
    <row r="199" spans="1:7">
      <c r="B199" s="359" t="s">
        <v>1903</v>
      </c>
      <c r="C199" s="359" t="s">
        <v>1901</v>
      </c>
      <c r="D199" s="289"/>
      <c r="E199" s="286">
        <f>E198+7</f>
        <v>43298</v>
      </c>
      <c r="F199" s="286">
        <f>F198+7</f>
        <v>43302</v>
      </c>
      <c r="G199" s="286">
        <f>F199+20</f>
        <v>43322</v>
      </c>
    </row>
    <row r="200" spans="1:7">
      <c r="B200" s="359" t="s">
        <v>1902</v>
      </c>
      <c r="C200" s="359" t="s">
        <v>1901</v>
      </c>
      <c r="D200" s="287"/>
      <c r="E200" s="286">
        <f>E199+7</f>
        <v>43305</v>
      </c>
      <c r="F200" s="286">
        <f>F199+7</f>
        <v>43309</v>
      </c>
      <c r="G200" s="286">
        <f>F200+20</f>
        <v>43329</v>
      </c>
    </row>
    <row r="201" spans="1:7">
      <c r="B201" s="363"/>
      <c r="C201" s="363"/>
      <c r="D201" s="304"/>
      <c r="E201" s="303"/>
      <c r="F201" s="303"/>
      <c r="G201" s="303"/>
    </row>
    <row r="202" spans="1:7">
      <c r="A202" s="306" t="s">
        <v>1930</v>
      </c>
      <c r="B202" s="363"/>
      <c r="C202" s="331"/>
      <c r="D202" s="306"/>
      <c r="E202" s="306"/>
      <c r="F202" s="306"/>
      <c r="G202" s="361"/>
    </row>
    <row r="203" spans="1:7">
      <c r="A203" s="306"/>
      <c r="B203" s="344" t="s">
        <v>38</v>
      </c>
      <c r="C203" s="344" t="s">
        <v>39</v>
      </c>
      <c r="D203" s="343" t="s">
        <v>40</v>
      </c>
      <c r="E203" s="291" t="s">
        <v>194</v>
      </c>
      <c r="F203" s="291" t="s">
        <v>194</v>
      </c>
      <c r="G203" s="291" t="s">
        <v>1929</v>
      </c>
    </row>
    <row r="204" spans="1:7">
      <c r="A204" s="306"/>
      <c r="B204" s="342"/>
      <c r="C204" s="342"/>
      <c r="D204" s="341"/>
      <c r="E204" s="291" t="s">
        <v>1125</v>
      </c>
      <c r="F204" s="291" t="s">
        <v>42</v>
      </c>
      <c r="G204" s="291" t="s">
        <v>43</v>
      </c>
    </row>
    <row r="205" spans="1:7" ht="16.5" customHeight="1">
      <c r="A205" s="306"/>
      <c r="B205" s="359" t="s">
        <v>1928</v>
      </c>
      <c r="C205" s="359" t="s">
        <v>1927</v>
      </c>
      <c r="D205" s="290" t="s">
        <v>1926</v>
      </c>
      <c r="E205" s="286">
        <f>F205-6</f>
        <v>43280</v>
      </c>
      <c r="F205" s="286">
        <v>43286</v>
      </c>
      <c r="G205" s="286">
        <f>F205+30</f>
        <v>43316</v>
      </c>
    </row>
    <row r="206" spans="1:7">
      <c r="A206" s="306"/>
      <c r="B206" s="359" t="s">
        <v>1925</v>
      </c>
      <c r="C206" s="359" t="s">
        <v>1924</v>
      </c>
      <c r="D206" s="289"/>
      <c r="E206" s="286">
        <f>E205+7</f>
        <v>43287</v>
      </c>
      <c r="F206" s="286">
        <f>F205+7</f>
        <v>43293</v>
      </c>
      <c r="G206" s="286">
        <f>F206+30</f>
        <v>43323</v>
      </c>
    </row>
    <row r="207" spans="1:7">
      <c r="A207" s="306"/>
      <c r="B207" s="359" t="s">
        <v>1923</v>
      </c>
      <c r="C207" s="359" t="s">
        <v>1484</v>
      </c>
      <c r="D207" s="289"/>
      <c r="E207" s="286">
        <f>E206+7</f>
        <v>43294</v>
      </c>
      <c r="F207" s="286">
        <f>F206+7</f>
        <v>43300</v>
      </c>
      <c r="G207" s="286">
        <f>F207+30</f>
        <v>43330</v>
      </c>
    </row>
    <row r="208" spans="1:7">
      <c r="A208" s="306"/>
      <c r="B208" s="359" t="s">
        <v>1922</v>
      </c>
      <c r="C208" s="359" t="s">
        <v>1921</v>
      </c>
      <c r="D208" s="287"/>
      <c r="E208" s="286">
        <f>E207+7</f>
        <v>43301</v>
      </c>
      <c r="F208" s="286">
        <f>F207+7</f>
        <v>43307</v>
      </c>
      <c r="G208" s="286">
        <f>F208+30</f>
        <v>43337</v>
      </c>
    </row>
    <row r="209" spans="1:8">
      <c r="B209" s="303"/>
      <c r="C209" s="303"/>
      <c r="E209" s="303"/>
      <c r="F209" s="303"/>
      <c r="G209" s="303"/>
    </row>
    <row r="210" spans="1:8">
      <c r="A210" s="306" t="s">
        <v>87</v>
      </c>
      <c r="B210" s="303"/>
      <c r="C210" s="303"/>
      <c r="E210" s="306"/>
      <c r="F210" s="306"/>
      <c r="G210" s="361"/>
    </row>
    <row r="211" spans="1:8">
      <c r="B211" s="344" t="s">
        <v>38</v>
      </c>
      <c r="C211" s="344" t="s">
        <v>39</v>
      </c>
      <c r="D211" s="343" t="s">
        <v>40</v>
      </c>
      <c r="E211" s="291" t="s">
        <v>194</v>
      </c>
      <c r="F211" s="291" t="s">
        <v>194</v>
      </c>
      <c r="G211" s="291" t="s">
        <v>1920</v>
      </c>
    </row>
    <row r="212" spans="1:8">
      <c r="B212" s="342"/>
      <c r="C212" s="342"/>
      <c r="D212" s="341"/>
      <c r="E212" s="291" t="s">
        <v>1125</v>
      </c>
      <c r="F212" s="291" t="s">
        <v>42</v>
      </c>
      <c r="G212" s="291" t="s">
        <v>43</v>
      </c>
    </row>
    <row r="213" spans="1:8" ht="16.5" customHeight="1">
      <c r="B213" s="338" t="s">
        <v>1919</v>
      </c>
      <c r="C213" s="338" t="s">
        <v>1918</v>
      </c>
      <c r="D213" s="358" t="s">
        <v>1917</v>
      </c>
      <c r="E213" s="286">
        <f>F213-3</f>
        <v>43279</v>
      </c>
      <c r="F213" s="286">
        <v>43282</v>
      </c>
      <c r="G213" s="286">
        <f>F213+27</f>
        <v>43309</v>
      </c>
    </row>
    <row r="214" spans="1:8">
      <c r="B214" s="360" t="s">
        <v>1916</v>
      </c>
      <c r="C214" s="359" t="s">
        <v>1915</v>
      </c>
      <c r="D214" s="358"/>
      <c r="E214" s="286">
        <f>E213+7</f>
        <v>43286</v>
      </c>
      <c r="F214" s="286">
        <f>F213+7</f>
        <v>43289</v>
      </c>
      <c r="G214" s="286">
        <f>F214+27</f>
        <v>43316</v>
      </c>
    </row>
    <row r="215" spans="1:8">
      <c r="B215" s="360" t="s">
        <v>1914</v>
      </c>
      <c r="C215" s="359" t="s">
        <v>1913</v>
      </c>
      <c r="D215" s="358"/>
      <c r="E215" s="286">
        <f>E214+7</f>
        <v>43293</v>
      </c>
      <c r="F215" s="286">
        <f>F214+7</f>
        <v>43296</v>
      </c>
      <c r="G215" s="286">
        <f>F215+27</f>
        <v>43323</v>
      </c>
    </row>
    <row r="216" spans="1:8">
      <c r="B216" s="360" t="s">
        <v>1912</v>
      </c>
      <c r="C216" s="359" t="s">
        <v>1911</v>
      </c>
      <c r="D216" s="358"/>
      <c r="E216" s="286">
        <f>E215+7</f>
        <v>43300</v>
      </c>
      <c r="F216" s="286">
        <f>F215+7</f>
        <v>43303</v>
      </c>
      <c r="G216" s="286">
        <f>F216+27</f>
        <v>43330</v>
      </c>
    </row>
    <row r="217" spans="1:8">
      <c r="B217" s="359" t="s">
        <v>1910</v>
      </c>
      <c r="C217" s="359" t="s">
        <v>1909</v>
      </c>
      <c r="D217" s="358"/>
      <c r="E217" s="286">
        <f>E216+7</f>
        <v>43307</v>
      </c>
      <c r="F217" s="286">
        <f>F216+7</f>
        <v>43310</v>
      </c>
      <c r="G217" s="286">
        <f>F217+27</f>
        <v>43337</v>
      </c>
    </row>
    <row r="218" spans="1:8">
      <c r="B218" s="399"/>
      <c r="C218" s="399"/>
      <c r="G218" s="398"/>
    </row>
    <row r="219" spans="1:8">
      <c r="A219" s="306" t="s">
        <v>228</v>
      </c>
      <c r="B219" s="284"/>
      <c r="C219" s="284"/>
    </row>
    <row r="220" spans="1:8">
      <c r="B220" s="344" t="s">
        <v>38</v>
      </c>
      <c r="C220" s="344" t="s">
        <v>39</v>
      </c>
      <c r="D220" s="343" t="s">
        <v>40</v>
      </c>
      <c r="E220" s="291" t="s">
        <v>194</v>
      </c>
      <c r="F220" s="291" t="s">
        <v>194</v>
      </c>
      <c r="G220" s="291" t="s">
        <v>1871</v>
      </c>
      <c r="H220" s="291" t="s">
        <v>1908</v>
      </c>
    </row>
    <row r="221" spans="1:8">
      <c r="B221" s="342"/>
      <c r="C221" s="342"/>
      <c r="D221" s="341"/>
      <c r="E221" s="291" t="s">
        <v>1125</v>
      </c>
      <c r="F221" s="291" t="s">
        <v>42</v>
      </c>
      <c r="G221" s="291" t="s">
        <v>43</v>
      </c>
      <c r="H221" s="291" t="s">
        <v>43</v>
      </c>
    </row>
    <row r="222" spans="1:8" ht="16.5" customHeight="1">
      <c r="B222" s="359" t="s">
        <v>1907</v>
      </c>
      <c r="C222" s="359" t="s">
        <v>1906</v>
      </c>
      <c r="D222" s="290" t="s">
        <v>1905</v>
      </c>
      <c r="E222" s="286">
        <f>F222-4</f>
        <v>43284</v>
      </c>
      <c r="F222" s="286">
        <v>43288</v>
      </c>
      <c r="G222" s="286">
        <f>F222+20</f>
        <v>43308</v>
      </c>
      <c r="H222" s="286" t="s">
        <v>1900</v>
      </c>
    </row>
    <row r="223" spans="1:8">
      <c r="B223" s="359" t="s">
        <v>1904</v>
      </c>
      <c r="C223" s="359" t="s">
        <v>1553</v>
      </c>
      <c r="D223" s="289"/>
      <c r="E223" s="286">
        <f>E222+7</f>
        <v>43291</v>
      </c>
      <c r="F223" s="286">
        <f>F222+7</f>
        <v>43295</v>
      </c>
      <c r="G223" s="286">
        <f>F223+20</f>
        <v>43315</v>
      </c>
      <c r="H223" s="286" t="s">
        <v>1900</v>
      </c>
    </row>
    <row r="224" spans="1:8">
      <c r="B224" s="359" t="s">
        <v>1903</v>
      </c>
      <c r="C224" s="359" t="s">
        <v>1901</v>
      </c>
      <c r="D224" s="289"/>
      <c r="E224" s="286">
        <f>E223+7</f>
        <v>43298</v>
      </c>
      <c r="F224" s="286">
        <f>F223+7</f>
        <v>43302</v>
      </c>
      <c r="G224" s="286">
        <f>F224+20</f>
        <v>43322</v>
      </c>
      <c r="H224" s="286" t="s">
        <v>1900</v>
      </c>
    </row>
    <row r="225" spans="1:8">
      <c r="B225" s="359" t="s">
        <v>1902</v>
      </c>
      <c r="C225" s="359" t="s">
        <v>1901</v>
      </c>
      <c r="D225" s="287"/>
      <c r="E225" s="286">
        <f>E224+7</f>
        <v>43305</v>
      </c>
      <c r="F225" s="286">
        <f>F224+7</f>
        <v>43309</v>
      </c>
      <c r="G225" s="286">
        <f>F225+20</f>
        <v>43329</v>
      </c>
      <c r="H225" s="286" t="s">
        <v>1900</v>
      </c>
    </row>
    <row r="226" spans="1:8">
      <c r="B226" s="363"/>
      <c r="C226" s="363"/>
      <c r="D226" s="304"/>
      <c r="E226" s="303"/>
      <c r="F226" s="303"/>
      <c r="G226" s="303"/>
      <c r="H226" s="303"/>
    </row>
    <row r="227" spans="1:8">
      <c r="A227" s="306" t="s">
        <v>224</v>
      </c>
      <c r="B227" s="284"/>
      <c r="C227" s="284"/>
      <c r="E227" s="306"/>
      <c r="F227" s="306"/>
      <c r="G227" s="361"/>
    </row>
    <row r="228" spans="1:8">
      <c r="B228" s="344" t="s">
        <v>38</v>
      </c>
      <c r="C228" s="344" t="s">
        <v>39</v>
      </c>
      <c r="D228" s="343" t="s">
        <v>40</v>
      </c>
      <c r="E228" s="291" t="s">
        <v>194</v>
      </c>
      <c r="F228" s="291" t="s">
        <v>194</v>
      </c>
      <c r="G228" s="291" t="s">
        <v>1899</v>
      </c>
    </row>
    <row r="229" spans="1:8">
      <c r="B229" s="342"/>
      <c r="C229" s="342"/>
      <c r="D229" s="341"/>
      <c r="E229" s="291" t="s">
        <v>1125</v>
      </c>
      <c r="F229" s="291" t="s">
        <v>42</v>
      </c>
      <c r="G229" s="291" t="s">
        <v>43</v>
      </c>
    </row>
    <row r="230" spans="1:8" ht="16.5" customHeight="1">
      <c r="B230" s="359" t="s">
        <v>1895</v>
      </c>
      <c r="C230" s="359" t="s">
        <v>1893</v>
      </c>
      <c r="D230" s="290" t="s">
        <v>1892</v>
      </c>
      <c r="E230" s="286">
        <f>F230-5</f>
        <v>43280</v>
      </c>
      <c r="F230" s="286">
        <v>43285</v>
      </c>
      <c r="G230" s="286">
        <f>F230+25</f>
        <v>43310</v>
      </c>
    </row>
    <row r="231" spans="1:8">
      <c r="B231" s="359" t="s">
        <v>1891</v>
      </c>
      <c r="C231" s="359" t="s">
        <v>1890</v>
      </c>
      <c r="D231" s="289"/>
      <c r="E231" s="286">
        <f>E230+7</f>
        <v>43287</v>
      </c>
      <c r="F231" s="286">
        <f>F230+7</f>
        <v>43292</v>
      </c>
      <c r="G231" s="286">
        <f>F231+25</f>
        <v>43317</v>
      </c>
    </row>
    <row r="232" spans="1:8">
      <c r="B232" s="359" t="s">
        <v>1889</v>
      </c>
      <c r="C232" s="359" t="s">
        <v>1888</v>
      </c>
      <c r="D232" s="289"/>
      <c r="E232" s="286">
        <f>E231+7</f>
        <v>43294</v>
      </c>
      <c r="F232" s="286">
        <f>F231+7</f>
        <v>43299</v>
      </c>
      <c r="G232" s="286">
        <f>F232+25</f>
        <v>43324</v>
      </c>
    </row>
    <row r="233" spans="1:8">
      <c r="B233" s="359" t="s">
        <v>1887</v>
      </c>
      <c r="C233" s="359" t="s">
        <v>1886</v>
      </c>
      <c r="D233" s="287"/>
      <c r="E233" s="286">
        <f>E232+7</f>
        <v>43301</v>
      </c>
      <c r="F233" s="286">
        <f>F232+7</f>
        <v>43306</v>
      </c>
      <c r="G233" s="286">
        <f>F233+25</f>
        <v>43331</v>
      </c>
    </row>
    <row r="234" spans="1:8">
      <c r="B234" s="284"/>
      <c r="C234" s="284"/>
      <c r="E234" s="303"/>
      <c r="F234" s="303"/>
      <c r="G234" s="303"/>
      <c r="H234" s="320"/>
    </row>
    <row r="235" spans="1:8">
      <c r="A235" s="306" t="s">
        <v>62</v>
      </c>
      <c r="B235" s="331"/>
      <c r="C235" s="331"/>
      <c r="D235" s="306"/>
      <c r="E235" s="306"/>
      <c r="F235" s="306"/>
      <c r="G235" s="361"/>
    </row>
    <row r="236" spans="1:8">
      <c r="B236" s="344" t="s">
        <v>38</v>
      </c>
      <c r="C236" s="344" t="s">
        <v>39</v>
      </c>
      <c r="D236" s="343" t="s">
        <v>40</v>
      </c>
      <c r="E236" s="291" t="s">
        <v>194</v>
      </c>
      <c r="F236" s="291" t="s">
        <v>194</v>
      </c>
      <c r="G236" s="291" t="s">
        <v>1898</v>
      </c>
    </row>
    <row r="237" spans="1:8">
      <c r="B237" s="342"/>
      <c r="C237" s="342"/>
      <c r="D237" s="341"/>
      <c r="E237" s="291" t="s">
        <v>1125</v>
      </c>
      <c r="F237" s="291" t="s">
        <v>42</v>
      </c>
      <c r="G237" s="291" t="s">
        <v>43</v>
      </c>
    </row>
    <row r="238" spans="1:8" ht="16.5" customHeight="1">
      <c r="B238" s="359" t="s">
        <v>1895</v>
      </c>
      <c r="C238" s="359" t="s">
        <v>1893</v>
      </c>
      <c r="D238" s="290" t="s">
        <v>1892</v>
      </c>
      <c r="E238" s="286">
        <f>F238-5</f>
        <v>43280</v>
      </c>
      <c r="F238" s="286">
        <v>43285</v>
      </c>
      <c r="G238" s="286">
        <f>F238+33</f>
        <v>43318</v>
      </c>
    </row>
    <row r="239" spans="1:8">
      <c r="B239" s="359" t="s">
        <v>1891</v>
      </c>
      <c r="C239" s="359" t="s">
        <v>1890</v>
      </c>
      <c r="D239" s="289"/>
      <c r="E239" s="286">
        <f>E238+7</f>
        <v>43287</v>
      </c>
      <c r="F239" s="286">
        <f>F238+7</f>
        <v>43292</v>
      </c>
      <c r="G239" s="286">
        <f>F239+33</f>
        <v>43325</v>
      </c>
    </row>
    <row r="240" spans="1:8">
      <c r="B240" s="359" t="s">
        <v>1889</v>
      </c>
      <c r="C240" s="359" t="s">
        <v>1888</v>
      </c>
      <c r="D240" s="289"/>
      <c r="E240" s="286">
        <f>E239+7</f>
        <v>43294</v>
      </c>
      <c r="F240" s="286">
        <f>F239+7</f>
        <v>43299</v>
      </c>
      <c r="G240" s="286">
        <f>F240+33</f>
        <v>43332</v>
      </c>
    </row>
    <row r="241" spans="1:8">
      <c r="B241" s="359" t="s">
        <v>1887</v>
      </c>
      <c r="C241" s="359" t="s">
        <v>1886</v>
      </c>
      <c r="D241" s="287"/>
      <c r="E241" s="286">
        <f>E240+7</f>
        <v>43301</v>
      </c>
      <c r="F241" s="286">
        <f>F240+7</f>
        <v>43306</v>
      </c>
      <c r="G241" s="286">
        <f>F241+33</f>
        <v>43339</v>
      </c>
    </row>
    <row r="242" spans="1:8">
      <c r="B242" s="363"/>
      <c r="C242" s="363"/>
      <c r="D242" s="304"/>
      <c r="E242" s="303"/>
      <c r="F242" s="303"/>
      <c r="G242" s="398"/>
    </row>
    <row r="243" spans="1:8">
      <c r="A243" s="306" t="s">
        <v>1897</v>
      </c>
      <c r="B243" s="363"/>
      <c r="C243" s="363"/>
      <c r="D243" s="304"/>
      <c r="E243" s="303"/>
      <c r="F243" s="303"/>
      <c r="G243" s="398"/>
    </row>
    <row r="244" spans="1:8">
      <c r="B244" s="344" t="s">
        <v>38</v>
      </c>
      <c r="C244" s="344" t="s">
        <v>39</v>
      </c>
      <c r="D244" s="343" t="s">
        <v>40</v>
      </c>
      <c r="E244" s="291" t="s">
        <v>194</v>
      </c>
      <c r="F244" s="291" t="s">
        <v>194</v>
      </c>
      <c r="G244" s="291" t="s">
        <v>1896</v>
      </c>
    </row>
    <row r="245" spans="1:8">
      <c r="B245" s="342"/>
      <c r="C245" s="342"/>
      <c r="D245" s="341"/>
      <c r="E245" s="291" t="s">
        <v>1125</v>
      </c>
      <c r="F245" s="291" t="s">
        <v>42</v>
      </c>
      <c r="G245" s="291" t="s">
        <v>43</v>
      </c>
    </row>
    <row r="246" spans="1:8" ht="16.5" customHeight="1">
      <c r="B246" s="359" t="s">
        <v>1895</v>
      </c>
      <c r="C246" s="359" t="s">
        <v>1893</v>
      </c>
      <c r="D246" s="290" t="s">
        <v>1892</v>
      </c>
      <c r="E246" s="286">
        <f>F246-5</f>
        <v>43280</v>
      </c>
      <c r="F246" s="286">
        <v>43285</v>
      </c>
      <c r="G246" s="286">
        <f>F246+35</f>
        <v>43320</v>
      </c>
    </row>
    <row r="247" spans="1:8">
      <c r="B247" s="359" t="s">
        <v>1891</v>
      </c>
      <c r="C247" s="359" t="s">
        <v>1890</v>
      </c>
      <c r="D247" s="289"/>
      <c r="E247" s="286">
        <f>E246+7</f>
        <v>43287</v>
      </c>
      <c r="F247" s="286">
        <f>F246+7</f>
        <v>43292</v>
      </c>
      <c r="G247" s="286">
        <f>F247+35</f>
        <v>43327</v>
      </c>
    </row>
    <row r="248" spans="1:8">
      <c r="B248" s="359" t="s">
        <v>1889</v>
      </c>
      <c r="C248" s="359" t="s">
        <v>1888</v>
      </c>
      <c r="D248" s="289"/>
      <c r="E248" s="286">
        <f>E247+7</f>
        <v>43294</v>
      </c>
      <c r="F248" s="286">
        <f>F247+7</f>
        <v>43299</v>
      </c>
      <c r="G248" s="286">
        <f>F248+35</f>
        <v>43334</v>
      </c>
    </row>
    <row r="249" spans="1:8">
      <c r="B249" s="359" t="s">
        <v>1887</v>
      </c>
      <c r="C249" s="359" t="s">
        <v>1886</v>
      </c>
      <c r="D249" s="287"/>
      <c r="E249" s="286">
        <f>E248+7</f>
        <v>43301</v>
      </c>
      <c r="F249" s="286">
        <f>F248+7</f>
        <v>43306</v>
      </c>
      <c r="G249" s="286">
        <f>F249+35</f>
        <v>43341</v>
      </c>
    </row>
    <row r="250" spans="1:8">
      <c r="B250" s="363"/>
      <c r="C250" s="363"/>
      <c r="D250" s="304"/>
      <c r="E250" s="303"/>
      <c r="F250" s="303"/>
      <c r="G250" s="398"/>
    </row>
    <row r="251" spans="1:8">
      <c r="A251" s="306" t="s">
        <v>209</v>
      </c>
      <c r="B251" s="284"/>
      <c r="C251" s="284"/>
    </row>
    <row r="252" spans="1:8">
      <c r="B252" s="344" t="s">
        <v>38</v>
      </c>
      <c r="C252" s="344" t="s">
        <v>39</v>
      </c>
      <c r="D252" s="343" t="s">
        <v>40</v>
      </c>
      <c r="E252" s="291" t="s">
        <v>194</v>
      </c>
      <c r="F252" s="291" t="s">
        <v>194</v>
      </c>
      <c r="G252" s="291" t="s">
        <v>1885</v>
      </c>
      <c r="H252" s="291" t="s">
        <v>1884</v>
      </c>
    </row>
    <row r="253" spans="1:8">
      <c r="B253" s="342"/>
      <c r="C253" s="342"/>
      <c r="D253" s="341"/>
      <c r="E253" s="291" t="s">
        <v>1125</v>
      </c>
      <c r="F253" s="291" t="s">
        <v>42</v>
      </c>
      <c r="G253" s="291" t="s">
        <v>43</v>
      </c>
      <c r="H253" s="291" t="s">
        <v>43</v>
      </c>
    </row>
    <row r="254" spans="1:8" ht="16.5" customHeight="1">
      <c r="B254" s="338" t="s">
        <v>1883</v>
      </c>
      <c r="C254" s="338" t="s">
        <v>1882</v>
      </c>
      <c r="D254" s="358" t="s">
        <v>1881</v>
      </c>
      <c r="E254" s="286">
        <f>F254-4</f>
        <v>43280</v>
      </c>
      <c r="F254" s="286">
        <v>43284</v>
      </c>
      <c r="G254" s="286">
        <f>F254+28</f>
        <v>43312</v>
      </c>
      <c r="H254" s="286" t="s">
        <v>1872</v>
      </c>
    </row>
    <row r="255" spans="1:8">
      <c r="B255" s="360" t="s">
        <v>1880</v>
      </c>
      <c r="C255" s="338" t="s">
        <v>1878</v>
      </c>
      <c r="D255" s="358"/>
      <c r="E255" s="286">
        <f>E254+7</f>
        <v>43287</v>
      </c>
      <c r="F255" s="286">
        <f>F254+7</f>
        <v>43291</v>
      </c>
      <c r="G255" s="286">
        <f>F255+28</f>
        <v>43319</v>
      </c>
      <c r="H255" s="286" t="s">
        <v>1872</v>
      </c>
    </row>
    <row r="256" spans="1:8">
      <c r="B256" s="360" t="s">
        <v>1879</v>
      </c>
      <c r="C256" s="338" t="s">
        <v>1878</v>
      </c>
      <c r="D256" s="358"/>
      <c r="E256" s="286">
        <f>E255+7</f>
        <v>43294</v>
      </c>
      <c r="F256" s="286">
        <f>F255+7</f>
        <v>43298</v>
      </c>
      <c r="G256" s="286">
        <f>F256+28</f>
        <v>43326</v>
      </c>
      <c r="H256" s="286" t="s">
        <v>1872</v>
      </c>
    </row>
    <row r="257" spans="1:8">
      <c r="B257" s="360" t="s">
        <v>1877</v>
      </c>
      <c r="C257" s="338" t="s">
        <v>1876</v>
      </c>
      <c r="D257" s="358"/>
      <c r="E257" s="286">
        <f>E256+7</f>
        <v>43301</v>
      </c>
      <c r="F257" s="286">
        <f>F256+7</f>
        <v>43305</v>
      </c>
      <c r="G257" s="286">
        <f>F257+28</f>
        <v>43333</v>
      </c>
      <c r="H257" s="286" t="s">
        <v>1872</v>
      </c>
    </row>
    <row r="258" spans="1:8">
      <c r="B258" s="359" t="s">
        <v>1875</v>
      </c>
      <c r="C258" s="338" t="s">
        <v>1874</v>
      </c>
      <c r="D258" s="358"/>
      <c r="E258" s="286">
        <f>E257+7</f>
        <v>43308</v>
      </c>
      <c r="F258" s="286">
        <f>F257+7</f>
        <v>43312</v>
      </c>
      <c r="G258" s="286">
        <f>F258+28</f>
        <v>43340</v>
      </c>
      <c r="H258" s="286" t="s">
        <v>1872</v>
      </c>
    </row>
    <row r="259" spans="1:8">
      <c r="B259" s="284"/>
      <c r="C259" s="284"/>
      <c r="E259" s="303"/>
      <c r="F259" s="303"/>
      <c r="G259" s="380"/>
    </row>
    <row r="260" spans="1:8">
      <c r="B260" s="344" t="s">
        <v>38</v>
      </c>
      <c r="C260" s="344" t="s">
        <v>39</v>
      </c>
      <c r="D260" s="343" t="s">
        <v>40</v>
      </c>
      <c r="E260" s="291" t="s">
        <v>194</v>
      </c>
      <c r="F260" s="291" t="s">
        <v>194</v>
      </c>
      <c r="G260" s="291" t="s">
        <v>1871</v>
      </c>
      <c r="H260" s="291" t="s">
        <v>1870</v>
      </c>
    </row>
    <row r="261" spans="1:8">
      <c r="B261" s="342"/>
      <c r="C261" s="342"/>
      <c r="D261" s="341"/>
      <c r="E261" s="291" t="s">
        <v>1125</v>
      </c>
      <c r="F261" s="291" t="s">
        <v>42</v>
      </c>
      <c r="G261" s="291" t="s">
        <v>43</v>
      </c>
      <c r="H261" s="291" t="s">
        <v>43</v>
      </c>
    </row>
    <row r="262" spans="1:8" ht="16.5" customHeight="1">
      <c r="B262" s="338" t="s">
        <v>1869</v>
      </c>
      <c r="C262" s="338" t="s">
        <v>1867</v>
      </c>
      <c r="D262" s="358" t="s">
        <v>1866</v>
      </c>
      <c r="E262" s="286">
        <f>F262-5</f>
        <v>43279</v>
      </c>
      <c r="F262" s="286">
        <v>43284</v>
      </c>
      <c r="G262" s="286">
        <f>F262+24</f>
        <v>43308</v>
      </c>
      <c r="H262" s="286" t="s">
        <v>1855</v>
      </c>
    </row>
    <row r="263" spans="1:8">
      <c r="B263" s="360" t="s">
        <v>1865</v>
      </c>
      <c r="C263" s="359" t="s">
        <v>1863</v>
      </c>
      <c r="D263" s="358"/>
      <c r="E263" s="286">
        <f>E262+7</f>
        <v>43286</v>
      </c>
      <c r="F263" s="286">
        <f>F262+7</f>
        <v>43291</v>
      </c>
      <c r="G263" s="286">
        <f>F263+24</f>
        <v>43315</v>
      </c>
      <c r="H263" s="286" t="s">
        <v>1855</v>
      </c>
    </row>
    <row r="264" spans="1:8">
      <c r="B264" s="360" t="s">
        <v>1862</v>
      </c>
      <c r="C264" s="359" t="s">
        <v>1861</v>
      </c>
      <c r="D264" s="358"/>
      <c r="E264" s="286">
        <f>E263+7</f>
        <v>43293</v>
      </c>
      <c r="F264" s="286">
        <f>F263+7</f>
        <v>43298</v>
      </c>
      <c r="G264" s="286">
        <f>F264+24</f>
        <v>43322</v>
      </c>
      <c r="H264" s="286" t="s">
        <v>1855</v>
      </c>
    </row>
    <row r="265" spans="1:8">
      <c r="B265" s="360" t="s">
        <v>1860</v>
      </c>
      <c r="C265" s="359" t="s">
        <v>1859</v>
      </c>
      <c r="D265" s="358"/>
      <c r="E265" s="286">
        <f>E264+7</f>
        <v>43300</v>
      </c>
      <c r="F265" s="286">
        <f>F264+7</f>
        <v>43305</v>
      </c>
      <c r="G265" s="286">
        <f>F265+24</f>
        <v>43329</v>
      </c>
      <c r="H265" s="286" t="s">
        <v>1855</v>
      </c>
    </row>
    <row r="266" spans="1:8">
      <c r="B266" s="359" t="s">
        <v>1858</v>
      </c>
      <c r="C266" s="359" t="s">
        <v>1857</v>
      </c>
      <c r="D266" s="358"/>
      <c r="E266" s="286">
        <f>E265+7</f>
        <v>43307</v>
      </c>
      <c r="F266" s="286">
        <f>F265+7</f>
        <v>43312</v>
      </c>
      <c r="G266" s="286">
        <f>F266+24</f>
        <v>43336</v>
      </c>
      <c r="H266" s="286" t="s">
        <v>1855</v>
      </c>
    </row>
    <row r="267" spans="1:8">
      <c r="B267" s="363"/>
      <c r="C267" s="363"/>
      <c r="D267" s="304"/>
      <c r="E267" s="303"/>
      <c r="F267" s="303"/>
    </row>
    <row r="268" spans="1:8">
      <c r="A268" s="306" t="s">
        <v>98</v>
      </c>
      <c r="B268" s="284"/>
      <c r="C268" s="284"/>
      <c r="E268" s="389"/>
      <c r="F268" s="380"/>
      <c r="G268" s="380"/>
    </row>
    <row r="269" spans="1:8">
      <c r="B269" s="344" t="s">
        <v>38</v>
      </c>
      <c r="C269" s="344" t="s">
        <v>39</v>
      </c>
      <c r="D269" s="343" t="s">
        <v>40</v>
      </c>
      <c r="E269" s="291" t="s">
        <v>194</v>
      </c>
      <c r="F269" s="291" t="s">
        <v>194</v>
      </c>
      <c r="G269" s="291" t="s">
        <v>1854</v>
      </c>
      <c r="H269" s="291" t="s">
        <v>1853</v>
      </c>
    </row>
    <row r="270" spans="1:8">
      <c r="B270" s="342"/>
      <c r="C270" s="342"/>
      <c r="D270" s="341"/>
      <c r="E270" s="291" t="s">
        <v>1125</v>
      </c>
      <c r="F270" s="291" t="s">
        <v>42</v>
      </c>
      <c r="G270" s="291" t="s">
        <v>43</v>
      </c>
      <c r="H270" s="291" t="s">
        <v>43</v>
      </c>
    </row>
    <row r="271" spans="1:8">
      <c r="B271" s="338" t="s">
        <v>1852</v>
      </c>
      <c r="C271" s="338" t="s">
        <v>1851</v>
      </c>
      <c r="D271" s="358" t="s">
        <v>1850</v>
      </c>
      <c r="E271" s="286">
        <f>F271-4</f>
        <v>43283</v>
      </c>
      <c r="F271" s="286">
        <v>43287</v>
      </c>
      <c r="G271" s="286">
        <f>F271+23</f>
        <v>43310</v>
      </c>
      <c r="H271" s="286" t="s">
        <v>1846</v>
      </c>
    </row>
    <row r="272" spans="1:8">
      <c r="B272" s="360" t="s">
        <v>1849</v>
      </c>
      <c r="C272" s="338" t="s">
        <v>431</v>
      </c>
      <c r="D272" s="358"/>
      <c r="E272" s="286">
        <f>E271+7</f>
        <v>43290</v>
      </c>
      <c r="F272" s="286">
        <f>F271+7</f>
        <v>43294</v>
      </c>
      <c r="G272" s="286">
        <f>F272+23</f>
        <v>43317</v>
      </c>
      <c r="H272" s="286" t="s">
        <v>1846</v>
      </c>
    </row>
    <row r="273" spans="1:8">
      <c r="B273" s="360" t="s">
        <v>1848</v>
      </c>
      <c r="C273" s="338" t="s">
        <v>517</v>
      </c>
      <c r="D273" s="358"/>
      <c r="E273" s="286">
        <f>E272+7</f>
        <v>43297</v>
      </c>
      <c r="F273" s="286">
        <f>F272+7</f>
        <v>43301</v>
      </c>
      <c r="G273" s="286">
        <f>F273+23</f>
        <v>43324</v>
      </c>
      <c r="H273" s="286" t="s">
        <v>1846</v>
      </c>
    </row>
    <row r="274" spans="1:8">
      <c r="B274" s="360" t="s">
        <v>1847</v>
      </c>
      <c r="C274" s="338" t="s">
        <v>518</v>
      </c>
      <c r="D274" s="358"/>
      <c r="E274" s="286">
        <f>E273+7</f>
        <v>43304</v>
      </c>
      <c r="F274" s="286">
        <f>F273+7</f>
        <v>43308</v>
      </c>
      <c r="G274" s="286">
        <f>F274+23</f>
        <v>43331</v>
      </c>
      <c r="H274" s="286" t="s">
        <v>1846</v>
      </c>
    </row>
    <row r="275" spans="1:8">
      <c r="B275" s="363"/>
      <c r="C275" s="363"/>
      <c r="D275" s="304"/>
      <c r="E275" s="303"/>
      <c r="F275" s="303"/>
      <c r="G275" s="303"/>
      <c r="H275" s="303"/>
    </row>
    <row r="276" spans="1:8">
      <c r="A276" s="306" t="s">
        <v>88</v>
      </c>
    </row>
    <row r="277" spans="1:8">
      <c r="B277" s="344" t="s">
        <v>38</v>
      </c>
      <c r="C277" s="344" t="s">
        <v>39</v>
      </c>
      <c r="D277" s="343" t="s">
        <v>40</v>
      </c>
      <c r="E277" s="291" t="s">
        <v>194</v>
      </c>
      <c r="F277" s="291" t="s">
        <v>194</v>
      </c>
      <c r="G277" s="365" t="s">
        <v>88</v>
      </c>
    </row>
    <row r="278" spans="1:8">
      <c r="B278" s="342"/>
      <c r="C278" s="342"/>
      <c r="D278" s="341"/>
      <c r="E278" s="291" t="s">
        <v>1125</v>
      </c>
      <c r="F278" s="291" t="s">
        <v>42</v>
      </c>
      <c r="G278" s="365" t="s">
        <v>43</v>
      </c>
    </row>
    <row r="279" spans="1:8" ht="16.5" customHeight="1">
      <c r="B279" s="338" t="s">
        <v>217</v>
      </c>
      <c r="C279" s="338" t="s">
        <v>239</v>
      </c>
      <c r="D279" s="358" t="s">
        <v>1845</v>
      </c>
      <c r="E279" s="286">
        <v>43278</v>
      </c>
      <c r="F279" s="286">
        <v>43284</v>
      </c>
      <c r="G279" s="286">
        <v>43309</v>
      </c>
    </row>
    <row r="280" spans="1:8">
      <c r="B280" s="360" t="s">
        <v>1844</v>
      </c>
      <c r="C280" s="359" t="s">
        <v>94</v>
      </c>
      <c r="D280" s="358"/>
      <c r="E280" s="286">
        <f>E279+7</f>
        <v>43285</v>
      </c>
      <c r="F280" s="286">
        <f>F279+7</f>
        <v>43291</v>
      </c>
      <c r="G280" s="286">
        <f>G279+7</f>
        <v>43316</v>
      </c>
    </row>
    <row r="281" spans="1:8">
      <c r="B281" s="360" t="s">
        <v>1843</v>
      </c>
      <c r="C281" s="359" t="s">
        <v>94</v>
      </c>
      <c r="D281" s="358"/>
      <c r="E281" s="286">
        <f>E280+7</f>
        <v>43292</v>
      </c>
      <c r="F281" s="286">
        <f>F280+7</f>
        <v>43298</v>
      </c>
      <c r="G281" s="286">
        <f>G280+7</f>
        <v>43323</v>
      </c>
    </row>
    <row r="282" spans="1:8">
      <c r="B282" s="360" t="s">
        <v>1842</v>
      </c>
      <c r="C282" s="359" t="s">
        <v>51</v>
      </c>
      <c r="D282" s="358"/>
      <c r="E282" s="286">
        <f>E281+7</f>
        <v>43299</v>
      </c>
      <c r="F282" s="286">
        <f>F281+7</f>
        <v>43305</v>
      </c>
      <c r="G282" s="286">
        <f>G281+7</f>
        <v>43330</v>
      </c>
    </row>
    <row r="283" spans="1:8">
      <c r="B283" s="363"/>
      <c r="C283" s="363"/>
      <c r="D283" s="304"/>
      <c r="E283" s="303"/>
      <c r="F283" s="303"/>
      <c r="G283" s="303"/>
    </row>
    <row r="284" spans="1:8" s="345" customFormat="1">
      <c r="A284" s="333" t="s">
        <v>306</v>
      </c>
      <c r="B284" s="333"/>
      <c r="C284" s="333"/>
      <c r="D284" s="333"/>
      <c r="E284" s="333"/>
      <c r="F284" s="333"/>
      <c r="G284" s="333"/>
      <c r="H284" s="332"/>
    </row>
    <row r="285" spans="1:8">
      <c r="A285" s="306" t="s">
        <v>307</v>
      </c>
    </row>
    <row r="286" spans="1:8">
      <c r="B286" s="344" t="s">
        <v>38</v>
      </c>
      <c r="C286" s="344" t="s">
        <v>39</v>
      </c>
      <c r="D286" s="343" t="s">
        <v>40</v>
      </c>
      <c r="E286" s="291" t="s">
        <v>194</v>
      </c>
      <c r="F286" s="291" t="s">
        <v>194</v>
      </c>
      <c r="G286" s="291" t="s">
        <v>1833</v>
      </c>
    </row>
    <row r="287" spans="1:8">
      <c r="B287" s="342"/>
      <c r="C287" s="342"/>
      <c r="D287" s="341"/>
      <c r="E287" s="291" t="s">
        <v>1125</v>
      </c>
      <c r="F287" s="291" t="s">
        <v>42</v>
      </c>
      <c r="G287" s="291" t="s">
        <v>43</v>
      </c>
    </row>
    <row r="288" spans="1:8">
      <c r="B288" s="338" t="s">
        <v>1819</v>
      </c>
      <c r="C288" s="338" t="s">
        <v>1841</v>
      </c>
      <c r="D288" s="358" t="s">
        <v>1840</v>
      </c>
      <c r="E288" s="286">
        <f>F288-4</f>
        <v>43280</v>
      </c>
      <c r="F288" s="286">
        <v>43284</v>
      </c>
      <c r="G288" s="286">
        <f>F288+2</f>
        <v>43286</v>
      </c>
    </row>
    <row r="289" spans="2:7">
      <c r="B289" s="360" t="s">
        <v>1817</v>
      </c>
      <c r="C289" s="359" t="s">
        <v>1839</v>
      </c>
      <c r="D289" s="358"/>
      <c r="E289" s="286">
        <f>E288+7</f>
        <v>43287</v>
      </c>
      <c r="F289" s="286">
        <f>F288+7</f>
        <v>43291</v>
      </c>
      <c r="G289" s="286">
        <f>G288+7</f>
        <v>43293</v>
      </c>
    </row>
    <row r="290" spans="2:7">
      <c r="B290" s="360" t="s">
        <v>1819</v>
      </c>
      <c r="C290" s="359" t="s">
        <v>1838</v>
      </c>
      <c r="D290" s="358"/>
      <c r="E290" s="286">
        <f>E289+7</f>
        <v>43294</v>
      </c>
      <c r="F290" s="286">
        <f>F289+7</f>
        <v>43298</v>
      </c>
      <c r="G290" s="286">
        <f>G289+7</f>
        <v>43300</v>
      </c>
    </row>
    <row r="291" spans="2:7">
      <c r="B291" s="360" t="s">
        <v>1817</v>
      </c>
      <c r="C291" s="359" t="s">
        <v>1837</v>
      </c>
      <c r="D291" s="358"/>
      <c r="E291" s="286">
        <f>E290+7</f>
        <v>43301</v>
      </c>
      <c r="F291" s="286">
        <f>F290+7</f>
        <v>43305</v>
      </c>
      <c r="G291" s="286">
        <f>G290+7</f>
        <v>43307</v>
      </c>
    </row>
    <row r="292" spans="2:7">
      <c r="B292" s="359" t="s">
        <v>1819</v>
      </c>
      <c r="C292" s="359" t="s">
        <v>1836</v>
      </c>
      <c r="D292" s="358"/>
      <c r="E292" s="286">
        <f>E291+7</f>
        <v>43308</v>
      </c>
      <c r="F292" s="286">
        <f>F291+7</f>
        <v>43312</v>
      </c>
      <c r="G292" s="286">
        <f>G291+7</f>
        <v>43314</v>
      </c>
    </row>
    <row r="293" spans="2:7">
      <c r="B293" s="284"/>
      <c r="C293" s="284"/>
    </row>
    <row r="294" spans="2:7">
      <c r="B294" s="344" t="s">
        <v>38</v>
      </c>
      <c r="C294" s="344" t="s">
        <v>39</v>
      </c>
      <c r="D294" s="343" t="s">
        <v>40</v>
      </c>
      <c r="E294" s="291" t="s">
        <v>194</v>
      </c>
      <c r="F294" s="291" t="s">
        <v>194</v>
      </c>
      <c r="G294" s="291" t="s">
        <v>1833</v>
      </c>
    </row>
    <row r="295" spans="2:7">
      <c r="B295" s="342"/>
      <c r="C295" s="342"/>
      <c r="D295" s="341"/>
      <c r="E295" s="291" t="s">
        <v>1125</v>
      </c>
      <c r="F295" s="291" t="s">
        <v>42</v>
      </c>
      <c r="G295" s="291" t="s">
        <v>43</v>
      </c>
    </row>
    <row r="296" spans="2:7">
      <c r="B296" s="338" t="s">
        <v>1834</v>
      </c>
      <c r="C296" s="338" t="s">
        <v>1737</v>
      </c>
      <c r="D296" s="358" t="s">
        <v>1835</v>
      </c>
      <c r="E296" s="286">
        <f>F296-3</f>
        <v>43284</v>
      </c>
      <c r="F296" s="286">
        <v>43287</v>
      </c>
      <c r="G296" s="286">
        <f>F296+3</f>
        <v>43290</v>
      </c>
    </row>
    <row r="297" spans="2:7">
      <c r="B297" s="360" t="s">
        <v>1834</v>
      </c>
      <c r="C297" s="338" t="s">
        <v>445</v>
      </c>
      <c r="D297" s="358"/>
      <c r="E297" s="286">
        <f>E296+7</f>
        <v>43291</v>
      </c>
      <c r="F297" s="286">
        <f>F296+7</f>
        <v>43294</v>
      </c>
      <c r="G297" s="286">
        <f>F297+3</f>
        <v>43297</v>
      </c>
    </row>
    <row r="298" spans="2:7">
      <c r="B298" s="360" t="s">
        <v>1834</v>
      </c>
      <c r="C298" s="338" t="s">
        <v>709</v>
      </c>
      <c r="D298" s="358"/>
      <c r="E298" s="286">
        <f>E297+7</f>
        <v>43298</v>
      </c>
      <c r="F298" s="286">
        <f>F297+7</f>
        <v>43301</v>
      </c>
      <c r="G298" s="286">
        <f>F298+3</f>
        <v>43304</v>
      </c>
    </row>
    <row r="299" spans="2:7">
      <c r="B299" s="360" t="s">
        <v>1834</v>
      </c>
      <c r="C299" s="338" t="s">
        <v>710</v>
      </c>
      <c r="D299" s="358"/>
      <c r="E299" s="286">
        <f>E298+7</f>
        <v>43305</v>
      </c>
      <c r="F299" s="286">
        <f>F298+7</f>
        <v>43308</v>
      </c>
      <c r="G299" s="286">
        <f>F299+3</f>
        <v>43311</v>
      </c>
    </row>
    <row r="300" spans="2:7">
      <c r="B300" s="284"/>
      <c r="C300" s="284"/>
    </row>
    <row r="301" spans="2:7">
      <c r="B301" s="344" t="s">
        <v>38</v>
      </c>
      <c r="C301" s="344" t="s">
        <v>39</v>
      </c>
      <c r="D301" s="343" t="s">
        <v>40</v>
      </c>
      <c r="E301" s="291" t="s">
        <v>194</v>
      </c>
      <c r="F301" s="291" t="s">
        <v>194</v>
      </c>
      <c r="G301" s="291" t="s">
        <v>1833</v>
      </c>
    </row>
    <row r="302" spans="2:7">
      <c r="B302" s="342"/>
      <c r="C302" s="342"/>
      <c r="D302" s="341"/>
      <c r="E302" s="291" t="s">
        <v>1125</v>
      </c>
      <c r="F302" s="291" t="s">
        <v>42</v>
      </c>
      <c r="G302" s="291" t="s">
        <v>43</v>
      </c>
    </row>
    <row r="303" spans="2:7">
      <c r="B303" s="338" t="s">
        <v>1788</v>
      </c>
      <c r="C303" s="338" t="s">
        <v>1832</v>
      </c>
      <c r="D303" s="358" t="s">
        <v>1831</v>
      </c>
      <c r="E303" s="286">
        <f>F303-3</f>
        <v>43279</v>
      </c>
      <c r="F303" s="286">
        <v>43282</v>
      </c>
      <c r="G303" s="286">
        <f>F303+3</f>
        <v>43285</v>
      </c>
    </row>
    <row r="304" spans="2:7">
      <c r="B304" s="360" t="s">
        <v>1792</v>
      </c>
      <c r="C304" s="359" t="s">
        <v>1830</v>
      </c>
      <c r="D304" s="358"/>
      <c r="E304" s="286">
        <f>E303+7</f>
        <v>43286</v>
      </c>
      <c r="F304" s="286">
        <f>F303+7</f>
        <v>43289</v>
      </c>
      <c r="G304" s="286">
        <f>G303+7</f>
        <v>43292</v>
      </c>
    </row>
    <row r="305" spans="1:7">
      <c r="B305" s="360" t="s">
        <v>1790</v>
      </c>
      <c r="C305" s="359" t="s">
        <v>1795</v>
      </c>
      <c r="D305" s="358"/>
      <c r="E305" s="286">
        <f>E304+7</f>
        <v>43293</v>
      </c>
      <c r="F305" s="286">
        <f>F304+7</f>
        <v>43296</v>
      </c>
      <c r="G305" s="286">
        <f>G304+7</f>
        <v>43299</v>
      </c>
    </row>
    <row r="306" spans="1:7">
      <c r="B306" s="360" t="s">
        <v>1788</v>
      </c>
      <c r="C306" s="359" t="s">
        <v>1829</v>
      </c>
      <c r="D306" s="358"/>
      <c r="E306" s="286">
        <f>E305+7</f>
        <v>43300</v>
      </c>
      <c r="F306" s="286">
        <f>F305+7</f>
        <v>43303</v>
      </c>
      <c r="G306" s="286">
        <f>G305+7</f>
        <v>43306</v>
      </c>
    </row>
    <row r="307" spans="1:7">
      <c r="B307" s="359" t="s">
        <v>1792</v>
      </c>
      <c r="C307" s="359" t="s">
        <v>1828</v>
      </c>
      <c r="D307" s="358"/>
      <c r="E307" s="286">
        <f>E306+7</f>
        <v>43307</v>
      </c>
      <c r="F307" s="286">
        <f>F306+7</f>
        <v>43310</v>
      </c>
      <c r="G307" s="286">
        <f>G306+7</f>
        <v>43313</v>
      </c>
    </row>
    <row r="308" spans="1:7">
      <c r="B308" s="397"/>
      <c r="C308" s="395"/>
      <c r="D308" s="304"/>
      <c r="E308" s="303"/>
      <c r="F308" s="303"/>
      <c r="G308" s="303"/>
    </row>
    <row r="309" spans="1:7">
      <c r="A309" s="306" t="s">
        <v>308</v>
      </c>
    </row>
    <row r="310" spans="1:7">
      <c r="B310" s="344" t="s">
        <v>38</v>
      </c>
      <c r="C310" s="344" t="s">
        <v>39</v>
      </c>
      <c r="D310" s="343" t="s">
        <v>40</v>
      </c>
      <c r="E310" s="291" t="s">
        <v>194</v>
      </c>
      <c r="F310" s="291" t="s">
        <v>194</v>
      </c>
      <c r="G310" s="291" t="s">
        <v>1827</v>
      </c>
    </row>
    <row r="311" spans="1:7">
      <c r="B311" s="342"/>
      <c r="C311" s="342"/>
      <c r="D311" s="341"/>
      <c r="E311" s="291" t="s">
        <v>1125</v>
      </c>
      <c r="F311" s="291" t="s">
        <v>42</v>
      </c>
      <c r="G311" s="291" t="s">
        <v>43</v>
      </c>
    </row>
    <row r="312" spans="1:7">
      <c r="B312" s="360" t="s">
        <v>1825</v>
      </c>
      <c r="C312" s="338" t="s">
        <v>1738</v>
      </c>
      <c r="D312" s="358" t="s">
        <v>1826</v>
      </c>
      <c r="E312" s="286">
        <f>F312-3</f>
        <v>43285</v>
      </c>
      <c r="F312" s="286">
        <v>43288</v>
      </c>
      <c r="G312" s="286">
        <f>F312+2</f>
        <v>43290</v>
      </c>
    </row>
    <row r="313" spans="1:7">
      <c r="B313" s="360" t="s">
        <v>1824</v>
      </c>
      <c r="C313" s="338" t="s">
        <v>752</v>
      </c>
      <c r="D313" s="358"/>
      <c r="E313" s="286">
        <f>E312+7</f>
        <v>43292</v>
      </c>
      <c r="F313" s="286">
        <f>F312+7</f>
        <v>43295</v>
      </c>
      <c r="G313" s="286">
        <f>G312+7</f>
        <v>43297</v>
      </c>
    </row>
    <row r="314" spans="1:7">
      <c r="B314" s="360" t="s">
        <v>1825</v>
      </c>
      <c r="C314" s="338" t="s">
        <v>445</v>
      </c>
      <c r="D314" s="358"/>
      <c r="E314" s="286">
        <f>E313+7</f>
        <v>43299</v>
      </c>
      <c r="F314" s="286">
        <f>F313+7</f>
        <v>43302</v>
      </c>
      <c r="G314" s="286">
        <f>G313+7</f>
        <v>43304</v>
      </c>
    </row>
    <row r="315" spans="1:7">
      <c r="B315" s="360" t="s">
        <v>1824</v>
      </c>
      <c r="C315" s="338" t="s">
        <v>709</v>
      </c>
      <c r="D315" s="358"/>
      <c r="E315" s="286">
        <f>E314+7</f>
        <v>43306</v>
      </c>
      <c r="F315" s="286">
        <f>F314+7</f>
        <v>43309</v>
      </c>
      <c r="G315" s="286">
        <f>G314+7</f>
        <v>43311</v>
      </c>
    </row>
    <row r="316" spans="1:7">
      <c r="B316" s="284"/>
      <c r="C316" s="284"/>
    </row>
    <row r="317" spans="1:7">
      <c r="A317" s="335" t="s">
        <v>309</v>
      </c>
      <c r="B317" s="335"/>
    </row>
    <row r="318" spans="1:7">
      <c r="B318" s="344" t="s">
        <v>38</v>
      </c>
      <c r="C318" s="344" t="s">
        <v>39</v>
      </c>
      <c r="D318" s="343" t="s">
        <v>40</v>
      </c>
      <c r="E318" s="291" t="s">
        <v>194</v>
      </c>
      <c r="F318" s="291" t="s">
        <v>194</v>
      </c>
      <c r="G318" s="291" t="s">
        <v>1808</v>
      </c>
    </row>
    <row r="319" spans="1:7">
      <c r="B319" s="342"/>
      <c r="C319" s="342"/>
      <c r="D319" s="341"/>
      <c r="E319" s="291" t="s">
        <v>1125</v>
      </c>
      <c r="F319" s="291" t="s">
        <v>42</v>
      </c>
      <c r="G319" s="291" t="s">
        <v>43</v>
      </c>
    </row>
    <row r="320" spans="1:7">
      <c r="B320" s="338" t="s">
        <v>1817</v>
      </c>
      <c r="C320" s="338" t="s">
        <v>1823</v>
      </c>
      <c r="D320" s="358" t="s">
        <v>1822</v>
      </c>
      <c r="E320" s="286">
        <f>F320-4</f>
        <v>43280</v>
      </c>
      <c r="F320" s="286">
        <v>43284</v>
      </c>
      <c r="G320" s="286">
        <f>F320+2</f>
        <v>43286</v>
      </c>
    </row>
    <row r="321" spans="2:7">
      <c r="B321" s="360" t="s">
        <v>1819</v>
      </c>
      <c r="C321" s="359" t="s">
        <v>1821</v>
      </c>
      <c r="D321" s="358"/>
      <c r="E321" s="286">
        <f>E320+7</f>
        <v>43287</v>
      </c>
      <c r="F321" s="286">
        <f>F320+7</f>
        <v>43291</v>
      </c>
      <c r="G321" s="286">
        <f>G320+7</f>
        <v>43293</v>
      </c>
    </row>
    <row r="322" spans="2:7">
      <c r="B322" s="360" t="s">
        <v>1817</v>
      </c>
      <c r="C322" s="359" t="s">
        <v>1820</v>
      </c>
      <c r="D322" s="358"/>
      <c r="E322" s="286">
        <f>E321+7</f>
        <v>43294</v>
      </c>
      <c r="F322" s="286">
        <f>F321+7</f>
        <v>43298</v>
      </c>
      <c r="G322" s="286">
        <f>G321+7</f>
        <v>43300</v>
      </c>
    </row>
    <row r="323" spans="2:7">
      <c r="B323" s="360" t="s">
        <v>1819</v>
      </c>
      <c r="C323" s="359" t="s">
        <v>1818</v>
      </c>
      <c r="D323" s="358"/>
      <c r="E323" s="286">
        <f>E322+7</f>
        <v>43301</v>
      </c>
      <c r="F323" s="286">
        <f>F322+7</f>
        <v>43305</v>
      </c>
      <c r="G323" s="286">
        <f>G322+7</f>
        <v>43307</v>
      </c>
    </row>
    <row r="324" spans="2:7">
      <c r="B324" s="359" t="s">
        <v>1817</v>
      </c>
      <c r="C324" s="359" t="s">
        <v>1816</v>
      </c>
      <c r="D324" s="358"/>
      <c r="E324" s="286">
        <f>E323+7</f>
        <v>43308</v>
      </c>
      <c r="F324" s="286">
        <f>F323+7</f>
        <v>43312</v>
      </c>
      <c r="G324" s="286">
        <f>G323+7</f>
        <v>43314</v>
      </c>
    </row>
    <row r="325" spans="2:7">
      <c r="B325" s="284"/>
      <c r="C325" s="284"/>
    </row>
    <row r="326" spans="2:7">
      <c r="B326" s="344" t="s">
        <v>38</v>
      </c>
      <c r="C326" s="344" t="s">
        <v>39</v>
      </c>
      <c r="D326" s="343" t="s">
        <v>40</v>
      </c>
      <c r="E326" s="291" t="s">
        <v>194</v>
      </c>
      <c r="F326" s="291" t="s">
        <v>194</v>
      </c>
      <c r="G326" s="291" t="s">
        <v>1808</v>
      </c>
    </row>
    <row r="327" spans="2:7">
      <c r="B327" s="342"/>
      <c r="C327" s="342"/>
      <c r="D327" s="341"/>
      <c r="E327" s="291" t="s">
        <v>1125</v>
      </c>
      <c r="F327" s="291" t="s">
        <v>42</v>
      </c>
      <c r="G327" s="291" t="s">
        <v>43</v>
      </c>
    </row>
    <row r="328" spans="2:7">
      <c r="B328" s="338" t="s">
        <v>1810</v>
      </c>
      <c r="C328" s="338" t="s">
        <v>1815</v>
      </c>
      <c r="D328" s="358" t="s">
        <v>1813</v>
      </c>
      <c r="E328" s="286">
        <f>F328-3</f>
        <v>43284</v>
      </c>
      <c r="F328" s="286">
        <v>43287</v>
      </c>
      <c r="G328" s="286">
        <f>F328+3</f>
        <v>43290</v>
      </c>
    </row>
    <row r="329" spans="2:7">
      <c r="B329" s="360" t="s">
        <v>1810</v>
      </c>
      <c r="C329" s="338" t="s">
        <v>1812</v>
      </c>
      <c r="D329" s="358"/>
      <c r="E329" s="286">
        <f>E328+7</f>
        <v>43291</v>
      </c>
      <c r="F329" s="286">
        <f>F328+7</f>
        <v>43294</v>
      </c>
      <c r="G329" s="286">
        <f>F329+3</f>
        <v>43297</v>
      </c>
    </row>
    <row r="330" spans="2:7">
      <c r="B330" s="360" t="s">
        <v>1810</v>
      </c>
      <c r="C330" s="338" t="s">
        <v>1811</v>
      </c>
      <c r="D330" s="358"/>
      <c r="E330" s="286">
        <f>E329+7</f>
        <v>43298</v>
      </c>
      <c r="F330" s="286">
        <f>F329+7</f>
        <v>43301</v>
      </c>
      <c r="G330" s="286">
        <f>F330+3</f>
        <v>43304</v>
      </c>
    </row>
    <row r="331" spans="2:7">
      <c r="B331" s="360" t="s">
        <v>1810</v>
      </c>
      <c r="C331" s="338" t="s">
        <v>1809</v>
      </c>
      <c r="D331" s="358"/>
      <c r="E331" s="286">
        <f>E330+7</f>
        <v>43305</v>
      </c>
      <c r="F331" s="286">
        <f>F330+7</f>
        <v>43308</v>
      </c>
      <c r="G331" s="286">
        <f>F331+3</f>
        <v>43311</v>
      </c>
    </row>
    <row r="333" spans="2:7">
      <c r="B333" s="344" t="s">
        <v>38</v>
      </c>
      <c r="C333" s="344" t="s">
        <v>39</v>
      </c>
      <c r="D333" s="343" t="s">
        <v>40</v>
      </c>
      <c r="E333" s="291" t="s">
        <v>194</v>
      </c>
      <c r="F333" s="291" t="s">
        <v>194</v>
      </c>
      <c r="G333" s="291" t="s">
        <v>1808</v>
      </c>
    </row>
    <row r="334" spans="2:7">
      <c r="B334" s="342"/>
      <c r="C334" s="342"/>
      <c r="D334" s="341"/>
      <c r="E334" s="291" t="s">
        <v>1125</v>
      </c>
      <c r="F334" s="291" t="s">
        <v>42</v>
      </c>
      <c r="G334" s="291" t="s">
        <v>43</v>
      </c>
    </row>
    <row r="335" spans="2:7">
      <c r="B335" s="359" t="s">
        <v>1806</v>
      </c>
      <c r="C335" s="359" t="s">
        <v>1740</v>
      </c>
      <c r="D335" s="290" t="s">
        <v>1807</v>
      </c>
      <c r="E335" s="286">
        <f>F335-3</f>
        <v>43282</v>
      </c>
      <c r="F335" s="286">
        <v>43285</v>
      </c>
      <c r="G335" s="286">
        <f>F335+3</f>
        <v>43288</v>
      </c>
    </row>
    <row r="336" spans="2:7">
      <c r="B336" s="359" t="s">
        <v>1806</v>
      </c>
      <c r="C336" s="359" t="s">
        <v>444</v>
      </c>
      <c r="D336" s="289"/>
      <c r="E336" s="286">
        <f>E335+7</f>
        <v>43289</v>
      </c>
      <c r="F336" s="286">
        <f>F335+7</f>
        <v>43292</v>
      </c>
      <c r="G336" s="286">
        <f>G335+7</f>
        <v>43295</v>
      </c>
    </row>
    <row r="337" spans="1:7">
      <c r="B337" s="359" t="s">
        <v>1806</v>
      </c>
      <c r="C337" s="359" t="s">
        <v>752</v>
      </c>
      <c r="D337" s="289"/>
      <c r="E337" s="286">
        <f>E336+7</f>
        <v>43296</v>
      </c>
      <c r="F337" s="286">
        <f>F336+7</f>
        <v>43299</v>
      </c>
      <c r="G337" s="286">
        <f>G336+7</f>
        <v>43302</v>
      </c>
    </row>
    <row r="338" spans="1:7">
      <c r="B338" s="359" t="s">
        <v>1806</v>
      </c>
      <c r="C338" s="359" t="s">
        <v>445</v>
      </c>
      <c r="D338" s="287"/>
      <c r="E338" s="286">
        <f>E337+7</f>
        <v>43303</v>
      </c>
      <c r="F338" s="286">
        <f>F337+7</f>
        <v>43306</v>
      </c>
      <c r="G338" s="286">
        <f>G337+7</f>
        <v>43309</v>
      </c>
    </row>
    <row r="339" spans="1:7">
      <c r="B339" s="284"/>
      <c r="C339" s="284"/>
    </row>
    <row r="340" spans="1:7">
      <c r="A340" s="306" t="s">
        <v>310</v>
      </c>
    </row>
    <row r="341" spans="1:7">
      <c r="B341" s="344" t="s">
        <v>38</v>
      </c>
      <c r="C341" s="344" t="s">
        <v>39</v>
      </c>
      <c r="D341" s="343" t="s">
        <v>40</v>
      </c>
      <c r="E341" s="291" t="s">
        <v>194</v>
      </c>
      <c r="F341" s="291" t="s">
        <v>194</v>
      </c>
      <c r="G341" s="291" t="s">
        <v>1796</v>
      </c>
    </row>
    <row r="342" spans="1:7">
      <c r="B342" s="342"/>
      <c r="C342" s="342"/>
      <c r="D342" s="341"/>
      <c r="E342" s="291" t="s">
        <v>1125</v>
      </c>
      <c r="F342" s="291" t="s">
        <v>42</v>
      </c>
      <c r="G342" s="291" t="s">
        <v>43</v>
      </c>
    </row>
    <row r="343" spans="1:7">
      <c r="B343" s="338" t="s">
        <v>1800</v>
      </c>
      <c r="C343" s="338" t="s">
        <v>1805</v>
      </c>
      <c r="D343" s="358" t="s">
        <v>1804</v>
      </c>
      <c r="E343" s="286">
        <f>F343-4</f>
        <v>43280</v>
      </c>
      <c r="F343" s="286">
        <v>43284</v>
      </c>
      <c r="G343" s="286">
        <f>F343+3</f>
        <v>43287</v>
      </c>
    </row>
    <row r="344" spans="1:7">
      <c r="B344" s="360" t="s">
        <v>1800</v>
      </c>
      <c r="C344" s="359" t="s">
        <v>1803</v>
      </c>
      <c r="D344" s="358"/>
      <c r="E344" s="286">
        <f>E343+7</f>
        <v>43287</v>
      </c>
      <c r="F344" s="286">
        <f>F343+7</f>
        <v>43291</v>
      </c>
      <c r="G344" s="286">
        <f>F344+3</f>
        <v>43294</v>
      </c>
    </row>
    <row r="345" spans="1:7">
      <c r="B345" s="360" t="s">
        <v>1800</v>
      </c>
      <c r="C345" s="359" t="s">
        <v>1802</v>
      </c>
      <c r="D345" s="358"/>
      <c r="E345" s="286">
        <f>E344+7</f>
        <v>43294</v>
      </c>
      <c r="F345" s="286">
        <f>F344+7</f>
        <v>43298</v>
      </c>
      <c r="G345" s="286">
        <f>F345+3</f>
        <v>43301</v>
      </c>
    </row>
    <row r="346" spans="1:7">
      <c r="B346" s="360" t="s">
        <v>1800</v>
      </c>
      <c r="C346" s="359" t="s">
        <v>1801</v>
      </c>
      <c r="D346" s="358"/>
      <c r="E346" s="286">
        <f>E345+7</f>
        <v>43301</v>
      </c>
      <c r="F346" s="286">
        <f>F345+7</f>
        <v>43305</v>
      </c>
      <c r="G346" s="286">
        <f>F346+3</f>
        <v>43308</v>
      </c>
    </row>
    <row r="347" spans="1:7">
      <c r="B347" s="359" t="s">
        <v>1800</v>
      </c>
      <c r="C347" s="359" t="s">
        <v>1799</v>
      </c>
      <c r="D347" s="358"/>
      <c r="E347" s="286">
        <f>E346+7</f>
        <v>43308</v>
      </c>
      <c r="F347" s="286">
        <f>F346+7</f>
        <v>43312</v>
      </c>
      <c r="G347" s="286">
        <f>F347+3</f>
        <v>43315</v>
      </c>
    </row>
    <row r="348" spans="1:7">
      <c r="B348" s="284"/>
      <c r="C348" s="284"/>
      <c r="F348" s="303"/>
      <c r="G348" s="303"/>
    </row>
    <row r="349" spans="1:7">
      <c r="B349" s="344" t="s">
        <v>38</v>
      </c>
      <c r="C349" s="344" t="s">
        <v>39</v>
      </c>
      <c r="D349" s="343" t="s">
        <v>40</v>
      </c>
      <c r="E349" s="291" t="s">
        <v>194</v>
      </c>
      <c r="F349" s="291" t="s">
        <v>194</v>
      </c>
      <c r="G349" s="291" t="s">
        <v>1796</v>
      </c>
    </row>
    <row r="350" spans="1:7">
      <c r="B350" s="342"/>
      <c r="C350" s="342"/>
      <c r="D350" s="341"/>
      <c r="E350" s="291" t="s">
        <v>1125</v>
      </c>
      <c r="F350" s="291" t="s">
        <v>42</v>
      </c>
      <c r="G350" s="291" t="s">
        <v>43</v>
      </c>
    </row>
    <row r="351" spans="1:7">
      <c r="B351" s="338" t="s">
        <v>1797</v>
      </c>
      <c r="C351" s="338" t="s">
        <v>1738</v>
      </c>
      <c r="D351" s="358" t="s">
        <v>1798</v>
      </c>
      <c r="E351" s="286">
        <f>F351-3</f>
        <v>43284</v>
      </c>
      <c r="F351" s="286">
        <v>43287</v>
      </c>
      <c r="G351" s="286">
        <f>F351+2</f>
        <v>43289</v>
      </c>
    </row>
    <row r="352" spans="1:7">
      <c r="B352" s="338" t="s">
        <v>1797</v>
      </c>
      <c r="C352" s="338" t="s">
        <v>752</v>
      </c>
      <c r="D352" s="358"/>
      <c r="E352" s="286">
        <f>E351+7</f>
        <v>43291</v>
      </c>
      <c r="F352" s="286">
        <f>F351+7</f>
        <v>43294</v>
      </c>
      <c r="G352" s="286">
        <f>G351+7</f>
        <v>43296</v>
      </c>
    </row>
    <row r="353" spans="1:7">
      <c r="B353" s="338" t="s">
        <v>1797</v>
      </c>
      <c r="C353" s="338" t="s">
        <v>445</v>
      </c>
      <c r="D353" s="358"/>
      <c r="E353" s="286">
        <f>E352+7</f>
        <v>43298</v>
      </c>
      <c r="F353" s="286">
        <f>F352+7</f>
        <v>43301</v>
      </c>
      <c r="G353" s="286">
        <f>G352+7</f>
        <v>43303</v>
      </c>
    </row>
    <row r="354" spans="1:7">
      <c r="B354" s="338" t="s">
        <v>1797</v>
      </c>
      <c r="C354" s="338" t="s">
        <v>709</v>
      </c>
      <c r="D354" s="358"/>
      <c r="E354" s="286">
        <f>E353+7</f>
        <v>43305</v>
      </c>
      <c r="F354" s="286">
        <f>F353+7</f>
        <v>43308</v>
      </c>
      <c r="G354" s="286">
        <f>G353+7</f>
        <v>43310</v>
      </c>
    </row>
    <row r="355" spans="1:7">
      <c r="B355" s="396"/>
      <c r="C355" s="393"/>
    </row>
    <row r="356" spans="1:7">
      <c r="B356" s="344" t="s">
        <v>38</v>
      </c>
      <c r="C356" s="344" t="s">
        <v>39</v>
      </c>
      <c r="D356" s="343" t="s">
        <v>40</v>
      </c>
      <c r="E356" s="291" t="s">
        <v>194</v>
      </c>
      <c r="F356" s="291" t="s">
        <v>194</v>
      </c>
      <c r="G356" s="291" t="s">
        <v>1796</v>
      </c>
    </row>
    <row r="357" spans="1:7">
      <c r="B357" s="342"/>
      <c r="C357" s="342"/>
      <c r="D357" s="341"/>
      <c r="E357" s="291" t="s">
        <v>1125</v>
      </c>
      <c r="F357" s="291" t="s">
        <v>42</v>
      </c>
      <c r="G357" s="291" t="s">
        <v>43</v>
      </c>
    </row>
    <row r="358" spans="1:7">
      <c r="B358" s="338" t="s">
        <v>1790</v>
      </c>
      <c r="C358" s="338" t="s">
        <v>1795</v>
      </c>
      <c r="D358" s="358" t="s">
        <v>1794</v>
      </c>
      <c r="E358" s="286">
        <f>F358-3</f>
        <v>43279</v>
      </c>
      <c r="F358" s="286">
        <v>43282</v>
      </c>
      <c r="G358" s="286">
        <f>F358+2</f>
        <v>43284</v>
      </c>
    </row>
    <row r="359" spans="1:7">
      <c r="B359" s="360" t="s">
        <v>1788</v>
      </c>
      <c r="C359" s="359" t="s">
        <v>1793</v>
      </c>
      <c r="D359" s="358"/>
      <c r="E359" s="286">
        <f>E358+7</f>
        <v>43286</v>
      </c>
      <c r="F359" s="286">
        <f>F358+7</f>
        <v>43289</v>
      </c>
      <c r="G359" s="286">
        <f>G358+7</f>
        <v>43291</v>
      </c>
    </row>
    <row r="360" spans="1:7">
      <c r="B360" s="360" t="s">
        <v>1792</v>
      </c>
      <c r="C360" s="359" t="s">
        <v>1791</v>
      </c>
      <c r="D360" s="358"/>
      <c r="E360" s="286">
        <f>E359+7</f>
        <v>43293</v>
      </c>
      <c r="F360" s="286">
        <f>F359+7</f>
        <v>43296</v>
      </c>
      <c r="G360" s="286">
        <f>G359+7</f>
        <v>43298</v>
      </c>
    </row>
    <row r="361" spans="1:7">
      <c r="B361" s="360" t="s">
        <v>1790</v>
      </c>
      <c r="C361" s="359" t="s">
        <v>1789</v>
      </c>
      <c r="D361" s="358"/>
      <c r="E361" s="286">
        <f>E360+7</f>
        <v>43300</v>
      </c>
      <c r="F361" s="286">
        <f>F360+7</f>
        <v>43303</v>
      </c>
      <c r="G361" s="286">
        <f>G360+7</f>
        <v>43305</v>
      </c>
    </row>
    <row r="362" spans="1:7">
      <c r="B362" s="359" t="s">
        <v>1788</v>
      </c>
      <c r="C362" s="359" t="s">
        <v>1787</v>
      </c>
      <c r="D362" s="358"/>
      <c r="E362" s="286">
        <f>E361+7</f>
        <v>43307</v>
      </c>
      <c r="F362" s="286">
        <f>F361+7</f>
        <v>43310</v>
      </c>
      <c r="G362" s="286">
        <f>G361+7</f>
        <v>43312</v>
      </c>
    </row>
    <row r="363" spans="1:7">
      <c r="B363" s="363"/>
      <c r="C363" s="395"/>
      <c r="E363" s="303"/>
      <c r="F363" s="303"/>
      <c r="G363" s="303"/>
    </row>
    <row r="364" spans="1:7">
      <c r="A364" s="306" t="s">
        <v>311</v>
      </c>
    </row>
    <row r="365" spans="1:7">
      <c r="A365" s="306"/>
      <c r="B365" s="344" t="s">
        <v>38</v>
      </c>
      <c r="C365" s="344" t="s">
        <v>39</v>
      </c>
      <c r="D365" s="343" t="s">
        <v>40</v>
      </c>
      <c r="E365" s="291" t="s">
        <v>194</v>
      </c>
      <c r="F365" s="291" t="s">
        <v>194</v>
      </c>
      <c r="G365" s="291" t="s">
        <v>1767</v>
      </c>
    </row>
    <row r="366" spans="1:7">
      <c r="B366" s="342"/>
      <c r="C366" s="342"/>
      <c r="D366" s="341"/>
      <c r="E366" s="291" t="s">
        <v>1125</v>
      </c>
      <c r="F366" s="291" t="s">
        <v>42</v>
      </c>
      <c r="G366" s="291" t="s">
        <v>43</v>
      </c>
    </row>
    <row r="367" spans="1:7">
      <c r="B367" s="359" t="s">
        <v>1782</v>
      </c>
      <c r="C367" s="359" t="s">
        <v>1786</v>
      </c>
      <c r="D367" s="290" t="s">
        <v>1785</v>
      </c>
      <c r="E367" s="286">
        <f>F367-2</f>
        <v>43283</v>
      </c>
      <c r="F367" s="286">
        <v>43285</v>
      </c>
      <c r="G367" s="286">
        <f>F367+1</f>
        <v>43286</v>
      </c>
    </row>
    <row r="368" spans="1:7">
      <c r="B368" s="359" t="s">
        <v>1782</v>
      </c>
      <c r="C368" s="359" t="s">
        <v>1784</v>
      </c>
      <c r="D368" s="289"/>
      <c r="E368" s="286">
        <f>E367+7</f>
        <v>43290</v>
      </c>
      <c r="F368" s="286">
        <f>F367+7</f>
        <v>43292</v>
      </c>
      <c r="G368" s="286">
        <f>F368+1</f>
        <v>43293</v>
      </c>
    </row>
    <row r="369" spans="2:7">
      <c r="B369" s="359" t="s">
        <v>1782</v>
      </c>
      <c r="C369" s="359" t="s">
        <v>1783</v>
      </c>
      <c r="D369" s="289"/>
      <c r="E369" s="286">
        <f>E368+7</f>
        <v>43297</v>
      </c>
      <c r="F369" s="286">
        <f>F368+7</f>
        <v>43299</v>
      </c>
      <c r="G369" s="286">
        <f>F369+1</f>
        <v>43300</v>
      </c>
    </row>
    <row r="370" spans="2:7">
      <c r="B370" s="359" t="s">
        <v>1782</v>
      </c>
      <c r="C370" s="359" t="s">
        <v>1781</v>
      </c>
      <c r="D370" s="287"/>
      <c r="E370" s="286">
        <f>E369+7</f>
        <v>43304</v>
      </c>
      <c r="F370" s="286">
        <f>F369+7</f>
        <v>43306</v>
      </c>
      <c r="G370" s="286">
        <f>F370+1</f>
        <v>43307</v>
      </c>
    </row>
    <row r="371" spans="2:7">
      <c r="B371" s="284"/>
      <c r="C371" s="284"/>
    </row>
    <row r="372" spans="2:7">
      <c r="B372" s="344" t="s">
        <v>38</v>
      </c>
      <c r="C372" s="344" t="s">
        <v>39</v>
      </c>
      <c r="D372" s="343" t="s">
        <v>40</v>
      </c>
      <c r="E372" s="291" t="s">
        <v>194</v>
      </c>
      <c r="F372" s="291" t="s">
        <v>194</v>
      </c>
      <c r="G372" s="291" t="s">
        <v>1767</v>
      </c>
    </row>
    <row r="373" spans="2:7">
      <c r="B373" s="342"/>
      <c r="C373" s="342"/>
      <c r="D373" s="341"/>
      <c r="E373" s="291" t="s">
        <v>1125</v>
      </c>
      <c r="F373" s="291" t="s">
        <v>42</v>
      </c>
      <c r="G373" s="291" t="s">
        <v>43</v>
      </c>
    </row>
    <row r="374" spans="2:7">
      <c r="B374" s="359" t="s">
        <v>1777</v>
      </c>
      <c r="C374" s="359" t="s">
        <v>1780</v>
      </c>
      <c r="D374" s="290" t="s">
        <v>1755</v>
      </c>
      <c r="E374" s="286">
        <f>F374-2</f>
        <v>43284</v>
      </c>
      <c r="F374" s="286">
        <v>43286</v>
      </c>
      <c r="G374" s="286">
        <f>F374+2</f>
        <v>43288</v>
      </c>
    </row>
    <row r="375" spans="2:7">
      <c r="B375" s="359" t="s">
        <v>1777</v>
      </c>
      <c r="C375" s="359" t="s">
        <v>1779</v>
      </c>
      <c r="D375" s="289"/>
      <c r="E375" s="286">
        <f>E374+7</f>
        <v>43291</v>
      </c>
      <c r="F375" s="286">
        <f>F374+7</f>
        <v>43293</v>
      </c>
      <c r="G375" s="286">
        <f>G374+7</f>
        <v>43295</v>
      </c>
    </row>
    <row r="376" spans="2:7">
      <c r="B376" s="359" t="s">
        <v>1777</v>
      </c>
      <c r="C376" s="359" t="s">
        <v>1778</v>
      </c>
      <c r="D376" s="289"/>
      <c r="E376" s="286">
        <f>E375+7</f>
        <v>43298</v>
      </c>
      <c r="F376" s="286">
        <f>F375+7</f>
        <v>43300</v>
      </c>
      <c r="G376" s="286">
        <f>G375+7</f>
        <v>43302</v>
      </c>
    </row>
    <row r="377" spans="2:7">
      <c r="B377" s="359" t="s">
        <v>1777</v>
      </c>
      <c r="C377" s="359" t="s">
        <v>1776</v>
      </c>
      <c r="D377" s="287"/>
      <c r="E377" s="286">
        <f>E376+7</f>
        <v>43305</v>
      </c>
      <c r="F377" s="286">
        <f>F376+7</f>
        <v>43307</v>
      </c>
      <c r="G377" s="286">
        <f>G376+7</f>
        <v>43309</v>
      </c>
    </row>
    <row r="379" spans="2:7">
      <c r="B379" s="344" t="s">
        <v>38</v>
      </c>
      <c r="C379" s="344" t="s">
        <v>39</v>
      </c>
      <c r="D379" s="343" t="s">
        <v>40</v>
      </c>
      <c r="E379" s="291" t="s">
        <v>194</v>
      </c>
      <c r="F379" s="291" t="s">
        <v>194</v>
      </c>
      <c r="G379" s="291" t="s">
        <v>1767</v>
      </c>
    </row>
    <row r="380" spans="2:7">
      <c r="B380" s="342"/>
      <c r="C380" s="342"/>
      <c r="D380" s="341"/>
      <c r="E380" s="291" t="s">
        <v>1125</v>
      </c>
      <c r="F380" s="291" t="s">
        <v>42</v>
      </c>
      <c r="G380" s="291" t="s">
        <v>43</v>
      </c>
    </row>
    <row r="381" spans="2:7">
      <c r="B381" s="359" t="s">
        <v>1772</v>
      </c>
      <c r="C381" s="359" t="s">
        <v>1775</v>
      </c>
      <c r="D381" s="290" t="s">
        <v>1755</v>
      </c>
      <c r="E381" s="286">
        <f>F381-2</f>
        <v>43285</v>
      </c>
      <c r="F381" s="286">
        <v>43287</v>
      </c>
      <c r="G381" s="286">
        <f>F381+3</f>
        <v>43290</v>
      </c>
    </row>
    <row r="382" spans="2:7">
      <c r="B382" s="359" t="s">
        <v>1772</v>
      </c>
      <c r="C382" s="359" t="s">
        <v>1774</v>
      </c>
      <c r="D382" s="289"/>
      <c r="E382" s="286">
        <f>E381+7</f>
        <v>43292</v>
      </c>
      <c r="F382" s="286">
        <f>F381+7</f>
        <v>43294</v>
      </c>
      <c r="G382" s="286">
        <f>F382+3</f>
        <v>43297</v>
      </c>
    </row>
    <row r="383" spans="2:7">
      <c r="B383" s="359" t="s">
        <v>1772</v>
      </c>
      <c r="C383" s="359" t="s">
        <v>1773</v>
      </c>
      <c r="D383" s="289"/>
      <c r="E383" s="286">
        <f>E382+7</f>
        <v>43299</v>
      </c>
      <c r="F383" s="286">
        <f>F382+7</f>
        <v>43301</v>
      </c>
      <c r="G383" s="286">
        <f>F383+3</f>
        <v>43304</v>
      </c>
    </row>
    <row r="384" spans="2:7">
      <c r="B384" s="359" t="s">
        <v>1772</v>
      </c>
      <c r="C384" s="359" t="s">
        <v>1771</v>
      </c>
      <c r="D384" s="287"/>
      <c r="E384" s="286">
        <f>E383+7</f>
        <v>43306</v>
      </c>
      <c r="F384" s="286">
        <f>F383+7</f>
        <v>43308</v>
      </c>
      <c r="G384" s="286">
        <f>F384+3</f>
        <v>43311</v>
      </c>
    </row>
    <row r="385" spans="2:7">
      <c r="C385" s="284"/>
    </row>
    <row r="386" spans="2:7">
      <c r="B386" s="344" t="s">
        <v>38</v>
      </c>
      <c r="C386" s="344" t="s">
        <v>39</v>
      </c>
      <c r="D386" s="343" t="s">
        <v>40</v>
      </c>
      <c r="E386" s="291" t="s">
        <v>194</v>
      </c>
      <c r="F386" s="291" t="s">
        <v>194</v>
      </c>
      <c r="G386" s="291" t="s">
        <v>1767</v>
      </c>
    </row>
    <row r="387" spans="2:7">
      <c r="B387" s="342"/>
      <c r="C387" s="342"/>
      <c r="D387" s="341"/>
      <c r="E387" s="291" t="s">
        <v>1125</v>
      </c>
      <c r="F387" s="291" t="s">
        <v>42</v>
      </c>
      <c r="G387" s="291" t="s">
        <v>43</v>
      </c>
    </row>
    <row r="388" spans="2:7">
      <c r="B388" s="338" t="s">
        <v>1768</v>
      </c>
      <c r="C388" s="338" t="s">
        <v>1770</v>
      </c>
      <c r="D388" s="358" t="s">
        <v>1739</v>
      </c>
      <c r="E388" s="286">
        <f>F388-2</f>
        <v>43286</v>
      </c>
      <c r="F388" s="286">
        <v>43288</v>
      </c>
      <c r="G388" s="286">
        <f>F388+2</f>
        <v>43290</v>
      </c>
    </row>
    <row r="389" spans="2:7">
      <c r="B389" s="360" t="s">
        <v>1768</v>
      </c>
      <c r="C389" s="338" t="s">
        <v>1769</v>
      </c>
      <c r="D389" s="358"/>
      <c r="E389" s="286">
        <f>E388+7</f>
        <v>43293</v>
      </c>
      <c r="F389" s="286">
        <f>F388+7</f>
        <v>43295</v>
      </c>
      <c r="G389" s="286">
        <f>F389+2</f>
        <v>43297</v>
      </c>
    </row>
    <row r="390" spans="2:7">
      <c r="B390" s="360" t="s">
        <v>1768</v>
      </c>
      <c r="C390" s="338" t="s">
        <v>277</v>
      </c>
      <c r="D390" s="358"/>
      <c r="E390" s="286">
        <f>E389+7</f>
        <v>43300</v>
      </c>
      <c r="F390" s="286">
        <f>F389+7</f>
        <v>43302</v>
      </c>
      <c r="G390" s="286">
        <f>F390+2</f>
        <v>43304</v>
      </c>
    </row>
    <row r="391" spans="2:7">
      <c r="B391" s="360" t="s">
        <v>1768</v>
      </c>
      <c r="C391" s="338" t="s">
        <v>290</v>
      </c>
      <c r="D391" s="358"/>
      <c r="E391" s="286">
        <f>E390+7</f>
        <v>43307</v>
      </c>
      <c r="F391" s="286">
        <f>F390+7</f>
        <v>43309</v>
      </c>
      <c r="G391" s="286">
        <f>F391+2</f>
        <v>43311</v>
      </c>
    </row>
    <row r="392" spans="2:7">
      <c r="B392" s="284"/>
      <c r="C392" s="284"/>
      <c r="F392" s="392"/>
      <c r="G392" s="392"/>
    </row>
    <row r="393" spans="2:7">
      <c r="B393" s="344" t="s">
        <v>38</v>
      </c>
      <c r="C393" s="344" t="s">
        <v>39</v>
      </c>
      <c r="D393" s="343" t="s">
        <v>40</v>
      </c>
      <c r="E393" s="291" t="s">
        <v>194</v>
      </c>
      <c r="F393" s="291" t="s">
        <v>194</v>
      </c>
      <c r="G393" s="291" t="s">
        <v>1767</v>
      </c>
    </row>
    <row r="394" spans="2:7">
      <c r="B394" s="342"/>
      <c r="C394" s="342"/>
      <c r="D394" s="341"/>
      <c r="E394" s="291" t="s">
        <v>1125</v>
      </c>
      <c r="F394" s="291" t="s">
        <v>42</v>
      </c>
      <c r="G394" s="291" t="s">
        <v>43</v>
      </c>
    </row>
    <row r="395" spans="2:7">
      <c r="B395" s="338" t="s">
        <v>1765</v>
      </c>
      <c r="C395" s="338" t="s">
        <v>1738</v>
      </c>
      <c r="D395" s="358" t="s">
        <v>1739</v>
      </c>
      <c r="E395" s="286">
        <f>F395-2</f>
        <v>43280</v>
      </c>
      <c r="F395" s="286">
        <v>43282</v>
      </c>
      <c r="G395" s="286">
        <f>F395+2</f>
        <v>43284</v>
      </c>
    </row>
    <row r="396" spans="2:7">
      <c r="B396" s="360" t="s">
        <v>1765</v>
      </c>
      <c r="C396" s="359" t="s">
        <v>1737</v>
      </c>
      <c r="D396" s="358"/>
      <c r="E396" s="286">
        <f>E395+7</f>
        <v>43287</v>
      </c>
      <c r="F396" s="286">
        <f>F395+7</f>
        <v>43289</v>
      </c>
      <c r="G396" s="286">
        <f>G395+7</f>
        <v>43291</v>
      </c>
    </row>
    <row r="397" spans="2:7">
      <c r="B397" s="360" t="s">
        <v>1765</v>
      </c>
      <c r="C397" s="359" t="s">
        <v>1736</v>
      </c>
      <c r="D397" s="358"/>
      <c r="E397" s="286">
        <f>E396+7</f>
        <v>43294</v>
      </c>
      <c r="F397" s="286">
        <f>F396+7</f>
        <v>43296</v>
      </c>
      <c r="G397" s="286">
        <f>G396+7</f>
        <v>43298</v>
      </c>
    </row>
    <row r="398" spans="2:7">
      <c r="B398" s="360" t="s">
        <v>1765</v>
      </c>
      <c r="C398" s="359" t="s">
        <v>1734</v>
      </c>
      <c r="D398" s="358"/>
      <c r="E398" s="286">
        <f>E397+7</f>
        <v>43301</v>
      </c>
      <c r="F398" s="286">
        <f>F397+7</f>
        <v>43303</v>
      </c>
      <c r="G398" s="286">
        <f>G397+7</f>
        <v>43305</v>
      </c>
    </row>
    <row r="399" spans="2:7">
      <c r="B399" s="359" t="s">
        <v>1765</v>
      </c>
      <c r="C399" s="359" t="s">
        <v>1764</v>
      </c>
      <c r="D399" s="358"/>
      <c r="E399" s="286">
        <f>E398+7</f>
        <v>43308</v>
      </c>
      <c r="F399" s="286">
        <f>F398+7</f>
        <v>43310</v>
      </c>
      <c r="G399" s="286">
        <f>G398+7</f>
        <v>43312</v>
      </c>
    </row>
    <row r="400" spans="2:7">
      <c r="B400" s="363"/>
      <c r="C400" s="363"/>
      <c r="D400" s="304"/>
      <c r="E400" s="303"/>
      <c r="F400" s="303"/>
      <c r="G400" s="303"/>
    </row>
    <row r="401" spans="1:7">
      <c r="A401" s="306" t="s">
        <v>312</v>
      </c>
    </row>
    <row r="402" spans="1:7">
      <c r="A402" s="306"/>
      <c r="B402" s="344" t="s">
        <v>38</v>
      </c>
      <c r="C402" s="344" t="s">
        <v>39</v>
      </c>
      <c r="D402" s="343" t="s">
        <v>40</v>
      </c>
      <c r="E402" s="291" t="s">
        <v>194</v>
      </c>
      <c r="F402" s="291" t="s">
        <v>194</v>
      </c>
      <c r="G402" s="291" t="s">
        <v>1741</v>
      </c>
    </row>
    <row r="403" spans="1:7">
      <c r="A403" s="306"/>
      <c r="B403" s="342"/>
      <c r="C403" s="342"/>
      <c r="D403" s="341"/>
      <c r="E403" s="291" t="s">
        <v>1125</v>
      </c>
      <c r="F403" s="291" t="s">
        <v>42</v>
      </c>
      <c r="G403" s="291" t="s">
        <v>43</v>
      </c>
    </row>
    <row r="404" spans="1:7">
      <c r="A404" s="306"/>
      <c r="B404" s="338" t="s">
        <v>1758</v>
      </c>
      <c r="C404" s="338" t="s">
        <v>1763</v>
      </c>
      <c r="D404" s="358" t="s">
        <v>1762</v>
      </c>
      <c r="E404" s="286">
        <f>F404-4</f>
        <v>43280</v>
      </c>
      <c r="F404" s="286">
        <v>43284</v>
      </c>
      <c r="G404" s="286">
        <f>F404+2</f>
        <v>43286</v>
      </c>
    </row>
    <row r="405" spans="1:7">
      <c r="A405" s="306"/>
      <c r="B405" s="360" t="s">
        <v>1758</v>
      </c>
      <c r="C405" s="359" t="s">
        <v>1761</v>
      </c>
      <c r="D405" s="358"/>
      <c r="E405" s="286">
        <f>E404+7</f>
        <v>43287</v>
      </c>
      <c r="F405" s="286">
        <f>F404+7</f>
        <v>43291</v>
      </c>
      <c r="G405" s="286">
        <f>G404+7</f>
        <v>43293</v>
      </c>
    </row>
    <row r="406" spans="1:7">
      <c r="A406" s="306"/>
      <c r="B406" s="360" t="s">
        <v>1758</v>
      </c>
      <c r="C406" s="359" t="s">
        <v>1760</v>
      </c>
      <c r="D406" s="358"/>
      <c r="E406" s="286">
        <f>E405+7</f>
        <v>43294</v>
      </c>
      <c r="F406" s="286">
        <f>F405+7</f>
        <v>43298</v>
      </c>
      <c r="G406" s="286">
        <f>G405+7</f>
        <v>43300</v>
      </c>
    </row>
    <row r="407" spans="1:7">
      <c r="A407" s="306"/>
      <c r="B407" s="360" t="s">
        <v>1758</v>
      </c>
      <c r="C407" s="359" t="s">
        <v>1759</v>
      </c>
      <c r="D407" s="358"/>
      <c r="E407" s="286">
        <f>E406+7</f>
        <v>43301</v>
      </c>
      <c r="F407" s="286">
        <f>F406+7</f>
        <v>43305</v>
      </c>
      <c r="G407" s="286">
        <f>G406+7</f>
        <v>43307</v>
      </c>
    </row>
    <row r="408" spans="1:7">
      <c r="A408" s="306"/>
      <c r="B408" s="359" t="s">
        <v>1758</v>
      </c>
      <c r="C408" s="359" t="s">
        <v>1757</v>
      </c>
      <c r="D408" s="358"/>
      <c r="E408" s="286">
        <f>E407+7</f>
        <v>43308</v>
      </c>
      <c r="F408" s="286">
        <f>F407+7</f>
        <v>43312</v>
      </c>
      <c r="G408" s="286">
        <f>G407+7</f>
        <v>43314</v>
      </c>
    </row>
    <row r="409" spans="1:7">
      <c r="A409" s="306"/>
      <c r="B409" s="394"/>
      <c r="C409" s="393"/>
    </row>
    <row r="410" spans="1:7">
      <c r="B410" s="344" t="s">
        <v>38</v>
      </c>
      <c r="C410" s="344" t="s">
        <v>39</v>
      </c>
      <c r="D410" s="343" t="s">
        <v>40</v>
      </c>
      <c r="E410" s="291" t="s">
        <v>194</v>
      </c>
      <c r="F410" s="291" t="s">
        <v>194</v>
      </c>
      <c r="G410" s="291" t="s">
        <v>1741</v>
      </c>
    </row>
    <row r="411" spans="1:7">
      <c r="B411" s="342"/>
      <c r="C411" s="342"/>
      <c r="D411" s="341"/>
      <c r="E411" s="291" t="s">
        <v>1125</v>
      </c>
      <c r="F411" s="291" t="s">
        <v>42</v>
      </c>
      <c r="G411" s="291" t="s">
        <v>43</v>
      </c>
    </row>
    <row r="412" spans="1:7">
      <c r="B412" s="359" t="s">
        <v>1752</v>
      </c>
      <c r="C412" s="359" t="s">
        <v>1756</v>
      </c>
      <c r="D412" s="290" t="s">
        <v>1755</v>
      </c>
      <c r="E412" s="286">
        <f>F412-2</f>
        <v>43283</v>
      </c>
      <c r="F412" s="286">
        <v>43285</v>
      </c>
      <c r="G412" s="286">
        <f>F412+2</f>
        <v>43287</v>
      </c>
    </row>
    <row r="413" spans="1:7">
      <c r="B413" s="359" t="s">
        <v>1752</v>
      </c>
      <c r="C413" s="359" t="s">
        <v>1754</v>
      </c>
      <c r="D413" s="289"/>
      <c r="E413" s="286">
        <f>E412+7</f>
        <v>43290</v>
      </c>
      <c r="F413" s="286">
        <f>F412+7</f>
        <v>43292</v>
      </c>
      <c r="G413" s="286">
        <f>G412+7</f>
        <v>43294</v>
      </c>
    </row>
    <row r="414" spans="1:7">
      <c r="B414" s="359" t="s">
        <v>1752</v>
      </c>
      <c r="C414" s="359" t="s">
        <v>1753</v>
      </c>
      <c r="D414" s="289"/>
      <c r="E414" s="286">
        <f>E413+7</f>
        <v>43297</v>
      </c>
      <c r="F414" s="286">
        <f>F413+7</f>
        <v>43299</v>
      </c>
      <c r="G414" s="286">
        <f>G413+7</f>
        <v>43301</v>
      </c>
    </row>
    <row r="415" spans="1:7">
      <c r="B415" s="359" t="s">
        <v>1752</v>
      </c>
      <c r="C415" s="359" t="s">
        <v>1751</v>
      </c>
      <c r="D415" s="287"/>
      <c r="E415" s="286">
        <f>E414+7</f>
        <v>43304</v>
      </c>
      <c r="F415" s="286">
        <f>F414+7</f>
        <v>43306</v>
      </c>
      <c r="G415" s="286">
        <f>G414+7</f>
        <v>43308</v>
      </c>
    </row>
    <row r="416" spans="1:7">
      <c r="E416" s="303"/>
      <c r="F416" s="303"/>
      <c r="G416" s="303"/>
    </row>
    <row r="417" spans="2:7">
      <c r="B417" s="344" t="s">
        <v>38</v>
      </c>
      <c r="C417" s="344" t="s">
        <v>39</v>
      </c>
      <c r="D417" s="343" t="s">
        <v>40</v>
      </c>
      <c r="E417" s="291" t="s">
        <v>194</v>
      </c>
      <c r="F417" s="291" t="s">
        <v>194</v>
      </c>
      <c r="G417" s="291" t="s">
        <v>1741</v>
      </c>
    </row>
    <row r="418" spans="2:7">
      <c r="B418" s="342"/>
      <c r="C418" s="342"/>
      <c r="D418" s="341"/>
      <c r="E418" s="291" t="s">
        <v>1125</v>
      </c>
      <c r="F418" s="291" t="s">
        <v>42</v>
      </c>
      <c r="G418" s="291" t="s">
        <v>43</v>
      </c>
    </row>
    <row r="419" spans="2:7">
      <c r="B419" s="359" t="s">
        <v>1749</v>
      </c>
      <c r="C419" s="359" t="s">
        <v>1738</v>
      </c>
      <c r="D419" s="290" t="s">
        <v>1750</v>
      </c>
      <c r="E419" s="286">
        <f>F419-2</f>
        <v>43284</v>
      </c>
      <c r="F419" s="286">
        <v>43286</v>
      </c>
      <c r="G419" s="286">
        <f>F419+2</f>
        <v>43288</v>
      </c>
    </row>
    <row r="420" spans="2:7">
      <c r="B420" s="359" t="s">
        <v>1749</v>
      </c>
      <c r="C420" s="359" t="s">
        <v>752</v>
      </c>
      <c r="D420" s="289"/>
      <c r="E420" s="286">
        <f>E419+7</f>
        <v>43291</v>
      </c>
      <c r="F420" s="286">
        <f>F419+7</f>
        <v>43293</v>
      </c>
      <c r="G420" s="286">
        <f>F420+2</f>
        <v>43295</v>
      </c>
    </row>
    <row r="421" spans="2:7">
      <c r="B421" s="359" t="s">
        <v>1749</v>
      </c>
      <c r="C421" s="359" t="s">
        <v>445</v>
      </c>
      <c r="D421" s="289"/>
      <c r="E421" s="286">
        <f>E420+7</f>
        <v>43298</v>
      </c>
      <c r="F421" s="286">
        <f>F420+7</f>
        <v>43300</v>
      </c>
      <c r="G421" s="286">
        <f>F421+2</f>
        <v>43302</v>
      </c>
    </row>
    <row r="422" spans="2:7">
      <c r="B422" s="359" t="s">
        <v>1749</v>
      </c>
      <c r="C422" s="359" t="s">
        <v>709</v>
      </c>
      <c r="D422" s="287"/>
      <c r="E422" s="286">
        <f>E421+7</f>
        <v>43305</v>
      </c>
      <c r="F422" s="286">
        <f>F421+7</f>
        <v>43307</v>
      </c>
      <c r="G422" s="286">
        <f>F422+2</f>
        <v>43309</v>
      </c>
    </row>
    <row r="423" spans="2:7">
      <c r="B423" s="305"/>
      <c r="C423" s="312"/>
      <c r="E423" s="303"/>
      <c r="F423" s="303"/>
      <c r="G423" s="303"/>
    </row>
    <row r="424" spans="2:7">
      <c r="B424" s="344" t="s">
        <v>38</v>
      </c>
      <c r="C424" s="344" t="s">
        <v>39</v>
      </c>
      <c r="D424" s="343" t="s">
        <v>40</v>
      </c>
      <c r="E424" s="291" t="s">
        <v>194</v>
      </c>
      <c r="F424" s="291" t="s">
        <v>194</v>
      </c>
      <c r="G424" s="291" t="s">
        <v>1741</v>
      </c>
    </row>
    <row r="425" spans="2:7">
      <c r="B425" s="342"/>
      <c r="C425" s="342"/>
      <c r="D425" s="341"/>
      <c r="E425" s="291" t="s">
        <v>1125</v>
      </c>
      <c r="F425" s="291" t="s">
        <v>42</v>
      </c>
      <c r="G425" s="291" t="s">
        <v>43</v>
      </c>
    </row>
    <row r="426" spans="2:7">
      <c r="B426" s="338" t="s">
        <v>1743</v>
      </c>
      <c r="C426" s="338" t="s">
        <v>1747</v>
      </c>
      <c r="D426" s="358" t="s">
        <v>1746</v>
      </c>
      <c r="E426" s="286">
        <f>F426-2</f>
        <v>43285</v>
      </c>
      <c r="F426" s="286">
        <v>43287</v>
      </c>
      <c r="G426" s="286">
        <f>F426+2</f>
        <v>43289</v>
      </c>
    </row>
    <row r="427" spans="2:7">
      <c r="B427" s="360" t="s">
        <v>1743</v>
      </c>
      <c r="C427" s="338" t="s">
        <v>1745</v>
      </c>
      <c r="D427" s="358"/>
      <c r="E427" s="286">
        <f>E426+7</f>
        <v>43292</v>
      </c>
      <c r="F427" s="286">
        <f>F426+7</f>
        <v>43294</v>
      </c>
      <c r="G427" s="286">
        <f>G426+7</f>
        <v>43296</v>
      </c>
    </row>
    <row r="428" spans="2:7">
      <c r="B428" s="360" t="s">
        <v>1743</v>
      </c>
      <c r="C428" s="338" t="s">
        <v>1744</v>
      </c>
      <c r="D428" s="358"/>
      <c r="E428" s="286">
        <f>E427+7</f>
        <v>43299</v>
      </c>
      <c r="F428" s="286">
        <f>F427+7</f>
        <v>43301</v>
      </c>
      <c r="G428" s="286">
        <f>G427+7</f>
        <v>43303</v>
      </c>
    </row>
    <row r="429" spans="2:7">
      <c r="B429" s="360" t="s">
        <v>1743</v>
      </c>
      <c r="C429" s="338" t="s">
        <v>1742</v>
      </c>
      <c r="D429" s="358"/>
      <c r="E429" s="286">
        <f>E428+7</f>
        <v>43306</v>
      </c>
      <c r="F429" s="286">
        <f>F428+7</f>
        <v>43308</v>
      </c>
      <c r="G429" s="286">
        <f>G428+7</f>
        <v>43310</v>
      </c>
    </row>
    <row r="431" spans="2:7">
      <c r="B431" s="344" t="s">
        <v>38</v>
      </c>
      <c r="C431" s="344" t="s">
        <v>39</v>
      </c>
      <c r="D431" s="343" t="s">
        <v>40</v>
      </c>
      <c r="E431" s="291" t="s">
        <v>194</v>
      </c>
      <c r="F431" s="291" t="s">
        <v>194</v>
      </c>
      <c r="G431" s="291" t="s">
        <v>1741</v>
      </c>
    </row>
    <row r="432" spans="2:7">
      <c r="B432" s="342"/>
      <c r="C432" s="342"/>
      <c r="D432" s="341"/>
      <c r="E432" s="291" t="s">
        <v>1125</v>
      </c>
      <c r="F432" s="291" t="s">
        <v>42</v>
      </c>
      <c r="G432" s="291" t="s">
        <v>43</v>
      </c>
    </row>
    <row r="433" spans="1:8">
      <c r="B433" s="338" t="s">
        <v>1735</v>
      </c>
      <c r="C433" s="338" t="s">
        <v>1740</v>
      </c>
      <c r="D433" s="358" t="s">
        <v>1739</v>
      </c>
      <c r="E433" s="286">
        <f>F433-2</f>
        <v>43280</v>
      </c>
      <c r="F433" s="286">
        <v>43282</v>
      </c>
      <c r="G433" s="286">
        <f>F433+2</f>
        <v>43284</v>
      </c>
    </row>
    <row r="434" spans="1:8">
      <c r="B434" s="360" t="s">
        <v>1735</v>
      </c>
      <c r="C434" s="359" t="s">
        <v>1738</v>
      </c>
      <c r="D434" s="358"/>
      <c r="E434" s="286">
        <f>E433+7</f>
        <v>43287</v>
      </c>
      <c r="F434" s="286">
        <f>F433+7</f>
        <v>43289</v>
      </c>
      <c r="G434" s="286">
        <f>F434+2</f>
        <v>43291</v>
      </c>
    </row>
    <row r="435" spans="1:8">
      <c r="B435" s="360" t="s">
        <v>1735</v>
      </c>
      <c r="C435" s="359" t="s">
        <v>1737</v>
      </c>
      <c r="D435" s="358"/>
      <c r="E435" s="286">
        <f>E434+7</f>
        <v>43294</v>
      </c>
      <c r="F435" s="286">
        <f>F434+7</f>
        <v>43296</v>
      </c>
      <c r="G435" s="286">
        <f>F435+2</f>
        <v>43298</v>
      </c>
    </row>
    <row r="436" spans="1:8">
      <c r="B436" s="360" t="s">
        <v>1735</v>
      </c>
      <c r="C436" s="359" t="s">
        <v>1736</v>
      </c>
      <c r="D436" s="358"/>
      <c r="E436" s="286">
        <f>E435+7</f>
        <v>43301</v>
      </c>
      <c r="F436" s="286">
        <f>F435+7</f>
        <v>43303</v>
      </c>
      <c r="G436" s="286">
        <f>F436+2</f>
        <v>43305</v>
      </c>
    </row>
    <row r="437" spans="1:8">
      <c r="B437" s="359" t="s">
        <v>1735</v>
      </c>
      <c r="C437" s="359" t="s">
        <v>1734</v>
      </c>
      <c r="D437" s="358"/>
      <c r="E437" s="286">
        <f>E436+7</f>
        <v>43308</v>
      </c>
      <c r="F437" s="286">
        <f>F436+7</f>
        <v>43310</v>
      </c>
      <c r="G437" s="286">
        <f>F437+2</f>
        <v>43312</v>
      </c>
    </row>
    <row r="438" spans="1:8">
      <c r="B438" s="363"/>
      <c r="C438" s="363"/>
      <c r="D438" s="304"/>
      <c r="E438" s="303"/>
      <c r="F438" s="303"/>
      <c r="G438" s="303"/>
    </row>
    <row r="439" spans="1:8" s="345" customFormat="1">
      <c r="A439" s="333" t="s">
        <v>1733</v>
      </c>
      <c r="B439" s="333"/>
      <c r="C439" s="333"/>
      <c r="D439" s="333"/>
      <c r="E439" s="333"/>
      <c r="F439" s="333"/>
      <c r="G439" s="333"/>
      <c r="H439" s="332"/>
    </row>
    <row r="440" spans="1:8">
      <c r="A440" s="306" t="s">
        <v>1732</v>
      </c>
      <c r="F440" s="392"/>
    </row>
    <row r="441" spans="1:8">
      <c r="B441" s="344" t="s">
        <v>38</v>
      </c>
      <c r="C441" s="344" t="s">
        <v>39</v>
      </c>
      <c r="D441" s="343" t="s">
        <v>40</v>
      </c>
      <c r="E441" s="291" t="s">
        <v>194</v>
      </c>
      <c r="F441" s="291" t="s">
        <v>194</v>
      </c>
      <c r="G441" s="291" t="s">
        <v>1723</v>
      </c>
    </row>
    <row r="442" spans="1:8">
      <c r="B442" s="342"/>
      <c r="C442" s="342"/>
      <c r="D442" s="341"/>
      <c r="E442" s="291" t="s">
        <v>1125</v>
      </c>
      <c r="F442" s="291" t="s">
        <v>42</v>
      </c>
      <c r="G442" s="291" t="s">
        <v>43</v>
      </c>
    </row>
    <row r="443" spans="1:8">
      <c r="B443" s="359" t="s">
        <v>1730</v>
      </c>
      <c r="C443" s="359" t="s">
        <v>1612</v>
      </c>
      <c r="D443" s="290" t="s">
        <v>1731</v>
      </c>
      <c r="E443" s="286">
        <f>F443-5</f>
        <v>43280</v>
      </c>
      <c r="F443" s="286">
        <v>43285</v>
      </c>
      <c r="G443" s="286">
        <f>F443+3</f>
        <v>43288</v>
      </c>
    </row>
    <row r="444" spans="1:8">
      <c r="B444" s="359" t="s">
        <v>1729</v>
      </c>
      <c r="C444" s="359" t="s">
        <v>705</v>
      </c>
      <c r="D444" s="289"/>
      <c r="E444" s="286">
        <f>E443+7</f>
        <v>43287</v>
      </c>
      <c r="F444" s="286">
        <f>F443+7</f>
        <v>43292</v>
      </c>
      <c r="G444" s="286">
        <f>F444+3</f>
        <v>43295</v>
      </c>
    </row>
    <row r="445" spans="1:8">
      <c r="B445" s="359" t="s">
        <v>1730</v>
      </c>
      <c r="C445" s="359" t="s">
        <v>706</v>
      </c>
      <c r="D445" s="289"/>
      <c r="E445" s="286">
        <f>E444+7</f>
        <v>43294</v>
      </c>
      <c r="F445" s="286">
        <f>F444+7</f>
        <v>43299</v>
      </c>
      <c r="G445" s="286">
        <f>F445+3</f>
        <v>43302</v>
      </c>
    </row>
    <row r="446" spans="1:8">
      <c r="B446" s="359" t="s">
        <v>1729</v>
      </c>
      <c r="C446" s="359" t="s">
        <v>707</v>
      </c>
      <c r="D446" s="287"/>
      <c r="E446" s="286">
        <f>E445+7</f>
        <v>43301</v>
      </c>
      <c r="F446" s="286">
        <f>F445+7</f>
        <v>43306</v>
      </c>
      <c r="G446" s="286">
        <f>F446+3</f>
        <v>43309</v>
      </c>
    </row>
    <row r="447" spans="1:8">
      <c r="F447" s="392"/>
    </row>
    <row r="448" spans="1:8">
      <c r="B448" s="344" t="s">
        <v>38</v>
      </c>
      <c r="C448" s="344" t="s">
        <v>39</v>
      </c>
      <c r="D448" s="343" t="s">
        <v>40</v>
      </c>
      <c r="E448" s="291" t="s">
        <v>194</v>
      </c>
      <c r="F448" s="291" t="s">
        <v>194</v>
      </c>
      <c r="G448" s="291" t="s">
        <v>1723</v>
      </c>
    </row>
    <row r="449" spans="1:7">
      <c r="B449" s="342"/>
      <c r="C449" s="342"/>
      <c r="D449" s="341"/>
      <c r="E449" s="291" t="s">
        <v>1125</v>
      </c>
      <c r="F449" s="291" t="s">
        <v>42</v>
      </c>
      <c r="G449" s="291" t="s">
        <v>43</v>
      </c>
    </row>
    <row r="450" spans="1:7">
      <c r="B450" s="359" t="s">
        <v>1724</v>
      </c>
      <c r="C450" s="359" t="s">
        <v>1606</v>
      </c>
      <c r="D450" s="290" t="s">
        <v>1727</v>
      </c>
      <c r="E450" s="286">
        <f>F450-3</f>
        <v>43284</v>
      </c>
      <c r="F450" s="286">
        <v>43287</v>
      </c>
      <c r="G450" s="286">
        <f>F450+3</f>
        <v>43290</v>
      </c>
    </row>
    <row r="451" spans="1:7">
      <c r="B451" s="359" t="s">
        <v>1726</v>
      </c>
      <c r="C451" s="359" t="s">
        <v>1620</v>
      </c>
      <c r="D451" s="289"/>
      <c r="E451" s="286">
        <f>E450+7</f>
        <v>43291</v>
      </c>
      <c r="F451" s="286">
        <f>F450+7</f>
        <v>43294</v>
      </c>
      <c r="G451" s="286">
        <f>F451+3</f>
        <v>43297</v>
      </c>
    </row>
    <row r="452" spans="1:7">
      <c r="B452" s="359" t="s">
        <v>1725</v>
      </c>
      <c r="C452" s="359" t="s">
        <v>1620</v>
      </c>
      <c r="D452" s="289"/>
      <c r="E452" s="286">
        <f>E451+7</f>
        <v>43298</v>
      </c>
      <c r="F452" s="286">
        <f>F451+7</f>
        <v>43301</v>
      </c>
      <c r="G452" s="286">
        <f>F452+3</f>
        <v>43304</v>
      </c>
    </row>
    <row r="453" spans="1:7">
      <c r="B453" s="359" t="s">
        <v>1724</v>
      </c>
      <c r="C453" s="359" t="s">
        <v>1626</v>
      </c>
      <c r="D453" s="287"/>
      <c r="E453" s="286">
        <f>E452+7</f>
        <v>43305</v>
      </c>
      <c r="F453" s="286">
        <f>F452+7</f>
        <v>43308</v>
      </c>
      <c r="G453" s="286">
        <f>F453+3</f>
        <v>43311</v>
      </c>
    </row>
    <row r="454" spans="1:7">
      <c r="B454" s="284"/>
      <c r="C454" s="284"/>
    </row>
    <row r="455" spans="1:7">
      <c r="B455" s="344" t="s">
        <v>38</v>
      </c>
      <c r="C455" s="344" t="s">
        <v>39</v>
      </c>
      <c r="D455" s="343" t="s">
        <v>40</v>
      </c>
      <c r="E455" s="291" t="s">
        <v>194</v>
      </c>
      <c r="F455" s="291" t="s">
        <v>194</v>
      </c>
      <c r="G455" s="291" t="s">
        <v>1723</v>
      </c>
    </row>
    <row r="456" spans="1:7">
      <c r="B456" s="342"/>
      <c r="C456" s="342"/>
      <c r="D456" s="341"/>
      <c r="E456" s="291" t="s">
        <v>1125</v>
      </c>
      <c r="F456" s="291" t="s">
        <v>42</v>
      </c>
      <c r="G456" s="291" t="s">
        <v>43</v>
      </c>
    </row>
    <row r="457" spans="1:7">
      <c r="B457" s="338" t="s">
        <v>1637</v>
      </c>
      <c r="C457" s="338" t="s">
        <v>1632</v>
      </c>
      <c r="D457" s="358" t="s">
        <v>1636</v>
      </c>
      <c r="E457" s="286">
        <f>F457-3</f>
        <v>43279</v>
      </c>
      <c r="F457" s="286">
        <v>43282</v>
      </c>
      <c r="G457" s="286">
        <f>F457+3</f>
        <v>43285</v>
      </c>
    </row>
    <row r="458" spans="1:7">
      <c r="B458" s="360" t="s">
        <v>1635</v>
      </c>
      <c r="C458" s="359" t="s">
        <v>1632</v>
      </c>
      <c r="D458" s="358"/>
      <c r="E458" s="286">
        <f>E457+7</f>
        <v>43286</v>
      </c>
      <c r="F458" s="286">
        <f>F457+7</f>
        <v>43289</v>
      </c>
      <c r="G458" s="286">
        <f>F458+3</f>
        <v>43292</v>
      </c>
    </row>
    <row r="459" spans="1:7">
      <c r="B459" s="360" t="s">
        <v>1634</v>
      </c>
      <c r="C459" s="359" t="s">
        <v>1632</v>
      </c>
      <c r="D459" s="358"/>
      <c r="E459" s="286">
        <f>E458+7</f>
        <v>43293</v>
      </c>
      <c r="F459" s="286">
        <f>F458+7</f>
        <v>43296</v>
      </c>
      <c r="G459" s="286">
        <f>F459+3</f>
        <v>43299</v>
      </c>
    </row>
    <row r="460" spans="1:7">
      <c r="B460" s="360" t="s">
        <v>1633</v>
      </c>
      <c r="C460" s="359" t="s">
        <v>1632</v>
      </c>
      <c r="D460" s="358"/>
      <c r="E460" s="286">
        <f>E459+7</f>
        <v>43300</v>
      </c>
      <c r="F460" s="286">
        <f>F459+7</f>
        <v>43303</v>
      </c>
      <c r="G460" s="286">
        <f>F460+3</f>
        <v>43306</v>
      </c>
    </row>
    <row r="461" spans="1:7">
      <c r="B461" s="359" t="s">
        <v>1631</v>
      </c>
      <c r="C461" s="359" t="s">
        <v>1604</v>
      </c>
      <c r="D461" s="358"/>
      <c r="E461" s="286">
        <f>E460+7</f>
        <v>43307</v>
      </c>
      <c r="F461" s="286">
        <f>F460+7</f>
        <v>43310</v>
      </c>
      <c r="G461" s="286">
        <f>F461+3</f>
        <v>43313</v>
      </c>
    </row>
    <row r="462" spans="1:7">
      <c r="B462" s="383"/>
      <c r="C462" s="383"/>
      <c r="E462" s="303"/>
      <c r="F462" s="303"/>
      <c r="G462" s="303"/>
    </row>
    <row r="463" spans="1:7">
      <c r="A463" s="335" t="s">
        <v>1722</v>
      </c>
      <c r="B463" s="335"/>
      <c r="C463" s="335"/>
      <c r="E463" s="303"/>
      <c r="F463" s="303"/>
      <c r="G463" s="303"/>
    </row>
    <row r="464" spans="1:7">
      <c r="B464" s="344" t="s">
        <v>38</v>
      </c>
      <c r="C464" s="344" t="s">
        <v>39</v>
      </c>
      <c r="D464" s="343" t="s">
        <v>40</v>
      </c>
      <c r="E464" s="291" t="s">
        <v>194</v>
      </c>
      <c r="F464" s="291" t="s">
        <v>194</v>
      </c>
      <c r="G464" s="291" t="s">
        <v>1719</v>
      </c>
    </row>
    <row r="465" spans="1:8">
      <c r="B465" s="342"/>
      <c r="C465" s="342"/>
      <c r="D465" s="341"/>
      <c r="E465" s="291" t="s">
        <v>1125</v>
      </c>
      <c r="F465" s="291" t="s">
        <v>42</v>
      </c>
      <c r="G465" s="291" t="s">
        <v>43</v>
      </c>
    </row>
    <row r="466" spans="1:8">
      <c r="B466" s="359" t="s">
        <v>1720</v>
      </c>
      <c r="C466" s="359" t="s">
        <v>1612</v>
      </c>
      <c r="D466" s="290" t="s">
        <v>1721</v>
      </c>
      <c r="E466" s="286">
        <f>F466-3</f>
        <v>43283</v>
      </c>
      <c r="F466" s="286">
        <v>43286</v>
      </c>
      <c r="G466" s="286">
        <f>F466+2</f>
        <v>43288</v>
      </c>
    </row>
    <row r="467" spans="1:8">
      <c r="B467" s="359" t="s">
        <v>1720</v>
      </c>
      <c r="C467" s="359" t="s">
        <v>705</v>
      </c>
      <c r="D467" s="289"/>
      <c r="E467" s="286">
        <f>E466+7</f>
        <v>43290</v>
      </c>
      <c r="F467" s="286">
        <f>F466+7</f>
        <v>43293</v>
      </c>
      <c r="G467" s="286">
        <f>F467+2</f>
        <v>43295</v>
      </c>
    </row>
    <row r="468" spans="1:8">
      <c r="B468" s="359" t="s">
        <v>1720</v>
      </c>
      <c r="C468" s="359" t="s">
        <v>706</v>
      </c>
      <c r="D468" s="289"/>
      <c r="E468" s="286">
        <f>E467+7</f>
        <v>43297</v>
      </c>
      <c r="F468" s="286">
        <f>F467+7</f>
        <v>43300</v>
      </c>
      <c r="G468" s="286">
        <f>F468+2</f>
        <v>43302</v>
      </c>
    </row>
    <row r="469" spans="1:8">
      <c r="B469" s="359" t="s">
        <v>1720</v>
      </c>
      <c r="C469" s="359" t="s">
        <v>707</v>
      </c>
      <c r="D469" s="287"/>
      <c r="E469" s="286">
        <f>E468+7</f>
        <v>43304</v>
      </c>
      <c r="F469" s="286">
        <f>F468+7</f>
        <v>43307</v>
      </c>
      <c r="G469" s="286">
        <f>F469+2</f>
        <v>43309</v>
      </c>
    </row>
    <row r="470" spans="1:8">
      <c r="B470" s="391"/>
      <c r="C470" s="391"/>
      <c r="E470" s="303"/>
      <c r="F470" s="303"/>
      <c r="G470" s="303"/>
    </row>
    <row r="471" spans="1:8">
      <c r="B471" s="344" t="s">
        <v>38</v>
      </c>
      <c r="C471" s="344" t="s">
        <v>39</v>
      </c>
      <c r="D471" s="343" t="s">
        <v>40</v>
      </c>
      <c r="E471" s="291" t="s">
        <v>194</v>
      </c>
      <c r="F471" s="291" t="s">
        <v>194</v>
      </c>
      <c r="G471" s="291" t="s">
        <v>1719</v>
      </c>
    </row>
    <row r="472" spans="1:8">
      <c r="B472" s="342"/>
      <c r="C472" s="342"/>
      <c r="D472" s="341"/>
      <c r="E472" s="291" t="s">
        <v>1125</v>
      </c>
      <c r="F472" s="291" t="s">
        <v>42</v>
      </c>
      <c r="G472" s="291" t="s">
        <v>43</v>
      </c>
    </row>
    <row r="473" spans="1:8">
      <c r="B473" s="338" t="s">
        <v>1715</v>
      </c>
      <c r="C473" s="338" t="s">
        <v>1612</v>
      </c>
      <c r="D473" s="358" t="s">
        <v>1718</v>
      </c>
      <c r="E473" s="286">
        <f>F473-3</f>
        <v>43279</v>
      </c>
      <c r="F473" s="286">
        <v>43282</v>
      </c>
      <c r="G473" s="286">
        <f>F473+3</f>
        <v>43285</v>
      </c>
    </row>
    <row r="474" spans="1:8">
      <c r="B474" s="360" t="s">
        <v>1715</v>
      </c>
      <c r="C474" s="359" t="s">
        <v>1610</v>
      </c>
      <c r="D474" s="358"/>
      <c r="E474" s="286">
        <f>E473+7</f>
        <v>43286</v>
      </c>
      <c r="F474" s="286">
        <f>F473+7</f>
        <v>43289</v>
      </c>
      <c r="G474" s="286">
        <f>F474+3</f>
        <v>43292</v>
      </c>
    </row>
    <row r="475" spans="1:8">
      <c r="B475" s="360" t="s">
        <v>1715</v>
      </c>
      <c r="C475" s="359" t="s">
        <v>1717</v>
      </c>
      <c r="D475" s="358"/>
      <c r="E475" s="286">
        <f>E474+7</f>
        <v>43293</v>
      </c>
      <c r="F475" s="286">
        <f>F474+7</f>
        <v>43296</v>
      </c>
      <c r="G475" s="286">
        <f>F475+3</f>
        <v>43299</v>
      </c>
    </row>
    <row r="476" spans="1:8">
      <c r="B476" s="360" t="s">
        <v>1715</v>
      </c>
      <c r="C476" s="359" t="s">
        <v>1716</v>
      </c>
      <c r="D476" s="358"/>
      <c r="E476" s="286">
        <f>E475+7</f>
        <v>43300</v>
      </c>
      <c r="F476" s="286">
        <f>F475+7</f>
        <v>43303</v>
      </c>
      <c r="G476" s="286">
        <f>F476+3</f>
        <v>43306</v>
      </c>
    </row>
    <row r="477" spans="1:8">
      <c r="B477" s="359" t="s">
        <v>1715</v>
      </c>
      <c r="C477" s="359" t="s">
        <v>1714</v>
      </c>
      <c r="D477" s="358"/>
      <c r="E477" s="286">
        <f>E476+7</f>
        <v>43307</v>
      </c>
      <c r="F477" s="286">
        <f>F476+7</f>
        <v>43310</v>
      </c>
      <c r="G477" s="286">
        <f>F477+3</f>
        <v>43313</v>
      </c>
    </row>
    <row r="478" spans="1:8">
      <c r="B478" s="284"/>
      <c r="C478" s="284"/>
    </row>
    <row r="479" spans="1:8">
      <c r="A479" s="333" t="s">
        <v>108</v>
      </c>
      <c r="B479" s="333"/>
      <c r="C479" s="333"/>
      <c r="D479" s="333"/>
      <c r="E479" s="333"/>
      <c r="F479" s="333"/>
      <c r="G479" s="333"/>
      <c r="H479" s="332"/>
    </row>
    <row r="480" spans="1:8">
      <c r="A480" s="306" t="s">
        <v>122</v>
      </c>
    </row>
    <row r="481" spans="2:7">
      <c r="B481" s="344" t="s">
        <v>38</v>
      </c>
      <c r="C481" s="344" t="s">
        <v>39</v>
      </c>
      <c r="D481" s="343" t="s">
        <v>40</v>
      </c>
      <c r="E481" s="291" t="s">
        <v>194</v>
      </c>
      <c r="F481" s="291" t="s">
        <v>194</v>
      </c>
      <c r="G481" s="291" t="s">
        <v>1706</v>
      </c>
    </row>
    <row r="482" spans="2:7">
      <c r="B482" s="342"/>
      <c r="C482" s="342"/>
      <c r="D482" s="341"/>
      <c r="E482" s="291" t="s">
        <v>1125</v>
      </c>
      <c r="F482" s="291" t="s">
        <v>42</v>
      </c>
      <c r="G482" s="291" t="s">
        <v>43</v>
      </c>
    </row>
    <row r="483" spans="2:7">
      <c r="B483" s="338" t="s">
        <v>1519</v>
      </c>
      <c r="C483" s="338" t="s">
        <v>1713</v>
      </c>
      <c r="D483" s="358" t="s">
        <v>1712</v>
      </c>
      <c r="E483" s="286">
        <f>F483-5</f>
        <v>43278</v>
      </c>
      <c r="F483" s="286">
        <v>43283</v>
      </c>
      <c r="G483" s="286">
        <f>F483+11</f>
        <v>43294</v>
      </c>
    </row>
    <row r="484" spans="2:7">
      <c r="B484" s="360" t="s">
        <v>1516</v>
      </c>
      <c r="C484" s="359" t="s">
        <v>1711</v>
      </c>
      <c r="D484" s="358"/>
      <c r="E484" s="286">
        <f>E483+7</f>
        <v>43285</v>
      </c>
      <c r="F484" s="286">
        <f>F483+7</f>
        <v>43290</v>
      </c>
      <c r="G484" s="286">
        <f>F484+11</f>
        <v>43301</v>
      </c>
    </row>
    <row r="485" spans="2:7">
      <c r="B485" s="360" t="s">
        <v>1514</v>
      </c>
      <c r="C485" s="359" t="s">
        <v>1710</v>
      </c>
      <c r="D485" s="358"/>
      <c r="E485" s="286">
        <f>E484+7</f>
        <v>43292</v>
      </c>
      <c r="F485" s="286">
        <f>F484+7</f>
        <v>43297</v>
      </c>
      <c r="G485" s="286">
        <f>F485+11</f>
        <v>43308</v>
      </c>
    </row>
    <row r="486" spans="2:7">
      <c r="B486" s="360" t="s">
        <v>1709</v>
      </c>
      <c r="C486" s="359" t="s">
        <v>1708</v>
      </c>
      <c r="D486" s="358"/>
      <c r="E486" s="286">
        <f>E485+7</f>
        <v>43299</v>
      </c>
      <c r="F486" s="286">
        <f>F485+7</f>
        <v>43304</v>
      </c>
      <c r="G486" s="286">
        <f>F486+11</f>
        <v>43315</v>
      </c>
    </row>
    <row r="487" spans="2:7">
      <c r="B487" s="359" t="s">
        <v>1510</v>
      </c>
      <c r="C487" s="359" t="s">
        <v>1707</v>
      </c>
      <c r="D487" s="358"/>
      <c r="E487" s="286">
        <f>E486+7</f>
        <v>43306</v>
      </c>
      <c r="F487" s="286">
        <f>F486+7</f>
        <v>43311</v>
      </c>
      <c r="G487" s="286">
        <f>F487+11</f>
        <v>43322</v>
      </c>
    </row>
    <row r="488" spans="2:7">
      <c r="B488" s="373"/>
      <c r="C488" s="374"/>
      <c r="G488" s="390"/>
    </row>
    <row r="489" spans="2:7">
      <c r="B489" s="344" t="s">
        <v>1409</v>
      </c>
      <c r="C489" s="344" t="s">
        <v>39</v>
      </c>
      <c r="D489" s="343" t="s">
        <v>40</v>
      </c>
      <c r="E489" s="291" t="s">
        <v>194</v>
      </c>
      <c r="F489" s="291" t="s">
        <v>194</v>
      </c>
      <c r="G489" s="291" t="s">
        <v>1706</v>
      </c>
    </row>
    <row r="490" spans="2:7">
      <c r="B490" s="342"/>
      <c r="C490" s="342"/>
      <c r="D490" s="341"/>
      <c r="E490" s="291" t="s">
        <v>1125</v>
      </c>
      <c r="F490" s="291" t="s">
        <v>42</v>
      </c>
      <c r="G490" s="291" t="s">
        <v>43</v>
      </c>
    </row>
    <row r="491" spans="2:7">
      <c r="B491" s="359" t="s">
        <v>1704</v>
      </c>
      <c r="C491" s="359" t="s">
        <v>1665</v>
      </c>
      <c r="D491" s="290" t="s">
        <v>1703</v>
      </c>
      <c r="E491" s="286">
        <f>F491-3</f>
        <v>43283</v>
      </c>
      <c r="F491" s="286">
        <v>43286</v>
      </c>
      <c r="G491" s="286">
        <f>F491+10</f>
        <v>43296</v>
      </c>
    </row>
    <row r="492" spans="2:7">
      <c r="B492" s="359" t="s">
        <v>1702</v>
      </c>
      <c r="C492" s="359" t="s">
        <v>1701</v>
      </c>
      <c r="D492" s="289"/>
      <c r="E492" s="286">
        <f>E491+7</f>
        <v>43290</v>
      </c>
      <c r="F492" s="286">
        <f>F491+7</f>
        <v>43293</v>
      </c>
      <c r="G492" s="286">
        <f>F492+10</f>
        <v>43303</v>
      </c>
    </row>
    <row r="493" spans="2:7">
      <c r="B493" s="359" t="s">
        <v>1700</v>
      </c>
      <c r="C493" s="359" t="s">
        <v>1665</v>
      </c>
      <c r="D493" s="289"/>
      <c r="E493" s="286">
        <f>E492+7</f>
        <v>43297</v>
      </c>
      <c r="F493" s="286">
        <f>F492+7</f>
        <v>43300</v>
      </c>
      <c r="G493" s="286">
        <f>F493+10</f>
        <v>43310</v>
      </c>
    </row>
    <row r="494" spans="2:7">
      <c r="B494" s="359" t="s">
        <v>1699</v>
      </c>
      <c r="C494" s="359" t="s">
        <v>1693</v>
      </c>
      <c r="D494" s="287"/>
      <c r="E494" s="286">
        <f>E493+7</f>
        <v>43304</v>
      </c>
      <c r="F494" s="286">
        <f>F493+7</f>
        <v>43307</v>
      </c>
      <c r="G494" s="286">
        <f>F494+10</f>
        <v>43317</v>
      </c>
    </row>
    <row r="495" spans="2:7">
      <c r="B495" s="284"/>
      <c r="C495" s="284"/>
    </row>
    <row r="496" spans="2:7">
      <c r="B496" s="344" t="s">
        <v>38</v>
      </c>
      <c r="C496" s="344" t="s">
        <v>39</v>
      </c>
      <c r="D496" s="343" t="s">
        <v>40</v>
      </c>
      <c r="E496" s="291" t="s">
        <v>194</v>
      </c>
      <c r="F496" s="291" t="s">
        <v>194</v>
      </c>
      <c r="G496" s="291" t="s">
        <v>1706</v>
      </c>
    </row>
    <row r="497" spans="1:7">
      <c r="B497" s="342"/>
      <c r="C497" s="342"/>
      <c r="D497" s="341"/>
      <c r="E497" s="291" t="s">
        <v>1125</v>
      </c>
      <c r="F497" s="291" t="s">
        <v>42</v>
      </c>
      <c r="G497" s="291" t="s">
        <v>43</v>
      </c>
    </row>
    <row r="498" spans="1:7">
      <c r="B498" s="359" t="s">
        <v>1698</v>
      </c>
      <c r="C498" s="359" t="s">
        <v>1665</v>
      </c>
      <c r="D498" s="290" t="s">
        <v>1697</v>
      </c>
      <c r="E498" s="286">
        <f>F498-3</f>
        <v>43285</v>
      </c>
      <c r="F498" s="286">
        <v>43288</v>
      </c>
      <c r="G498" s="286">
        <f>F498+7</f>
        <v>43295</v>
      </c>
    </row>
    <row r="499" spans="1:7">
      <c r="B499" s="359" t="s">
        <v>1696</v>
      </c>
      <c r="C499" s="359" t="s">
        <v>1665</v>
      </c>
      <c r="D499" s="289"/>
      <c r="E499" s="286">
        <f>E498+7</f>
        <v>43292</v>
      </c>
      <c r="F499" s="286">
        <f>F498+7</f>
        <v>43295</v>
      </c>
      <c r="G499" s="286">
        <f>F499+7</f>
        <v>43302</v>
      </c>
    </row>
    <row r="500" spans="1:7">
      <c r="B500" s="359" t="s">
        <v>1695</v>
      </c>
      <c r="C500" s="359" t="s">
        <v>1693</v>
      </c>
      <c r="D500" s="289"/>
      <c r="E500" s="286">
        <f>E499+7</f>
        <v>43299</v>
      </c>
      <c r="F500" s="286">
        <f>F499+7</f>
        <v>43302</v>
      </c>
      <c r="G500" s="286">
        <f>F500+7</f>
        <v>43309</v>
      </c>
    </row>
    <row r="501" spans="1:7">
      <c r="B501" s="359" t="s">
        <v>1694</v>
      </c>
      <c r="C501" s="359" t="s">
        <v>1693</v>
      </c>
      <c r="D501" s="287"/>
      <c r="E501" s="286">
        <f>E500+7</f>
        <v>43306</v>
      </c>
      <c r="F501" s="286">
        <f>F500+7</f>
        <v>43309</v>
      </c>
      <c r="G501" s="286">
        <f>F501+7</f>
        <v>43316</v>
      </c>
    </row>
    <row r="502" spans="1:7">
      <c r="B502" s="388"/>
      <c r="C502" s="386"/>
      <c r="D502" s="304"/>
      <c r="E502" s="303"/>
      <c r="F502" s="303"/>
      <c r="G502" s="303"/>
    </row>
    <row r="503" spans="1:7">
      <c r="A503" s="306" t="s">
        <v>110</v>
      </c>
      <c r="B503" s="331"/>
      <c r="C503" s="331"/>
      <c r="D503" s="331"/>
      <c r="E503" s="331"/>
      <c r="F503" s="306"/>
      <c r="G503" s="306"/>
    </row>
    <row r="504" spans="1:7">
      <c r="A504" s="306"/>
      <c r="B504" s="344" t="s">
        <v>38</v>
      </c>
      <c r="C504" s="344" t="s">
        <v>39</v>
      </c>
      <c r="D504" s="343" t="s">
        <v>40</v>
      </c>
      <c r="E504" s="291" t="s">
        <v>194</v>
      </c>
      <c r="F504" s="291" t="s">
        <v>194</v>
      </c>
      <c r="G504" s="291" t="s">
        <v>1705</v>
      </c>
    </row>
    <row r="505" spans="1:7" ht="16.5" customHeight="1">
      <c r="A505" s="306"/>
      <c r="B505" s="342"/>
      <c r="C505" s="342"/>
      <c r="D505" s="341"/>
      <c r="E505" s="291" t="s">
        <v>1125</v>
      </c>
      <c r="F505" s="291" t="s">
        <v>42</v>
      </c>
      <c r="G505" s="291" t="s">
        <v>43</v>
      </c>
    </row>
    <row r="506" spans="1:7" ht="16.5" customHeight="1">
      <c r="A506" s="306"/>
      <c r="B506" s="359" t="s">
        <v>1704</v>
      </c>
      <c r="C506" s="359" t="s">
        <v>1665</v>
      </c>
      <c r="D506" s="290" t="s">
        <v>1703</v>
      </c>
      <c r="E506" s="286">
        <f>F506-3</f>
        <v>43283</v>
      </c>
      <c r="F506" s="286">
        <v>43286</v>
      </c>
      <c r="G506" s="286">
        <f>F506+8</f>
        <v>43294</v>
      </c>
    </row>
    <row r="507" spans="1:7" ht="16.5" customHeight="1">
      <c r="A507" s="306"/>
      <c r="B507" s="359" t="s">
        <v>1702</v>
      </c>
      <c r="C507" s="359" t="s">
        <v>1701</v>
      </c>
      <c r="D507" s="289"/>
      <c r="E507" s="286">
        <f>E506+7</f>
        <v>43290</v>
      </c>
      <c r="F507" s="286">
        <f>F506+7</f>
        <v>43293</v>
      </c>
      <c r="G507" s="286">
        <f>F507+8</f>
        <v>43301</v>
      </c>
    </row>
    <row r="508" spans="1:7">
      <c r="A508" s="306"/>
      <c r="B508" s="359" t="s">
        <v>1700</v>
      </c>
      <c r="C508" s="359" t="s">
        <v>1665</v>
      </c>
      <c r="D508" s="289"/>
      <c r="E508" s="286">
        <f>E507+7</f>
        <v>43297</v>
      </c>
      <c r="F508" s="286">
        <f>F507+7</f>
        <v>43300</v>
      </c>
      <c r="G508" s="286">
        <f>F508+8</f>
        <v>43308</v>
      </c>
    </row>
    <row r="509" spans="1:7">
      <c r="A509" s="306"/>
      <c r="B509" s="359" t="s">
        <v>1699</v>
      </c>
      <c r="C509" s="359" t="s">
        <v>1693</v>
      </c>
      <c r="D509" s="287"/>
      <c r="E509" s="286">
        <f>E508+7</f>
        <v>43304</v>
      </c>
      <c r="F509" s="286">
        <f>F508+7</f>
        <v>43307</v>
      </c>
      <c r="G509" s="286">
        <f>F509+8</f>
        <v>43315</v>
      </c>
    </row>
    <row r="510" spans="1:7">
      <c r="A510" s="306"/>
      <c r="B510" s="284"/>
      <c r="C510" s="284"/>
    </row>
    <row r="511" spans="1:7">
      <c r="B511" s="344" t="s">
        <v>38</v>
      </c>
      <c r="C511" s="344" t="s">
        <v>39</v>
      </c>
      <c r="D511" s="343" t="s">
        <v>40</v>
      </c>
      <c r="E511" s="291" t="s">
        <v>194</v>
      </c>
      <c r="F511" s="291" t="s">
        <v>194</v>
      </c>
      <c r="G511" s="291" t="s">
        <v>241</v>
      </c>
    </row>
    <row r="512" spans="1:7" ht="16.5" customHeight="1">
      <c r="B512" s="342"/>
      <c r="C512" s="342"/>
      <c r="D512" s="341"/>
      <c r="E512" s="291" t="s">
        <v>1125</v>
      </c>
      <c r="F512" s="291" t="s">
        <v>42</v>
      </c>
      <c r="G512" s="291" t="s">
        <v>43</v>
      </c>
    </row>
    <row r="513" spans="1:7" ht="16.5" customHeight="1">
      <c r="B513" s="359" t="s">
        <v>1698</v>
      </c>
      <c r="C513" s="359" t="s">
        <v>1665</v>
      </c>
      <c r="D513" s="290" t="s">
        <v>1697</v>
      </c>
      <c r="E513" s="286">
        <f>F513-3</f>
        <v>43285</v>
      </c>
      <c r="F513" s="286">
        <v>43288</v>
      </c>
      <c r="G513" s="286">
        <f>F513+8</f>
        <v>43296</v>
      </c>
    </row>
    <row r="514" spans="1:7" ht="16.5" customHeight="1">
      <c r="B514" s="359" t="s">
        <v>1696</v>
      </c>
      <c r="C514" s="359" t="s">
        <v>1665</v>
      </c>
      <c r="D514" s="289"/>
      <c r="E514" s="286">
        <f>E513+7</f>
        <v>43292</v>
      </c>
      <c r="F514" s="286">
        <f>F513+7</f>
        <v>43295</v>
      </c>
      <c r="G514" s="286">
        <f>F514+8</f>
        <v>43303</v>
      </c>
    </row>
    <row r="515" spans="1:7" ht="16.5" customHeight="1">
      <c r="B515" s="359" t="s">
        <v>1695</v>
      </c>
      <c r="C515" s="359" t="s">
        <v>1693</v>
      </c>
      <c r="D515" s="289"/>
      <c r="E515" s="286">
        <f>E514+7</f>
        <v>43299</v>
      </c>
      <c r="F515" s="286">
        <f>F514+7</f>
        <v>43302</v>
      </c>
      <c r="G515" s="286">
        <f>F515+8</f>
        <v>43310</v>
      </c>
    </row>
    <row r="516" spans="1:7">
      <c r="B516" s="359" t="s">
        <v>1694</v>
      </c>
      <c r="C516" s="359" t="s">
        <v>1693</v>
      </c>
      <c r="D516" s="287"/>
      <c r="E516" s="286">
        <f>E515+7</f>
        <v>43306</v>
      </c>
      <c r="F516" s="286">
        <f>F515+7</f>
        <v>43309</v>
      </c>
      <c r="G516" s="286">
        <f>F516+8</f>
        <v>43317</v>
      </c>
    </row>
    <row r="517" spans="1:7">
      <c r="B517" s="363"/>
      <c r="C517" s="363"/>
      <c r="D517" s="304"/>
      <c r="E517" s="303"/>
      <c r="F517" s="303"/>
      <c r="G517" s="303"/>
    </row>
    <row r="518" spans="1:7">
      <c r="A518" s="306" t="s">
        <v>243</v>
      </c>
      <c r="D518" s="304"/>
      <c r="E518" s="303"/>
      <c r="F518" s="303"/>
      <c r="G518" s="303"/>
    </row>
    <row r="519" spans="1:7">
      <c r="B519" s="344" t="s">
        <v>38</v>
      </c>
      <c r="C519" s="344" t="s">
        <v>39</v>
      </c>
      <c r="D519" s="343" t="s">
        <v>40</v>
      </c>
      <c r="E519" s="291" t="s">
        <v>194</v>
      </c>
      <c r="F519" s="291" t="s">
        <v>194</v>
      </c>
      <c r="G519" s="291" t="s">
        <v>243</v>
      </c>
    </row>
    <row r="520" spans="1:7">
      <c r="B520" s="342"/>
      <c r="C520" s="342"/>
      <c r="D520" s="341"/>
      <c r="E520" s="291" t="s">
        <v>1125</v>
      </c>
      <c r="F520" s="291" t="s">
        <v>42</v>
      </c>
      <c r="G520" s="291" t="s">
        <v>43</v>
      </c>
    </row>
    <row r="521" spans="1:7">
      <c r="B521" s="359" t="s">
        <v>1698</v>
      </c>
      <c r="C521" s="359" t="s">
        <v>1665</v>
      </c>
      <c r="D521" s="290" t="s">
        <v>1697</v>
      </c>
      <c r="E521" s="286">
        <f>F521-3</f>
        <v>43285</v>
      </c>
      <c r="F521" s="286">
        <v>43288</v>
      </c>
      <c r="G521" s="286">
        <f>F521+9</f>
        <v>43297</v>
      </c>
    </row>
    <row r="522" spans="1:7">
      <c r="B522" s="359" t="s">
        <v>1696</v>
      </c>
      <c r="C522" s="359" t="s">
        <v>1665</v>
      </c>
      <c r="D522" s="289"/>
      <c r="E522" s="286">
        <f>E521+7</f>
        <v>43292</v>
      </c>
      <c r="F522" s="286">
        <f>F521+7</f>
        <v>43295</v>
      </c>
      <c r="G522" s="286">
        <f>F522+9</f>
        <v>43304</v>
      </c>
    </row>
    <row r="523" spans="1:7" ht="16.5" customHeight="1">
      <c r="B523" s="359" t="s">
        <v>1695</v>
      </c>
      <c r="C523" s="359" t="s">
        <v>1693</v>
      </c>
      <c r="D523" s="289"/>
      <c r="E523" s="286">
        <f>E522+7</f>
        <v>43299</v>
      </c>
      <c r="F523" s="286">
        <f>F522+7</f>
        <v>43302</v>
      </c>
      <c r="G523" s="286">
        <f>F523+9</f>
        <v>43311</v>
      </c>
    </row>
    <row r="524" spans="1:7">
      <c r="B524" s="359" t="s">
        <v>1694</v>
      </c>
      <c r="C524" s="359" t="s">
        <v>1693</v>
      </c>
      <c r="D524" s="287"/>
      <c r="E524" s="286">
        <f>E523+7</f>
        <v>43306</v>
      </c>
      <c r="F524" s="286">
        <f>F523+7</f>
        <v>43309</v>
      </c>
      <c r="G524" s="286">
        <f>F524+9</f>
        <v>43318</v>
      </c>
    </row>
    <row r="525" spans="1:7">
      <c r="B525" s="363"/>
      <c r="C525" s="363"/>
      <c r="D525" s="304"/>
      <c r="E525" s="303"/>
      <c r="F525" s="303"/>
      <c r="G525" s="317"/>
    </row>
    <row r="526" spans="1:7">
      <c r="A526" s="306" t="s">
        <v>117</v>
      </c>
      <c r="B526" s="284"/>
    </row>
    <row r="527" spans="1:7">
      <c r="B527" s="344" t="s">
        <v>38</v>
      </c>
      <c r="C527" s="344" t="s">
        <v>39</v>
      </c>
      <c r="D527" s="343" t="s">
        <v>40</v>
      </c>
      <c r="E527" s="291" t="s">
        <v>194</v>
      </c>
      <c r="F527" s="291" t="s">
        <v>194</v>
      </c>
      <c r="G527" s="291" t="s">
        <v>1683</v>
      </c>
    </row>
    <row r="528" spans="1:7">
      <c r="B528" s="342"/>
      <c r="C528" s="342"/>
      <c r="D528" s="341"/>
      <c r="E528" s="291" t="s">
        <v>1125</v>
      </c>
      <c r="F528" s="291" t="s">
        <v>42</v>
      </c>
      <c r="G528" s="291" t="s">
        <v>43</v>
      </c>
    </row>
    <row r="529" spans="1:7">
      <c r="B529" s="359" t="s">
        <v>1692</v>
      </c>
      <c r="C529" s="359" t="s">
        <v>1691</v>
      </c>
      <c r="D529" s="290" t="s">
        <v>1690</v>
      </c>
      <c r="E529" s="286">
        <f>F529-5</f>
        <v>43280</v>
      </c>
      <c r="F529" s="286">
        <v>43285</v>
      </c>
      <c r="G529" s="286">
        <f>F529+11</f>
        <v>43296</v>
      </c>
    </row>
    <row r="530" spans="1:7">
      <c r="B530" s="359" t="s">
        <v>1689</v>
      </c>
      <c r="C530" s="359" t="s">
        <v>1688</v>
      </c>
      <c r="D530" s="289"/>
      <c r="E530" s="286">
        <f>E529+7</f>
        <v>43287</v>
      </c>
      <c r="F530" s="286">
        <f>F529+7</f>
        <v>43292</v>
      </c>
      <c r="G530" s="286">
        <f>F530+11</f>
        <v>43303</v>
      </c>
    </row>
    <row r="531" spans="1:7">
      <c r="B531" s="359" t="s">
        <v>1687</v>
      </c>
      <c r="C531" s="359" t="s">
        <v>1686</v>
      </c>
      <c r="D531" s="289"/>
      <c r="E531" s="286">
        <f>E530+7</f>
        <v>43294</v>
      </c>
      <c r="F531" s="286">
        <f>F530+7</f>
        <v>43299</v>
      </c>
      <c r="G531" s="286">
        <f>F531+11</f>
        <v>43310</v>
      </c>
    </row>
    <row r="532" spans="1:7">
      <c r="B532" s="359" t="s">
        <v>1685</v>
      </c>
      <c r="C532" s="359" t="s">
        <v>1684</v>
      </c>
      <c r="D532" s="287"/>
      <c r="E532" s="286">
        <f>E531+7</f>
        <v>43301</v>
      </c>
      <c r="F532" s="286">
        <f>F531+7</f>
        <v>43306</v>
      </c>
      <c r="G532" s="286">
        <f>F532+11</f>
        <v>43317</v>
      </c>
    </row>
    <row r="533" spans="1:7">
      <c r="B533" s="284"/>
      <c r="C533" s="284"/>
    </row>
    <row r="534" spans="1:7">
      <c r="B534" s="344" t="s">
        <v>38</v>
      </c>
      <c r="C534" s="344" t="s">
        <v>39</v>
      </c>
      <c r="D534" s="343" t="s">
        <v>40</v>
      </c>
      <c r="E534" s="291" t="s">
        <v>194</v>
      </c>
      <c r="F534" s="291" t="s">
        <v>194</v>
      </c>
      <c r="G534" s="291" t="s">
        <v>1683</v>
      </c>
    </row>
    <row r="535" spans="1:7">
      <c r="B535" s="342"/>
      <c r="C535" s="342"/>
      <c r="D535" s="341"/>
      <c r="E535" s="291" t="s">
        <v>1125</v>
      </c>
      <c r="F535" s="291" t="s">
        <v>42</v>
      </c>
      <c r="G535" s="291" t="s">
        <v>43</v>
      </c>
    </row>
    <row r="536" spans="1:7">
      <c r="B536" s="338" t="s">
        <v>1676</v>
      </c>
      <c r="C536" s="338" t="s">
        <v>1682</v>
      </c>
      <c r="D536" s="358" t="s">
        <v>1681</v>
      </c>
      <c r="E536" s="286">
        <f>F536-4</f>
        <v>43278</v>
      </c>
      <c r="F536" s="286">
        <v>43282</v>
      </c>
      <c r="G536" s="286">
        <f>F536+8</f>
        <v>43290</v>
      </c>
    </row>
    <row r="537" spans="1:7">
      <c r="B537" s="360" t="s">
        <v>1680</v>
      </c>
      <c r="C537" s="359" t="s">
        <v>1665</v>
      </c>
      <c r="D537" s="358"/>
      <c r="E537" s="286">
        <f>E536+7</f>
        <v>43285</v>
      </c>
      <c r="F537" s="286">
        <f>F536+7</f>
        <v>43289</v>
      </c>
      <c r="G537" s="286">
        <f>F537+8</f>
        <v>43297</v>
      </c>
    </row>
    <row r="538" spans="1:7">
      <c r="B538" s="360" t="s">
        <v>1679</v>
      </c>
      <c r="C538" s="359" t="s">
        <v>1678</v>
      </c>
      <c r="D538" s="358"/>
      <c r="E538" s="286">
        <f>E537+7</f>
        <v>43292</v>
      </c>
      <c r="F538" s="286">
        <f>F537+7</f>
        <v>43296</v>
      </c>
      <c r="G538" s="286">
        <f>F538+8</f>
        <v>43304</v>
      </c>
    </row>
    <row r="539" spans="1:7">
      <c r="B539" s="360" t="s">
        <v>1677</v>
      </c>
      <c r="C539" s="359" t="s">
        <v>1665</v>
      </c>
      <c r="D539" s="358"/>
      <c r="E539" s="286">
        <f>E538+7</f>
        <v>43299</v>
      </c>
      <c r="F539" s="286">
        <f>F538+7</f>
        <v>43303</v>
      </c>
      <c r="G539" s="286">
        <f>F539+8</f>
        <v>43311</v>
      </c>
    </row>
    <row r="540" spans="1:7">
      <c r="B540" s="359" t="s">
        <v>1676</v>
      </c>
      <c r="C540" s="359" t="s">
        <v>1665</v>
      </c>
      <c r="D540" s="358"/>
      <c r="E540" s="286">
        <f>E539+7</f>
        <v>43306</v>
      </c>
      <c r="F540" s="286">
        <f>F539+7</f>
        <v>43310</v>
      </c>
      <c r="G540" s="286">
        <f>F540+8</f>
        <v>43318</v>
      </c>
    </row>
    <row r="541" spans="1:7">
      <c r="B541" s="388"/>
      <c r="C541" s="386"/>
      <c r="D541" s="389"/>
      <c r="E541" s="389"/>
      <c r="F541" s="345"/>
      <c r="G541" s="380"/>
    </row>
    <row r="542" spans="1:7">
      <c r="A542" s="306" t="s">
        <v>118</v>
      </c>
      <c r="B542" s="284"/>
      <c r="C542" s="284"/>
    </row>
    <row r="543" spans="1:7">
      <c r="B543" s="295" t="s">
        <v>38</v>
      </c>
      <c r="C543" s="295" t="s">
        <v>39</v>
      </c>
      <c r="D543" s="294" t="s">
        <v>40</v>
      </c>
      <c r="E543" s="291" t="s">
        <v>194</v>
      </c>
      <c r="F543" s="291" t="s">
        <v>194</v>
      </c>
      <c r="G543" s="351" t="s">
        <v>248</v>
      </c>
    </row>
    <row r="544" spans="1:7">
      <c r="B544" s="293"/>
      <c r="C544" s="293"/>
      <c r="D544" s="292"/>
      <c r="E544" s="291" t="s">
        <v>1125</v>
      </c>
      <c r="F544" s="291" t="s">
        <v>42</v>
      </c>
      <c r="G544" s="291" t="s">
        <v>43</v>
      </c>
    </row>
    <row r="545" spans="1:7">
      <c r="B545" s="338" t="s">
        <v>1676</v>
      </c>
      <c r="C545" s="338" t="s">
        <v>1682</v>
      </c>
      <c r="D545" s="358" t="s">
        <v>1681</v>
      </c>
      <c r="E545" s="286">
        <f>F545-4</f>
        <v>43278</v>
      </c>
      <c r="F545" s="286">
        <v>43282</v>
      </c>
      <c r="G545" s="286">
        <f>F545+11</f>
        <v>43293</v>
      </c>
    </row>
    <row r="546" spans="1:7">
      <c r="B546" s="360" t="s">
        <v>1680</v>
      </c>
      <c r="C546" s="359" t="s">
        <v>1665</v>
      </c>
      <c r="D546" s="358"/>
      <c r="E546" s="286">
        <f>E545+7</f>
        <v>43285</v>
      </c>
      <c r="F546" s="286">
        <f>F545+7</f>
        <v>43289</v>
      </c>
      <c r="G546" s="286">
        <f>F546+11</f>
        <v>43300</v>
      </c>
    </row>
    <row r="547" spans="1:7">
      <c r="B547" s="360" t="s">
        <v>1679</v>
      </c>
      <c r="C547" s="359" t="s">
        <v>1678</v>
      </c>
      <c r="D547" s="358"/>
      <c r="E547" s="286">
        <f>E546+7</f>
        <v>43292</v>
      </c>
      <c r="F547" s="286">
        <f>F546+7</f>
        <v>43296</v>
      </c>
      <c r="G547" s="286">
        <f>F547+11</f>
        <v>43307</v>
      </c>
    </row>
    <row r="548" spans="1:7">
      <c r="B548" s="360" t="s">
        <v>1677</v>
      </c>
      <c r="C548" s="359" t="s">
        <v>1665</v>
      </c>
      <c r="D548" s="358"/>
      <c r="E548" s="286">
        <f>E547+7</f>
        <v>43299</v>
      </c>
      <c r="F548" s="286">
        <f>F547+7</f>
        <v>43303</v>
      </c>
      <c r="G548" s="286">
        <f>F548+11</f>
        <v>43314</v>
      </c>
    </row>
    <row r="549" spans="1:7">
      <c r="B549" s="359" t="s">
        <v>1676</v>
      </c>
      <c r="C549" s="359" t="s">
        <v>1665</v>
      </c>
      <c r="D549" s="358"/>
      <c r="E549" s="286">
        <f>E548+7</f>
        <v>43306</v>
      </c>
      <c r="F549" s="286">
        <f>F548+7</f>
        <v>43310</v>
      </c>
      <c r="G549" s="286">
        <f>F549+11</f>
        <v>43321</v>
      </c>
    </row>
    <row r="550" spans="1:7">
      <c r="B550" s="388"/>
      <c r="C550" s="386"/>
      <c r="E550" s="303"/>
      <c r="F550" s="303"/>
    </row>
    <row r="551" spans="1:7">
      <c r="A551" s="306" t="s">
        <v>1675</v>
      </c>
      <c r="B551" s="363"/>
      <c r="C551" s="363"/>
      <c r="D551" s="304"/>
      <c r="E551" s="303"/>
      <c r="F551" s="303"/>
      <c r="G551" s="317"/>
    </row>
    <row r="552" spans="1:7">
      <c r="A552" s="306"/>
      <c r="B552" s="344" t="s">
        <v>38</v>
      </c>
      <c r="C552" s="344" t="s">
        <v>39</v>
      </c>
      <c r="D552" s="343" t="s">
        <v>40</v>
      </c>
      <c r="E552" s="291" t="s">
        <v>194</v>
      </c>
      <c r="F552" s="291" t="s">
        <v>194</v>
      </c>
      <c r="G552" s="291" t="s">
        <v>1674</v>
      </c>
    </row>
    <row r="553" spans="1:7">
      <c r="A553" s="306"/>
      <c r="B553" s="342"/>
      <c r="C553" s="342"/>
      <c r="D553" s="341"/>
      <c r="E553" s="291" t="s">
        <v>1125</v>
      </c>
      <c r="F553" s="291" t="s">
        <v>42</v>
      </c>
      <c r="G553" s="291" t="s">
        <v>43</v>
      </c>
    </row>
    <row r="554" spans="1:7">
      <c r="A554" s="306"/>
      <c r="B554" s="359" t="s">
        <v>1673</v>
      </c>
      <c r="C554" s="359" t="s">
        <v>1672</v>
      </c>
      <c r="D554" s="290" t="s">
        <v>1671</v>
      </c>
      <c r="E554" s="286">
        <f>F554-3</f>
        <v>43284</v>
      </c>
      <c r="F554" s="286">
        <v>43287</v>
      </c>
      <c r="G554" s="286">
        <f>F554+12</f>
        <v>43299</v>
      </c>
    </row>
    <row r="555" spans="1:7">
      <c r="A555" s="306"/>
      <c r="B555" s="359" t="s">
        <v>1670</v>
      </c>
      <c r="C555" s="359" t="s">
        <v>1669</v>
      </c>
      <c r="D555" s="289"/>
      <c r="E555" s="286">
        <f>E554+7</f>
        <v>43291</v>
      </c>
      <c r="F555" s="286">
        <f>F554+7</f>
        <v>43294</v>
      </c>
      <c r="G555" s="286">
        <f>F555+12</f>
        <v>43306</v>
      </c>
    </row>
    <row r="556" spans="1:7">
      <c r="A556" s="306"/>
      <c r="B556" s="359" t="s">
        <v>1668</v>
      </c>
      <c r="C556" s="359" t="s">
        <v>1667</v>
      </c>
      <c r="D556" s="289"/>
      <c r="E556" s="286">
        <f>E555+7</f>
        <v>43298</v>
      </c>
      <c r="F556" s="286">
        <f>F555+7</f>
        <v>43301</v>
      </c>
      <c r="G556" s="286">
        <f>F556+12</f>
        <v>43313</v>
      </c>
    </row>
    <row r="557" spans="1:7">
      <c r="A557" s="306"/>
      <c r="B557" s="359" t="s">
        <v>1666</v>
      </c>
      <c r="C557" s="359" t="s">
        <v>1665</v>
      </c>
      <c r="D557" s="287"/>
      <c r="E557" s="286">
        <f>E556+7</f>
        <v>43305</v>
      </c>
      <c r="F557" s="286">
        <f>F556+7</f>
        <v>43308</v>
      </c>
      <c r="G557" s="286">
        <f>F557+12</f>
        <v>43320</v>
      </c>
    </row>
    <row r="558" spans="1:7">
      <c r="A558" s="306"/>
      <c r="B558" s="387"/>
      <c r="C558" s="386"/>
      <c r="D558" s="304"/>
      <c r="E558" s="303"/>
      <c r="F558" s="303"/>
      <c r="G558" s="317"/>
    </row>
    <row r="559" spans="1:7">
      <c r="A559" s="306" t="s">
        <v>250</v>
      </c>
      <c r="B559" s="331"/>
      <c r="C559" s="331"/>
    </row>
    <row r="560" spans="1:7">
      <c r="B560" s="344" t="s">
        <v>38</v>
      </c>
      <c r="C560" s="344" t="s">
        <v>39</v>
      </c>
      <c r="D560" s="343" t="s">
        <v>40</v>
      </c>
      <c r="E560" s="291" t="s">
        <v>194</v>
      </c>
      <c r="F560" s="291" t="s">
        <v>194</v>
      </c>
      <c r="G560" s="291" t="s">
        <v>1664</v>
      </c>
    </row>
    <row r="561" spans="1:7">
      <c r="B561" s="342"/>
      <c r="C561" s="342"/>
      <c r="D561" s="341"/>
      <c r="E561" s="291" t="s">
        <v>1125</v>
      </c>
      <c r="F561" s="291" t="s">
        <v>42</v>
      </c>
      <c r="G561" s="291" t="s">
        <v>43</v>
      </c>
    </row>
    <row r="562" spans="1:7">
      <c r="B562" s="359" t="s">
        <v>1644</v>
      </c>
      <c r="C562" s="359" t="s">
        <v>1632</v>
      </c>
      <c r="D562" s="290" t="s">
        <v>1643</v>
      </c>
      <c r="E562" s="286">
        <f>F562-3</f>
        <v>43284</v>
      </c>
      <c r="F562" s="286">
        <v>43287</v>
      </c>
      <c r="G562" s="286">
        <f>F562+9</f>
        <v>43296</v>
      </c>
    </row>
    <row r="563" spans="1:7">
      <c r="B563" s="359" t="s">
        <v>1642</v>
      </c>
      <c r="C563" s="359" t="s">
        <v>1641</v>
      </c>
      <c r="D563" s="289"/>
      <c r="E563" s="286">
        <f>E562+7</f>
        <v>43291</v>
      </c>
      <c r="F563" s="286">
        <f>F562+7</f>
        <v>43294</v>
      </c>
      <c r="G563" s="286">
        <f>F563+9</f>
        <v>43303</v>
      </c>
    </row>
    <row r="564" spans="1:7">
      <c r="B564" s="359" t="s">
        <v>1640</v>
      </c>
      <c r="C564" s="359" t="s">
        <v>1632</v>
      </c>
      <c r="D564" s="289"/>
      <c r="E564" s="286">
        <f>E563+7</f>
        <v>43298</v>
      </c>
      <c r="F564" s="286">
        <f>F563+7</f>
        <v>43301</v>
      </c>
      <c r="G564" s="286">
        <f>F564+9</f>
        <v>43310</v>
      </c>
    </row>
    <row r="565" spans="1:7">
      <c r="B565" s="359" t="s">
        <v>1639</v>
      </c>
      <c r="C565" s="359" t="s">
        <v>1604</v>
      </c>
      <c r="D565" s="287"/>
      <c r="E565" s="286">
        <f>E564+7</f>
        <v>43305</v>
      </c>
      <c r="F565" s="286">
        <f>F564+7</f>
        <v>43308</v>
      </c>
      <c r="G565" s="286">
        <f>F565+9</f>
        <v>43317</v>
      </c>
    </row>
    <row r="566" spans="1:7">
      <c r="B566" s="383"/>
      <c r="C566" s="383"/>
      <c r="D566" s="304"/>
      <c r="E566" s="303"/>
      <c r="F566" s="303"/>
      <c r="G566" s="303"/>
    </row>
    <row r="567" spans="1:7">
      <c r="A567" s="306" t="s">
        <v>121</v>
      </c>
      <c r="B567" s="331"/>
      <c r="C567" s="331"/>
      <c r="D567" s="306"/>
      <c r="E567" s="306"/>
      <c r="F567" s="306"/>
      <c r="G567" s="361"/>
    </row>
    <row r="568" spans="1:7">
      <c r="B568" s="344" t="s">
        <v>38</v>
      </c>
      <c r="C568" s="344" t="s">
        <v>39</v>
      </c>
      <c r="D568" s="343" t="s">
        <v>40</v>
      </c>
      <c r="E568" s="291" t="s">
        <v>194</v>
      </c>
      <c r="F568" s="291" t="s">
        <v>194</v>
      </c>
      <c r="G568" s="291" t="s">
        <v>1663</v>
      </c>
    </row>
    <row r="569" spans="1:7">
      <c r="B569" s="342"/>
      <c r="C569" s="342"/>
      <c r="D569" s="341"/>
      <c r="E569" s="291" t="s">
        <v>1125</v>
      </c>
      <c r="F569" s="291" t="s">
        <v>42</v>
      </c>
      <c r="G569" s="291" t="s">
        <v>43</v>
      </c>
    </row>
    <row r="570" spans="1:7">
      <c r="B570" s="359" t="s">
        <v>1649</v>
      </c>
      <c r="C570" s="359" t="s">
        <v>1604</v>
      </c>
      <c r="D570" s="290" t="s">
        <v>1648</v>
      </c>
      <c r="E570" s="286">
        <f>F570-5</f>
        <v>43280</v>
      </c>
      <c r="F570" s="286">
        <v>43285</v>
      </c>
      <c r="G570" s="286">
        <f>F570+9</f>
        <v>43294</v>
      </c>
    </row>
    <row r="571" spans="1:7">
      <c r="B571" s="359" t="s">
        <v>1647</v>
      </c>
      <c r="C571" s="359" t="s">
        <v>1632</v>
      </c>
      <c r="D571" s="289"/>
      <c r="E571" s="286">
        <f>E570+7</f>
        <v>43287</v>
      </c>
      <c r="F571" s="286">
        <f>F570+7</f>
        <v>43292</v>
      </c>
      <c r="G571" s="286">
        <f>F571+9</f>
        <v>43301</v>
      </c>
    </row>
    <row r="572" spans="1:7">
      <c r="B572" s="359" t="s">
        <v>1646</v>
      </c>
      <c r="C572" s="359" t="s">
        <v>1604</v>
      </c>
      <c r="D572" s="289"/>
      <c r="E572" s="286">
        <f>E571+7</f>
        <v>43294</v>
      </c>
      <c r="F572" s="286">
        <f>F571+7</f>
        <v>43299</v>
      </c>
      <c r="G572" s="286">
        <f>F572+9</f>
        <v>43308</v>
      </c>
    </row>
    <row r="573" spans="1:7">
      <c r="B573" s="359" t="s">
        <v>1645</v>
      </c>
      <c r="C573" s="359" t="s">
        <v>1632</v>
      </c>
      <c r="D573" s="287"/>
      <c r="E573" s="286">
        <f>E572+7</f>
        <v>43301</v>
      </c>
      <c r="F573" s="286">
        <f>F572+7</f>
        <v>43306</v>
      </c>
      <c r="G573" s="286">
        <f>F573+9</f>
        <v>43315</v>
      </c>
    </row>
    <row r="574" spans="1:7">
      <c r="B574" s="284"/>
      <c r="C574" s="284"/>
      <c r="F574" s="345"/>
    </row>
    <row r="575" spans="1:7">
      <c r="B575" s="295" t="s">
        <v>38</v>
      </c>
      <c r="C575" s="295" t="s">
        <v>39</v>
      </c>
      <c r="D575" s="294" t="s">
        <v>40</v>
      </c>
      <c r="E575" s="291" t="s">
        <v>194</v>
      </c>
      <c r="F575" s="291" t="s">
        <v>194</v>
      </c>
      <c r="G575" s="351" t="s">
        <v>1662</v>
      </c>
    </row>
    <row r="576" spans="1:7">
      <c r="B576" s="293"/>
      <c r="C576" s="293"/>
      <c r="D576" s="292"/>
      <c r="E576" s="291" t="s">
        <v>1125</v>
      </c>
      <c r="F576" s="291" t="s">
        <v>42</v>
      </c>
      <c r="G576" s="291" t="s">
        <v>43</v>
      </c>
    </row>
    <row r="577" spans="1:7">
      <c r="B577" s="359" t="s">
        <v>1644</v>
      </c>
      <c r="C577" s="359" t="s">
        <v>1632</v>
      </c>
      <c r="D577" s="290" t="s">
        <v>1643</v>
      </c>
      <c r="E577" s="286">
        <f>F577-3</f>
        <v>43284</v>
      </c>
      <c r="F577" s="286">
        <v>43287</v>
      </c>
      <c r="G577" s="286">
        <f>F577+10</f>
        <v>43297</v>
      </c>
    </row>
    <row r="578" spans="1:7">
      <c r="B578" s="359" t="s">
        <v>1642</v>
      </c>
      <c r="C578" s="359" t="s">
        <v>1641</v>
      </c>
      <c r="D578" s="289"/>
      <c r="E578" s="286">
        <f>E577+7</f>
        <v>43291</v>
      </c>
      <c r="F578" s="286">
        <f>F577+7</f>
        <v>43294</v>
      </c>
      <c r="G578" s="286">
        <f>F578+10</f>
        <v>43304</v>
      </c>
    </row>
    <row r="579" spans="1:7">
      <c r="B579" s="359" t="s">
        <v>1640</v>
      </c>
      <c r="C579" s="359" t="s">
        <v>1632</v>
      </c>
      <c r="D579" s="289"/>
      <c r="E579" s="286">
        <f>E578+7</f>
        <v>43298</v>
      </c>
      <c r="F579" s="286">
        <f>F578+7</f>
        <v>43301</v>
      </c>
      <c r="G579" s="286">
        <f>F579+10</f>
        <v>43311</v>
      </c>
    </row>
    <row r="580" spans="1:7">
      <c r="B580" s="359" t="s">
        <v>1639</v>
      </c>
      <c r="C580" s="359" t="s">
        <v>1604</v>
      </c>
      <c r="D580" s="287"/>
      <c r="E580" s="286">
        <f>E579+7</f>
        <v>43305</v>
      </c>
      <c r="F580" s="286">
        <f>F579+7</f>
        <v>43308</v>
      </c>
      <c r="G580" s="286">
        <f>F580+10</f>
        <v>43318</v>
      </c>
    </row>
    <row r="581" spans="1:7">
      <c r="B581" s="284"/>
      <c r="C581" s="284"/>
    </row>
    <row r="582" spans="1:7">
      <c r="B582" s="295" t="s">
        <v>38</v>
      </c>
      <c r="C582" s="295" t="s">
        <v>39</v>
      </c>
      <c r="D582" s="294" t="s">
        <v>40</v>
      </c>
      <c r="E582" s="291" t="s">
        <v>194</v>
      </c>
      <c r="F582" s="291" t="s">
        <v>194</v>
      </c>
      <c r="G582" s="351" t="s">
        <v>1661</v>
      </c>
    </row>
    <row r="583" spans="1:7">
      <c r="B583" s="293"/>
      <c r="C583" s="293"/>
      <c r="D583" s="292"/>
      <c r="E583" s="291" t="s">
        <v>1125</v>
      </c>
      <c r="F583" s="291" t="s">
        <v>42</v>
      </c>
      <c r="G583" s="291" t="s">
        <v>43</v>
      </c>
    </row>
    <row r="584" spans="1:7">
      <c r="B584" s="338" t="s">
        <v>1654</v>
      </c>
      <c r="C584" s="338" t="s">
        <v>1659</v>
      </c>
      <c r="D584" s="358" t="s">
        <v>1658</v>
      </c>
      <c r="E584" s="286">
        <f>F584-4</f>
        <v>43278</v>
      </c>
      <c r="F584" s="286">
        <v>43282</v>
      </c>
      <c r="G584" s="286">
        <f>F584+7</f>
        <v>43289</v>
      </c>
    </row>
    <row r="585" spans="1:7">
      <c r="B585" s="360" t="s">
        <v>1652</v>
      </c>
      <c r="C585" s="359" t="s">
        <v>1657</v>
      </c>
      <c r="D585" s="358"/>
      <c r="E585" s="286">
        <f>E584+7</f>
        <v>43285</v>
      </c>
      <c r="F585" s="286">
        <f>F584+7</f>
        <v>43289</v>
      </c>
      <c r="G585" s="286">
        <f>F585+7</f>
        <v>43296</v>
      </c>
    </row>
    <row r="586" spans="1:7">
      <c r="B586" s="360" t="s">
        <v>1656</v>
      </c>
      <c r="C586" s="359" t="s">
        <v>1655</v>
      </c>
      <c r="D586" s="358"/>
      <c r="E586" s="286">
        <f>E585+7</f>
        <v>43292</v>
      </c>
      <c r="F586" s="286">
        <f>F585+7</f>
        <v>43296</v>
      </c>
      <c r="G586" s="286">
        <f>F586+7</f>
        <v>43303</v>
      </c>
    </row>
    <row r="587" spans="1:7">
      <c r="B587" s="360" t="s">
        <v>1654</v>
      </c>
      <c r="C587" s="359" t="s">
        <v>1653</v>
      </c>
      <c r="D587" s="358"/>
      <c r="E587" s="286">
        <f>E586+7</f>
        <v>43299</v>
      </c>
      <c r="F587" s="286">
        <f>F586+7</f>
        <v>43303</v>
      </c>
      <c r="G587" s="286">
        <f>F587+7</f>
        <v>43310</v>
      </c>
    </row>
    <row r="588" spans="1:7">
      <c r="B588" s="359" t="s">
        <v>1652</v>
      </c>
      <c r="C588" s="359" t="s">
        <v>1651</v>
      </c>
      <c r="D588" s="358"/>
      <c r="E588" s="286">
        <f>E587+7</f>
        <v>43306</v>
      </c>
      <c r="F588" s="286">
        <f>F587+7</f>
        <v>43310</v>
      </c>
      <c r="G588" s="286">
        <f>F588+7</f>
        <v>43317</v>
      </c>
    </row>
    <row r="589" spans="1:7">
      <c r="B589" s="373"/>
      <c r="C589" s="385"/>
      <c r="D589" s="304"/>
      <c r="E589" s="303"/>
      <c r="F589" s="303"/>
      <c r="G589" s="345"/>
    </row>
    <row r="590" spans="1:7">
      <c r="A590" s="306" t="s">
        <v>252</v>
      </c>
      <c r="D590" s="306"/>
      <c r="E590" s="306"/>
    </row>
    <row r="591" spans="1:7">
      <c r="B591" s="295" t="s">
        <v>38</v>
      </c>
      <c r="C591" s="295" t="s">
        <v>39</v>
      </c>
      <c r="D591" s="294" t="s">
        <v>40</v>
      </c>
      <c r="E591" s="291" t="s">
        <v>194</v>
      </c>
      <c r="F591" s="291" t="s">
        <v>194</v>
      </c>
      <c r="G591" s="291" t="s">
        <v>1660</v>
      </c>
    </row>
    <row r="592" spans="1:7">
      <c r="B592" s="293"/>
      <c r="C592" s="293"/>
      <c r="D592" s="292"/>
      <c r="E592" s="291" t="s">
        <v>1125</v>
      </c>
      <c r="F592" s="291" t="s">
        <v>42</v>
      </c>
      <c r="G592" s="291" t="s">
        <v>43</v>
      </c>
    </row>
    <row r="593" spans="1:16">
      <c r="B593" s="338" t="s">
        <v>1654</v>
      </c>
      <c r="C593" s="338" t="s">
        <v>1659</v>
      </c>
      <c r="D593" s="358" t="s">
        <v>1658</v>
      </c>
      <c r="E593" s="286">
        <f>F593-4</f>
        <v>43278</v>
      </c>
      <c r="F593" s="286">
        <v>43282</v>
      </c>
      <c r="G593" s="286">
        <f>F593+6</f>
        <v>43288</v>
      </c>
    </row>
    <row r="594" spans="1:16">
      <c r="B594" s="360" t="s">
        <v>1652</v>
      </c>
      <c r="C594" s="359" t="s">
        <v>1657</v>
      </c>
      <c r="D594" s="358"/>
      <c r="E594" s="286">
        <f>E593+7</f>
        <v>43285</v>
      </c>
      <c r="F594" s="286">
        <f>F593+7</f>
        <v>43289</v>
      </c>
      <c r="G594" s="286">
        <f>F594+6</f>
        <v>43295</v>
      </c>
    </row>
    <row r="595" spans="1:16">
      <c r="B595" s="360" t="s">
        <v>1656</v>
      </c>
      <c r="C595" s="359" t="s">
        <v>1655</v>
      </c>
      <c r="D595" s="358"/>
      <c r="E595" s="286">
        <f>E594+7</f>
        <v>43292</v>
      </c>
      <c r="F595" s="286">
        <f>F594+7</f>
        <v>43296</v>
      </c>
      <c r="G595" s="286">
        <f>F595+6</f>
        <v>43302</v>
      </c>
    </row>
    <row r="596" spans="1:16">
      <c r="B596" s="360" t="s">
        <v>1654</v>
      </c>
      <c r="C596" s="359" t="s">
        <v>1653</v>
      </c>
      <c r="D596" s="358"/>
      <c r="E596" s="286">
        <f>E595+7</f>
        <v>43299</v>
      </c>
      <c r="F596" s="286">
        <f>F595+7</f>
        <v>43303</v>
      </c>
      <c r="G596" s="286">
        <f>F596+6</f>
        <v>43309</v>
      </c>
    </row>
    <row r="597" spans="1:16">
      <c r="B597" s="359" t="s">
        <v>1652</v>
      </c>
      <c r="C597" s="359" t="s">
        <v>1651</v>
      </c>
      <c r="D597" s="358"/>
      <c r="E597" s="286">
        <f>E596+7</f>
        <v>43306</v>
      </c>
      <c r="F597" s="286">
        <f>F596+7</f>
        <v>43310</v>
      </c>
      <c r="G597" s="286">
        <f>F597+6</f>
        <v>43316</v>
      </c>
    </row>
    <row r="598" spans="1:16" s="345" customFormat="1">
      <c r="A598" s="284"/>
      <c r="B598" s="363"/>
      <c r="C598" s="363"/>
      <c r="D598" s="304"/>
      <c r="E598" s="303"/>
      <c r="F598" s="303"/>
      <c r="G598" s="284"/>
      <c r="H598" s="284"/>
    </row>
    <row r="599" spans="1:16" s="345" customFormat="1">
      <c r="A599" s="306" t="s">
        <v>113</v>
      </c>
      <c r="B599" s="285"/>
      <c r="C599" s="285"/>
      <c r="D599" s="284"/>
      <c r="E599" s="284"/>
      <c r="F599" s="284"/>
      <c r="G599" s="284"/>
      <c r="H599" s="284"/>
      <c r="I599" s="284"/>
      <c r="J599" s="284"/>
      <c r="K599" s="284"/>
      <c r="L599" s="284"/>
      <c r="M599" s="284"/>
      <c r="N599" s="284"/>
      <c r="O599" s="284"/>
      <c r="P599" s="284"/>
    </row>
    <row r="600" spans="1:16" s="345" customFormat="1">
      <c r="A600" s="306"/>
      <c r="B600" s="344" t="s">
        <v>38</v>
      </c>
      <c r="C600" s="344" t="s">
        <v>39</v>
      </c>
      <c r="D600" s="343" t="s">
        <v>40</v>
      </c>
      <c r="E600" s="291" t="s">
        <v>194</v>
      </c>
      <c r="F600" s="291" t="s">
        <v>194</v>
      </c>
      <c r="G600" s="291" t="s">
        <v>1650</v>
      </c>
      <c r="H600" s="284"/>
      <c r="I600" s="284"/>
      <c r="J600" s="284"/>
      <c r="K600" s="284"/>
      <c r="L600" s="284"/>
      <c r="M600" s="284"/>
      <c r="N600" s="284"/>
      <c r="O600" s="284"/>
      <c r="P600" s="284"/>
    </row>
    <row r="601" spans="1:16" s="345" customFormat="1">
      <c r="A601" s="306"/>
      <c r="B601" s="342"/>
      <c r="C601" s="342"/>
      <c r="D601" s="341"/>
      <c r="E601" s="291" t="s">
        <v>1125</v>
      </c>
      <c r="F601" s="291" t="s">
        <v>42</v>
      </c>
      <c r="G601" s="291" t="s">
        <v>43</v>
      </c>
      <c r="H601" s="284"/>
      <c r="I601" s="284"/>
      <c r="J601" s="284"/>
      <c r="K601" s="284"/>
      <c r="L601" s="284"/>
      <c r="M601" s="284"/>
      <c r="N601" s="284"/>
      <c r="O601" s="284"/>
      <c r="P601" s="284"/>
    </row>
    <row r="602" spans="1:16" s="345" customFormat="1" ht="16.5" customHeight="1">
      <c r="A602" s="306"/>
      <c r="B602" s="359" t="s">
        <v>1649</v>
      </c>
      <c r="C602" s="359" t="s">
        <v>1604</v>
      </c>
      <c r="D602" s="290" t="s">
        <v>1648</v>
      </c>
      <c r="E602" s="286">
        <f>F602-5</f>
        <v>43280</v>
      </c>
      <c r="F602" s="286">
        <v>43285</v>
      </c>
      <c r="G602" s="286">
        <f>F602+6</f>
        <v>43291</v>
      </c>
      <c r="H602" s="284"/>
      <c r="I602" s="284"/>
      <c r="J602" s="284"/>
      <c r="K602" s="284"/>
      <c r="L602" s="284"/>
      <c r="M602" s="284"/>
      <c r="N602" s="284"/>
      <c r="O602" s="284"/>
      <c r="P602" s="284"/>
    </row>
    <row r="603" spans="1:16" s="345" customFormat="1">
      <c r="A603" s="306"/>
      <c r="B603" s="359" t="s">
        <v>1647</v>
      </c>
      <c r="C603" s="359" t="s">
        <v>1632</v>
      </c>
      <c r="D603" s="289"/>
      <c r="E603" s="286">
        <f>E602+7</f>
        <v>43287</v>
      </c>
      <c r="F603" s="286">
        <f>F602+7</f>
        <v>43292</v>
      </c>
      <c r="G603" s="286">
        <f>F603+6</f>
        <v>43298</v>
      </c>
      <c r="H603" s="284"/>
      <c r="I603" s="284"/>
      <c r="J603" s="284"/>
      <c r="K603" s="284"/>
      <c r="L603" s="284"/>
      <c r="M603" s="284"/>
      <c r="N603" s="284"/>
      <c r="O603" s="284"/>
      <c r="P603" s="284"/>
    </row>
    <row r="604" spans="1:16" s="345" customFormat="1" ht="16.5" customHeight="1">
      <c r="A604" s="306"/>
      <c r="B604" s="359" t="s">
        <v>1646</v>
      </c>
      <c r="C604" s="359" t="s">
        <v>1604</v>
      </c>
      <c r="D604" s="289"/>
      <c r="E604" s="286">
        <f>E603+7</f>
        <v>43294</v>
      </c>
      <c r="F604" s="286">
        <f>F603+7</f>
        <v>43299</v>
      </c>
      <c r="G604" s="286">
        <f>F604+6</f>
        <v>43305</v>
      </c>
      <c r="H604" s="284"/>
      <c r="I604" s="284"/>
      <c r="J604" s="284"/>
      <c r="K604" s="284"/>
      <c r="L604" s="284"/>
      <c r="M604" s="284"/>
      <c r="N604" s="284"/>
      <c r="O604" s="284"/>
      <c r="P604" s="284"/>
    </row>
    <row r="605" spans="1:16" s="345" customFormat="1">
      <c r="A605" s="306"/>
      <c r="B605" s="359" t="s">
        <v>1645</v>
      </c>
      <c r="C605" s="359" t="s">
        <v>1632</v>
      </c>
      <c r="D605" s="287"/>
      <c r="E605" s="286">
        <f>E604+7</f>
        <v>43301</v>
      </c>
      <c r="F605" s="286">
        <f>F604+7</f>
        <v>43306</v>
      </c>
      <c r="G605" s="286">
        <f>F605+6</f>
        <v>43312</v>
      </c>
      <c r="H605" s="284"/>
      <c r="I605" s="284"/>
      <c r="J605" s="284"/>
      <c r="K605" s="284"/>
      <c r="L605" s="284"/>
      <c r="M605" s="284"/>
      <c r="N605" s="284"/>
      <c r="O605" s="284"/>
      <c r="P605" s="284"/>
    </row>
    <row r="606" spans="1:16" s="345" customFormat="1">
      <c r="A606" s="284"/>
      <c r="B606" s="284"/>
      <c r="C606" s="284"/>
      <c r="D606" s="284"/>
      <c r="E606" s="284"/>
      <c r="G606" s="306"/>
      <c r="H606" s="284"/>
      <c r="I606" s="284"/>
      <c r="J606" s="284"/>
      <c r="K606" s="284"/>
      <c r="L606" s="284"/>
      <c r="M606" s="284"/>
      <c r="N606" s="284"/>
      <c r="O606" s="284"/>
      <c r="P606" s="284"/>
    </row>
    <row r="607" spans="1:16">
      <c r="B607" s="295" t="s">
        <v>38</v>
      </c>
      <c r="C607" s="295" t="s">
        <v>39</v>
      </c>
      <c r="D607" s="294" t="s">
        <v>40</v>
      </c>
      <c r="E607" s="291" t="s">
        <v>194</v>
      </c>
      <c r="F607" s="291" t="s">
        <v>194</v>
      </c>
      <c r="G607" s="291" t="s">
        <v>244</v>
      </c>
    </row>
    <row r="608" spans="1:16" ht="16.5" customHeight="1">
      <c r="B608" s="293"/>
      <c r="C608" s="293"/>
      <c r="D608" s="292"/>
      <c r="E608" s="291" t="s">
        <v>1125</v>
      </c>
      <c r="F608" s="291" t="s">
        <v>42</v>
      </c>
      <c r="G608" s="291" t="s">
        <v>43</v>
      </c>
    </row>
    <row r="609" spans="1:8" ht="16.5" customHeight="1">
      <c r="B609" s="359" t="s">
        <v>1644</v>
      </c>
      <c r="C609" s="359" t="s">
        <v>1632</v>
      </c>
      <c r="D609" s="290" t="s">
        <v>1643</v>
      </c>
      <c r="E609" s="286">
        <f>F609-3</f>
        <v>43284</v>
      </c>
      <c r="F609" s="286">
        <v>43287</v>
      </c>
      <c r="G609" s="286">
        <f>F609+6</f>
        <v>43293</v>
      </c>
    </row>
    <row r="610" spans="1:8">
      <c r="B610" s="359" t="s">
        <v>1642</v>
      </c>
      <c r="C610" s="359" t="s">
        <v>1641</v>
      </c>
      <c r="D610" s="289"/>
      <c r="E610" s="286">
        <f>E609+7</f>
        <v>43291</v>
      </c>
      <c r="F610" s="286">
        <f>F609+7</f>
        <v>43294</v>
      </c>
      <c r="G610" s="286">
        <f>F610+6</f>
        <v>43300</v>
      </c>
    </row>
    <row r="611" spans="1:8" ht="16.5" customHeight="1">
      <c r="B611" s="359" t="s">
        <v>1640</v>
      </c>
      <c r="C611" s="359" t="s">
        <v>1632</v>
      </c>
      <c r="D611" s="289"/>
      <c r="E611" s="286">
        <f>E610+7</f>
        <v>43298</v>
      </c>
      <c r="F611" s="286">
        <f>F610+7</f>
        <v>43301</v>
      </c>
      <c r="G611" s="286">
        <f>F611+6</f>
        <v>43307</v>
      </c>
    </row>
    <row r="612" spans="1:8">
      <c r="B612" s="359" t="s">
        <v>1639</v>
      </c>
      <c r="C612" s="359" t="s">
        <v>1604</v>
      </c>
      <c r="D612" s="287"/>
      <c r="E612" s="286">
        <f>E611+7</f>
        <v>43305</v>
      </c>
      <c r="F612" s="286">
        <f>F611+7</f>
        <v>43308</v>
      </c>
      <c r="G612" s="286">
        <f>F612+6</f>
        <v>43314</v>
      </c>
    </row>
    <row r="613" spans="1:8">
      <c r="B613" s="284"/>
      <c r="C613" s="284"/>
    </row>
    <row r="614" spans="1:8">
      <c r="B614" s="295" t="s">
        <v>38</v>
      </c>
      <c r="C614" s="295" t="s">
        <v>39</v>
      </c>
      <c r="D614" s="294" t="s">
        <v>40</v>
      </c>
      <c r="E614" s="291" t="s">
        <v>194</v>
      </c>
      <c r="F614" s="291" t="s">
        <v>194</v>
      </c>
      <c r="G614" s="291" t="s">
        <v>1638</v>
      </c>
    </row>
    <row r="615" spans="1:8">
      <c r="B615" s="293"/>
      <c r="C615" s="293"/>
      <c r="D615" s="292"/>
      <c r="E615" s="291" t="s">
        <v>1125</v>
      </c>
      <c r="F615" s="291" t="s">
        <v>42</v>
      </c>
      <c r="G615" s="291" t="s">
        <v>43</v>
      </c>
    </row>
    <row r="616" spans="1:8" ht="16.5" customHeight="1">
      <c r="B616" s="338" t="s">
        <v>1637</v>
      </c>
      <c r="C616" s="338" t="s">
        <v>1632</v>
      </c>
      <c r="D616" s="358" t="s">
        <v>1636</v>
      </c>
      <c r="E616" s="286">
        <f>F616-3</f>
        <v>43279</v>
      </c>
      <c r="F616" s="286">
        <v>43282</v>
      </c>
      <c r="G616" s="286">
        <f>F616+6</f>
        <v>43288</v>
      </c>
    </row>
    <row r="617" spans="1:8">
      <c r="B617" s="360" t="s">
        <v>1635</v>
      </c>
      <c r="C617" s="359" t="s">
        <v>1632</v>
      </c>
      <c r="D617" s="358"/>
      <c r="E617" s="286">
        <f>E616+7</f>
        <v>43286</v>
      </c>
      <c r="F617" s="286">
        <f>F616+7</f>
        <v>43289</v>
      </c>
      <c r="G617" s="286">
        <f>F617+6</f>
        <v>43295</v>
      </c>
    </row>
    <row r="618" spans="1:8">
      <c r="B618" s="360" t="s">
        <v>1634</v>
      </c>
      <c r="C618" s="359" t="s">
        <v>1632</v>
      </c>
      <c r="D618" s="358"/>
      <c r="E618" s="286">
        <f>E617+7</f>
        <v>43293</v>
      </c>
      <c r="F618" s="286">
        <f>F617+7</f>
        <v>43296</v>
      </c>
      <c r="G618" s="286">
        <f>F618+6</f>
        <v>43302</v>
      </c>
    </row>
    <row r="619" spans="1:8">
      <c r="B619" s="360" t="s">
        <v>1633</v>
      </c>
      <c r="C619" s="359" t="s">
        <v>1632</v>
      </c>
      <c r="D619" s="358"/>
      <c r="E619" s="286">
        <f>E618+7</f>
        <v>43300</v>
      </c>
      <c r="F619" s="286">
        <f>F618+7</f>
        <v>43303</v>
      </c>
      <c r="G619" s="286">
        <f>F619+6</f>
        <v>43309</v>
      </c>
    </row>
    <row r="620" spans="1:8">
      <c r="B620" s="359" t="s">
        <v>1631</v>
      </c>
      <c r="C620" s="359" t="s">
        <v>1604</v>
      </c>
      <c r="D620" s="358"/>
      <c r="E620" s="286">
        <f>E619+7</f>
        <v>43307</v>
      </c>
      <c r="F620" s="286">
        <f>F619+7</f>
        <v>43310</v>
      </c>
      <c r="G620" s="286">
        <f>F620+6</f>
        <v>43316</v>
      </c>
    </row>
    <row r="621" spans="1:8">
      <c r="B621" s="363"/>
      <c r="C621" s="363"/>
      <c r="D621" s="304"/>
      <c r="E621" s="303"/>
      <c r="F621" s="303"/>
      <c r="G621" s="303"/>
    </row>
    <row r="622" spans="1:8">
      <c r="A622" s="306" t="s">
        <v>247</v>
      </c>
    </row>
    <row r="623" spans="1:8" s="345" customFormat="1">
      <c r="A623" s="284"/>
      <c r="B623" s="295" t="s">
        <v>38</v>
      </c>
      <c r="C623" s="295" t="s">
        <v>39</v>
      </c>
      <c r="D623" s="294" t="s">
        <v>40</v>
      </c>
      <c r="E623" s="291" t="s">
        <v>194</v>
      </c>
      <c r="F623" s="291" t="s">
        <v>194</v>
      </c>
      <c r="G623" s="291" t="s">
        <v>1619</v>
      </c>
      <c r="H623" s="284"/>
    </row>
    <row r="624" spans="1:8">
      <c r="B624" s="293"/>
      <c r="C624" s="293"/>
      <c r="D624" s="292"/>
      <c r="E624" s="291" t="s">
        <v>1125</v>
      </c>
      <c r="F624" s="291" t="s">
        <v>42</v>
      </c>
      <c r="G624" s="291" t="s">
        <v>43</v>
      </c>
    </row>
    <row r="625" spans="1:8">
      <c r="B625" s="359" t="s">
        <v>1627</v>
      </c>
      <c r="C625" s="359" t="s">
        <v>1626</v>
      </c>
      <c r="D625" s="290" t="s">
        <v>1630</v>
      </c>
      <c r="E625" s="286">
        <f>F625-3</f>
        <v>43283</v>
      </c>
      <c r="F625" s="286">
        <v>43286</v>
      </c>
      <c r="G625" s="286">
        <f>F625+5</f>
        <v>43291</v>
      </c>
    </row>
    <row r="626" spans="1:8">
      <c r="B626" s="359" t="s">
        <v>1629</v>
      </c>
      <c r="C626" s="359" t="s">
        <v>1626</v>
      </c>
      <c r="D626" s="289"/>
      <c r="E626" s="286">
        <f>E625+7</f>
        <v>43290</v>
      </c>
      <c r="F626" s="286">
        <f>F625+7</f>
        <v>43293</v>
      </c>
      <c r="G626" s="286">
        <f>F626+5</f>
        <v>43298</v>
      </c>
    </row>
    <row r="627" spans="1:8">
      <c r="B627" s="359" t="s">
        <v>1628</v>
      </c>
      <c r="C627" s="359" t="s">
        <v>1620</v>
      </c>
      <c r="D627" s="289"/>
      <c r="E627" s="286">
        <f>E626+7</f>
        <v>43297</v>
      </c>
      <c r="F627" s="286">
        <f>F626+7</f>
        <v>43300</v>
      </c>
      <c r="G627" s="286">
        <f>F627+5</f>
        <v>43305</v>
      </c>
    </row>
    <row r="628" spans="1:8">
      <c r="B628" s="359" t="s">
        <v>1627</v>
      </c>
      <c r="C628" s="359" t="s">
        <v>1620</v>
      </c>
      <c r="D628" s="287"/>
      <c r="E628" s="286">
        <f>E627+7</f>
        <v>43304</v>
      </c>
      <c r="F628" s="286">
        <f>F627+7</f>
        <v>43307</v>
      </c>
      <c r="G628" s="286">
        <f>F628+5</f>
        <v>43312</v>
      </c>
    </row>
    <row r="629" spans="1:8">
      <c r="B629" s="284"/>
      <c r="C629" s="284"/>
    </row>
    <row r="630" spans="1:8">
      <c r="B630" s="295" t="s">
        <v>38</v>
      </c>
      <c r="C630" s="295" t="s">
        <v>39</v>
      </c>
      <c r="D630" s="294" t="s">
        <v>40</v>
      </c>
      <c r="E630" s="291" t="s">
        <v>194</v>
      </c>
      <c r="F630" s="291" t="s">
        <v>194</v>
      </c>
      <c r="G630" s="291" t="s">
        <v>1619</v>
      </c>
    </row>
    <row r="631" spans="1:8">
      <c r="B631" s="293"/>
      <c r="C631" s="293"/>
      <c r="D631" s="292"/>
      <c r="E631" s="291" t="s">
        <v>1125</v>
      </c>
      <c r="F631" s="291" t="s">
        <v>42</v>
      </c>
      <c r="G631" s="291" t="s">
        <v>43</v>
      </c>
    </row>
    <row r="632" spans="1:8" s="345" customFormat="1">
      <c r="A632" s="284"/>
      <c r="B632" s="359" t="s">
        <v>1621</v>
      </c>
      <c r="C632" s="359" t="s">
        <v>1626</v>
      </c>
      <c r="D632" s="290" t="s">
        <v>1625</v>
      </c>
      <c r="E632" s="286">
        <f>F632-3</f>
        <v>43285</v>
      </c>
      <c r="F632" s="286">
        <v>43288</v>
      </c>
      <c r="G632" s="286">
        <f>F632+4</f>
        <v>43292</v>
      </c>
      <c r="H632" s="284"/>
    </row>
    <row r="633" spans="1:8">
      <c r="B633" s="359" t="s">
        <v>1624</v>
      </c>
      <c r="C633" s="359" t="s">
        <v>1623</v>
      </c>
      <c r="D633" s="289"/>
      <c r="E633" s="286">
        <f>E632+7</f>
        <v>43292</v>
      </c>
      <c r="F633" s="286">
        <f>F632+7</f>
        <v>43295</v>
      </c>
      <c r="G633" s="286">
        <f>F633+4</f>
        <v>43299</v>
      </c>
    </row>
    <row r="634" spans="1:8">
      <c r="B634" s="359" t="s">
        <v>1622</v>
      </c>
      <c r="C634" s="359" t="s">
        <v>1620</v>
      </c>
      <c r="D634" s="289"/>
      <c r="E634" s="286">
        <f>E633+7</f>
        <v>43299</v>
      </c>
      <c r="F634" s="286">
        <f>F633+7</f>
        <v>43302</v>
      </c>
      <c r="G634" s="286">
        <f>F634+4</f>
        <v>43306</v>
      </c>
    </row>
    <row r="635" spans="1:8">
      <c r="B635" s="359" t="s">
        <v>1621</v>
      </c>
      <c r="C635" s="359" t="s">
        <v>1620</v>
      </c>
      <c r="D635" s="287"/>
      <c r="E635" s="286">
        <f>E634+7</f>
        <v>43306</v>
      </c>
      <c r="F635" s="286">
        <f>F634+7</f>
        <v>43309</v>
      </c>
      <c r="G635" s="286">
        <f>F635+4</f>
        <v>43313</v>
      </c>
    </row>
    <row r="636" spans="1:8">
      <c r="B636" s="284"/>
      <c r="C636" s="284"/>
      <c r="E636" s="303"/>
      <c r="F636" s="303"/>
      <c r="G636" s="303"/>
    </row>
    <row r="637" spans="1:8">
      <c r="B637" s="295" t="s">
        <v>38</v>
      </c>
      <c r="C637" s="295" t="s">
        <v>39</v>
      </c>
      <c r="D637" s="294" t="s">
        <v>40</v>
      </c>
      <c r="E637" s="291" t="s">
        <v>194</v>
      </c>
      <c r="F637" s="291" t="s">
        <v>194</v>
      </c>
      <c r="G637" s="291" t="s">
        <v>1619</v>
      </c>
    </row>
    <row r="638" spans="1:8">
      <c r="B638" s="293"/>
      <c r="C638" s="293"/>
      <c r="D638" s="292"/>
      <c r="E638" s="291" t="s">
        <v>1125</v>
      </c>
      <c r="F638" s="291" t="s">
        <v>42</v>
      </c>
      <c r="G638" s="291" t="s">
        <v>43</v>
      </c>
    </row>
    <row r="639" spans="1:8">
      <c r="B639" s="338" t="s">
        <v>1611</v>
      </c>
      <c r="C639" s="338" t="s">
        <v>1617</v>
      </c>
      <c r="D639" s="358" t="s">
        <v>1616</v>
      </c>
      <c r="E639" s="286">
        <f>F639-5</f>
        <v>43279</v>
      </c>
      <c r="F639" s="286">
        <v>43284</v>
      </c>
      <c r="G639" s="286">
        <f>F639+6</f>
        <v>43290</v>
      </c>
    </row>
    <row r="640" spans="1:8">
      <c r="B640" s="360" t="s">
        <v>1613</v>
      </c>
      <c r="C640" s="359" t="s">
        <v>1615</v>
      </c>
      <c r="D640" s="358"/>
      <c r="E640" s="286">
        <f>E639+7</f>
        <v>43286</v>
      </c>
      <c r="F640" s="286">
        <f>F639+7</f>
        <v>43291</v>
      </c>
      <c r="G640" s="286">
        <f>F640+6</f>
        <v>43297</v>
      </c>
    </row>
    <row r="641" spans="1:7">
      <c r="B641" s="360" t="s">
        <v>1611</v>
      </c>
      <c r="C641" s="359" t="s">
        <v>1614</v>
      </c>
      <c r="D641" s="358"/>
      <c r="E641" s="286">
        <f>E640+7</f>
        <v>43293</v>
      </c>
      <c r="F641" s="286">
        <f>F640+7</f>
        <v>43298</v>
      </c>
      <c r="G641" s="286">
        <f>F641+6</f>
        <v>43304</v>
      </c>
    </row>
    <row r="642" spans="1:7">
      <c r="B642" s="360" t="s">
        <v>1613</v>
      </c>
      <c r="C642" s="359" t="s">
        <v>1612</v>
      </c>
      <c r="D642" s="358"/>
      <c r="E642" s="286">
        <f>E641+7</f>
        <v>43300</v>
      </c>
      <c r="F642" s="286">
        <f>F641+7</f>
        <v>43305</v>
      </c>
      <c r="G642" s="286">
        <f>F642+6</f>
        <v>43311</v>
      </c>
    </row>
    <row r="643" spans="1:7">
      <c r="B643" s="359" t="s">
        <v>1611</v>
      </c>
      <c r="C643" s="359" t="s">
        <v>1610</v>
      </c>
      <c r="D643" s="358"/>
      <c r="E643" s="286">
        <f>E642+7</f>
        <v>43307</v>
      </c>
      <c r="F643" s="286">
        <f>F642+7</f>
        <v>43312</v>
      </c>
      <c r="G643" s="286">
        <f>F643+6</f>
        <v>43318</v>
      </c>
    </row>
    <row r="644" spans="1:7">
      <c r="B644" s="284"/>
      <c r="C644" s="284"/>
    </row>
    <row r="645" spans="1:7">
      <c r="A645" s="306" t="s">
        <v>1618</v>
      </c>
      <c r="B645" s="305"/>
      <c r="C645" s="312"/>
      <c r="D645" s="304"/>
      <c r="E645" s="303"/>
      <c r="F645" s="303"/>
      <c r="G645" s="303"/>
    </row>
    <row r="646" spans="1:7">
      <c r="B646" s="344" t="s">
        <v>38</v>
      </c>
      <c r="C646" s="344" t="s">
        <v>39</v>
      </c>
      <c r="D646" s="343" t="s">
        <v>40</v>
      </c>
      <c r="E646" s="291" t="s">
        <v>194</v>
      </c>
      <c r="F646" s="291" t="s">
        <v>194</v>
      </c>
      <c r="G646" s="291" t="s">
        <v>1618</v>
      </c>
    </row>
    <row r="647" spans="1:7">
      <c r="B647" s="342"/>
      <c r="C647" s="342"/>
      <c r="D647" s="341"/>
      <c r="E647" s="291" t="s">
        <v>1125</v>
      </c>
      <c r="F647" s="291" t="s">
        <v>42</v>
      </c>
      <c r="G647" s="291" t="s">
        <v>43</v>
      </c>
    </row>
    <row r="648" spans="1:7">
      <c r="B648" s="338" t="s">
        <v>1611</v>
      </c>
      <c r="C648" s="338" t="s">
        <v>1617</v>
      </c>
      <c r="D648" s="358" t="s">
        <v>1616</v>
      </c>
      <c r="E648" s="286">
        <f>F648-5</f>
        <v>43279</v>
      </c>
      <c r="F648" s="286">
        <v>43284</v>
      </c>
      <c r="G648" s="286">
        <f>F648+11</f>
        <v>43295</v>
      </c>
    </row>
    <row r="649" spans="1:7">
      <c r="B649" s="360" t="s">
        <v>1613</v>
      </c>
      <c r="C649" s="359" t="s">
        <v>1615</v>
      </c>
      <c r="D649" s="358"/>
      <c r="E649" s="286">
        <f>E648+7</f>
        <v>43286</v>
      </c>
      <c r="F649" s="286">
        <f>F648+7</f>
        <v>43291</v>
      </c>
      <c r="G649" s="286">
        <f>F649+11</f>
        <v>43302</v>
      </c>
    </row>
    <row r="650" spans="1:7">
      <c r="B650" s="360" t="s">
        <v>1611</v>
      </c>
      <c r="C650" s="359" t="s">
        <v>1614</v>
      </c>
      <c r="D650" s="358"/>
      <c r="E650" s="286">
        <f>E649+7</f>
        <v>43293</v>
      </c>
      <c r="F650" s="286">
        <f>F649+7</f>
        <v>43298</v>
      </c>
      <c r="G650" s="286">
        <f>F650+11</f>
        <v>43309</v>
      </c>
    </row>
    <row r="651" spans="1:7">
      <c r="B651" s="360" t="s">
        <v>1613</v>
      </c>
      <c r="C651" s="359" t="s">
        <v>1612</v>
      </c>
      <c r="D651" s="358"/>
      <c r="E651" s="286">
        <f>E650+7</f>
        <v>43300</v>
      </c>
      <c r="F651" s="286">
        <f>F650+7</f>
        <v>43305</v>
      </c>
      <c r="G651" s="286">
        <f>F651+11</f>
        <v>43316</v>
      </c>
    </row>
    <row r="652" spans="1:7">
      <c r="B652" s="359" t="s">
        <v>1611</v>
      </c>
      <c r="C652" s="359" t="s">
        <v>1610</v>
      </c>
      <c r="D652" s="358"/>
      <c r="E652" s="286">
        <f>E651+7</f>
        <v>43307</v>
      </c>
      <c r="F652" s="286">
        <f>F651+7</f>
        <v>43312</v>
      </c>
      <c r="G652" s="286">
        <f>F652+11</f>
        <v>43323</v>
      </c>
    </row>
    <row r="653" spans="1:7">
      <c r="B653" s="363"/>
      <c r="C653" s="363"/>
      <c r="D653" s="304"/>
      <c r="E653" s="303"/>
      <c r="F653" s="303"/>
    </row>
    <row r="654" spans="1:7">
      <c r="A654" s="306" t="s">
        <v>251</v>
      </c>
    </row>
    <row r="655" spans="1:7">
      <c r="B655" s="344" t="s">
        <v>1508</v>
      </c>
      <c r="C655" s="344" t="s">
        <v>1527</v>
      </c>
      <c r="D655" s="343" t="s">
        <v>1488</v>
      </c>
      <c r="E655" s="291" t="s">
        <v>1526</v>
      </c>
      <c r="F655" s="291" t="s">
        <v>1526</v>
      </c>
      <c r="G655" s="291" t="s">
        <v>1609</v>
      </c>
    </row>
    <row r="656" spans="1:7">
      <c r="B656" s="342"/>
      <c r="C656" s="342"/>
      <c r="D656" s="341"/>
      <c r="E656" s="291" t="s">
        <v>1524</v>
      </c>
      <c r="F656" s="291" t="s">
        <v>1522</v>
      </c>
      <c r="G656" s="291" t="s">
        <v>1521</v>
      </c>
    </row>
    <row r="657" spans="1:7">
      <c r="B657" s="359" t="s">
        <v>1605</v>
      </c>
      <c r="C657" s="359" t="s">
        <v>1608</v>
      </c>
      <c r="D657" s="290" t="s">
        <v>1607</v>
      </c>
      <c r="E657" s="286">
        <f>F657-3</f>
        <v>43285</v>
      </c>
      <c r="F657" s="286">
        <v>43288</v>
      </c>
      <c r="G657" s="286">
        <f>F657+5</f>
        <v>43293</v>
      </c>
    </row>
    <row r="658" spans="1:7">
      <c r="B658" s="360" t="s">
        <v>1603</v>
      </c>
      <c r="C658" s="359" t="s">
        <v>1606</v>
      </c>
      <c r="D658" s="289"/>
      <c r="E658" s="286">
        <f>E657+7</f>
        <v>43292</v>
      </c>
      <c r="F658" s="286">
        <f>F657+7</f>
        <v>43295</v>
      </c>
      <c r="G658" s="286">
        <f>F658+5</f>
        <v>43300</v>
      </c>
    </row>
    <row r="659" spans="1:7">
      <c r="B659" s="359" t="s">
        <v>1605</v>
      </c>
      <c r="C659" s="359" t="s">
        <v>1604</v>
      </c>
      <c r="D659" s="289"/>
      <c r="E659" s="286">
        <f>E658+7</f>
        <v>43299</v>
      </c>
      <c r="F659" s="286">
        <f>F658+7</f>
        <v>43302</v>
      </c>
      <c r="G659" s="286">
        <f>F659+5</f>
        <v>43307</v>
      </c>
    </row>
    <row r="660" spans="1:7">
      <c r="B660" s="360" t="s">
        <v>1603</v>
      </c>
      <c r="C660" s="359" t="s">
        <v>1602</v>
      </c>
      <c r="D660" s="287"/>
      <c r="E660" s="286">
        <f>E659+7</f>
        <v>43306</v>
      </c>
      <c r="F660" s="286">
        <f>F659+7</f>
        <v>43309</v>
      </c>
      <c r="G660" s="286">
        <f>F660+5</f>
        <v>43314</v>
      </c>
    </row>
    <row r="661" spans="1:7">
      <c r="B661" s="383"/>
      <c r="C661" s="383"/>
      <c r="D661" s="304"/>
      <c r="E661" s="303"/>
      <c r="F661" s="303"/>
      <c r="G661" s="303"/>
    </row>
    <row r="662" spans="1:7">
      <c r="A662" s="306" t="s">
        <v>1601</v>
      </c>
      <c r="B662" s="363"/>
      <c r="C662" s="363"/>
      <c r="D662" s="304"/>
      <c r="E662" s="303"/>
      <c r="F662" s="303"/>
      <c r="G662" s="317"/>
    </row>
    <row r="663" spans="1:7">
      <c r="B663" s="295" t="s">
        <v>1508</v>
      </c>
      <c r="C663" s="295" t="s">
        <v>1527</v>
      </c>
      <c r="D663" s="294" t="s">
        <v>1488</v>
      </c>
      <c r="E663" s="291" t="s">
        <v>1526</v>
      </c>
      <c r="F663" s="291" t="s">
        <v>1526</v>
      </c>
      <c r="G663" s="291" t="s">
        <v>1600</v>
      </c>
    </row>
    <row r="664" spans="1:7">
      <c r="B664" s="293"/>
      <c r="C664" s="293"/>
      <c r="D664" s="292"/>
      <c r="E664" s="291" t="s">
        <v>1524</v>
      </c>
      <c r="F664" s="291" t="s">
        <v>1522</v>
      </c>
      <c r="G664" s="291" t="s">
        <v>1521</v>
      </c>
    </row>
    <row r="665" spans="1:7">
      <c r="B665" s="338" t="s">
        <v>1599</v>
      </c>
      <c r="C665" s="338" t="s">
        <v>1596</v>
      </c>
      <c r="D665" s="358" t="s">
        <v>1598</v>
      </c>
      <c r="E665" s="286">
        <f>F665-4</f>
        <v>43279</v>
      </c>
      <c r="F665" s="286">
        <v>43283</v>
      </c>
      <c r="G665" s="286">
        <f>F665+12</f>
        <v>43295</v>
      </c>
    </row>
    <row r="666" spans="1:7" ht="16.5" customHeight="1">
      <c r="B666" s="360" t="s">
        <v>1597</v>
      </c>
      <c r="C666" s="359" t="s">
        <v>1596</v>
      </c>
      <c r="D666" s="358"/>
      <c r="E666" s="286">
        <f>E665+7</f>
        <v>43286</v>
      </c>
      <c r="F666" s="286">
        <f>F665+7</f>
        <v>43290</v>
      </c>
      <c r="G666" s="286">
        <f>F666+12</f>
        <v>43302</v>
      </c>
    </row>
    <row r="667" spans="1:7">
      <c r="B667" s="360" t="s">
        <v>1595</v>
      </c>
      <c r="C667" s="359" t="s">
        <v>1447</v>
      </c>
      <c r="D667" s="358"/>
      <c r="E667" s="286">
        <f>E666+7</f>
        <v>43293</v>
      </c>
      <c r="F667" s="286">
        <f>F666+7</f>
        <v>43297</v>
      </c>
      <c r="G667" s="286">
        <f>F667+12</f>
        <v>43309</v>
      </c>
    </row>
    <row r="668" spans="1:7">
      <c r="B668" s="360" t="s">
        <v>1594</v>
      </c>
      <c r="C668" s="359" t="s">
        <v>1435</v>
      </c>
      <c r="D668" s="358"/>
      <c r="E668" s="286">
        <f>E667+7</f>
        <v>43300</v>
      </c>
      <c r="F668" s="286">
        <f>F667+7</f>
        <v>43304</v>
      </c>
      <c r="G668" s="286">
        <f>F668+12</f>
        <v>43316</v>
      </c>
    </row>
    <row r="669" spans="1:7">
      <c r="B669" s="359" t="s">
        <v>1593</v>
      </c>
      <c r="C669" s="359" t="s">
        <v>1435</v>
      </c>
      <c r="D669" s="358"/>
      <c r="E669" s="286">
        <f>E668+7</f>
        <v>43307</v>
      </c>
      <c r="F669" s="286">
        <f>F668+7</f>
        <v>43311</v>
      </c>
      <c r="G669" s="286">
        <f>F669+12</f>
        <v>43323</v>
      </c>
    </row>
    <row r="670" spans="1:7">
      <c r="B670" s="370"/>
      <c r="C670" s="384"/>
      <c r="D670" s="304"/>
      <c r="E670" s="303"/>
      <c r="F670" s="303"/>
      <c r="G670" s="317"/>
    </row>
    <row r="671" spans="1:7">
      <c r="A671" s="306" t="s">
        <v>1592</v>
      </c>
      <c r="B671" s="363"/>
      <c r="C671" s="363"/>
      <c r="D671" s="304"/>
      <c r="E671" s="303"/>
      <c r="F671" s="303"/>
      <c r="G671" s="317"/>
    </row>
    <row r="672" spans="1:7">
      <c r="B672" s="295" t="s">
        <v>1508</v>
      </c>
      <c r="C672" s="295" t="s">
        <v>1527</v>
      </c>
      <c r="D672" s="294" t="s">
        <v>1488</v>
      </c>
      <c r="E672" s="291" t="s">
        <v>1526</v>
      </c>
      <c r="F672" s="291" t="s">
        <v>1526</v>
      </c>
      <c r="G672" s="291" t="s">
        <v>1591</v>
      </c>
    </row>
    <row r="673" spans="1:8">
      <c r="B673" s="293"/>
      <c r="C673" s="293"/>
      <c r="D673" s="292"/>
      <c r="E673" s="291" t="s">
        <v>1524</v>
      </c>
      <c r="F673" s="291" t="s">
        <v>1522</v>
      </c>
      <c r="G673" s="291" t="s">
        <v>1521</v>
      </c>
    </row>
    <row r="674" spans="1:8">
      <c r="B674" s="338" t="s">
        <v>1582</v>
      </c>
      <c r="C674" s="338" t="s">
        <v>1590</v>
      </c>
      <c r="D674" s="358" t="s">
        <v>1589</v>
      </c>
      <c r="E674" s="286">
        <f>F674-3</f>
        <v>43280</v>
      </c>
      <c r="F674" s="286">
        <v>43283</v>
      </c>
      <c r="G674" s="286">
        <f>F674+11</f>
        <v>43294</v>
      </c>
    </row>
    <row r="675" spans="1:8">
      <c r="B675" s="360" t="s">
        <v>1588</v>
      </c>
      <c r="C675" s="359" t="s">
        <v>1587</v>
      </c>
      <c r="D675" s="358"/>
      <c r="E675" s="286">
        <f>E674+7</f>
        <v>43287</v>
      </c>
      <c r="F675" s="286">
        <f>F674+7</f>
        <v>43290</v>
      </c>
      <c r="G675" s="286">
        <f>F675+11</f>
        <v>43301</v>
      </c>
    </row>
    <row r="676" spans="1:8">
      <c r="B676" s="360" t="s">
        <v>1586</v>
      </c>
      <c r="C676" s="359" t="s">
        <v>1585</v>
      </c>
      <c r="D676" s="358"/>
      <c r="E676" s="286">
        <f>E675+7</f>
        <v>43294</v>
      </c>
      <c r="F676" s="286">
        <f>F675+7</f>
        <v>43297</v>
      </c>
      <c r="G676" s="286">
        <f>F676+11</f>
        <v>43308</v>
      </c>
    </row>
    <row r="677" spans="1:8">
      <c r="B677" s="360" t="s">
        <v>1584</v>
      </c>
      <c r="C677" s="359" t="s">
        <v>1583</v>
      </c>
      <c r="D677" s="358"/>
      <c r="E677" s="286">
        <f>E676+7</f>
        <v>43301</v>
      </c>
      <c r="F677" s="286">
        <f>F676+7</f>
        <v>43304</v>
      </c>
      <c r="G677" s="286">
        <f>F677+11</f>
        <v>43315</v>
      </c>
    </row>
    <row r="678" spans="1:8">
      <c r="B678" s="359" t="s">
        <v>1582</v>
      </c>
      <c r="C678" s="359" t="s">
        <v>1581</v>
      </c>
      <c r="D678" s="358"/>
      <c r="E678" s="286">
        <f>E677+7</f>
        <v>43308</v>
      </c>
      <c r="F678" s="286">
        <f>F677+7</f>
        <v>43311</v>
      </c>
      <c r="G678" s="286">
        <f>F678+11</f>
        <v>43322</v>
      </c>
    </row>
    <row r="679" spans="1:8">
      <c r="B679" s="383"/>
      <c r="C679" s="383"/>
      <c r="D679" s="304"/>
      <c r="E679" s="303"/>
      <c r="F679" s="303"/>
      <c r="G679" s="303"/>
    </row>
    <row r="680" spans="1:8">
      <c r="A680" s="355" t="s">
        <v>230</v>
      </c>
      <c r="B680" s="356"/>
      <c r="C680" s="356"/>
      <c r="D680" s="355"/>
      <c r="E680" s="355"/>
      <c r="F680" s="355"/>
      <c r="G680" s="355"/>
      <c r="H680" s="332"/>
    </row>
    <row r="681" spans="1:8">
      <c r="A681" s="306" t="s">
        <v>1580</v>
      </c>
    </row>
    <row r="682" spans="1:8">
      <c r="B682" s="344" t="s">
        <v>1508</v>
      </c>
      <c r="C682" s="344" t="s">
        <v>1527</v>
      </c>
      <c r="D682" s="343" t="s">
        <v>1488</v>
      </c>
      <c r="E682" s="291" t="s">
        <v>1526</v>
      </c>
      <c r="F682" s="291" t="s">
        <v>1526</v>
      </c>
      <c r="G682" s="291" t="s">
        <v>1579</v>
      </c>
    </row>
    <row r="683" spans="1:8">
      <c r="B683" s="342"/>
      <c r="C683" s="342"/>
      <c r="D683" s="341"/>
      <c r="E683" s="291" t="s">
        <v>1524</v>
      </c>
      <c r="F683" s="291" t="s">
        <v>1522</v>
      </c>
      <c r="G683" s="291" t="s">
        <v>1521</v>
      </c>
    </row>
    <row r="684" spans="1:8">
      <c r="B684" s="359" t="s">
        <v>1577</v>
      </c>
      <c r="C684" s="359" t="s">
        <v>1576</v>
      </c>
      <c r="D684" s="290" t="s">
        <v>1575</v>
      </c>
      <c r="E684" s="286">
        <f>F684-5</f>
        <v>43280</v>
      </c>
      <c r="F684" s="286">
        <v>43285</v>
      </c>
      <c r="G684" s="286">
        <f>F684+27</f>
        <v>43312</v>
      </c>
    </row>
    <row r="685" spans="1:8">
      <c r="B685" s="360" t="s">
        <v>1574</v>
      </c>
      <c r="C685" s="359" t="s">
        <v>1573</v>
      </c>
      <c r="D685" s="289"/>
      <c r="E685" s="286">
        <f>E684+7</f>
        <v>43287</v>
      </c>
      <c r="F685" s="286">
        <f>F684+7</f>
        <v>43292</v>
      </c>
      <c r="G685" s="286">
        <f>F685+27</f>
        <v>43319</v>
      </c>
    </row>
    <row r="686" spans="1:8">
      <c r="B686" s="359" t="s">
        <v>1572</v>
      </c>
      <c r="C686" s="359" t="s">
        <v>1571</v>
      </c>
      <c r="D686" s="289"/>
      <c r="E686" s="286">
        <f>E685+7</f>
        <v>43294</v>
      </c>
      <c r="F686" s="286">
        <f>F685+7</f>
        <v>43299</v>
      </c>
      <c r="G686" s="286">
        <f>F686+27</f>
        <v>43326</v>
      </c>
    </row>
    <row r="687" spans="1:8">
      <c r="B687" s="360" t="s">
        <v>1570</v>
      </c>
      <c r="C687" s="359" t="s">
        <v>1569</v>
      </c>
      <c r="D687" s="287"/>
      <c r="E687" s="286">
        <f>E686+7</f>
        <v>43301</v>
      </c>
      <c r="F687" s="286">
        <f>F686+7</f>
        <v>43306</v>
      </c>
      <c r="G687" s="286">
        <f>F687+27</f>
        <v>43333</v>
      </c>
    </row>
    <row r="688" spans="1:8">
      <c r="B688" s="284"/>
      <c r="C688" s="284"/>
    </row>
    <row r="689" spans="1:8">
      <c r="A689" s="306" t="s">
        <v>1578</v>
      </c>
      <c r="B689" s="284"/>
      <c r="C689" s="284"/>
    </row>
    <row r="690" spans="1:8">
      <c r="B690" s="344" t="s">
        <v>1508</v>
      </c>
      <c r="C690" s="344" t="s">
        <v>1527</v>
      </c>
      <c r="D690" s="343" t="s">
        <v>1488</v>
      </c>
      <c r="E690" s="291" t="s">
        <v>1526</v>
      </c>
      <c r="F690" s="291" t="s">
        <v>1526</v>
      </c>
      <c r="G690" s="291" t="s">
        <v>1578</v>
      </c>
    </row>
    <row r="691" spans="1:8">
      <c r="B691" s="342"/>
      <c r="C691" s="342"/>
      <c r="D691" s="341"/>
      <c r="E691" s="291" t="s">
        <v>1524</v>
      </c>
      <c r="F691" s="291" t="s">
        <v>1522</v>
      </c>
      <c r="G691" s="291" t="s">
        <v>1521</v>
      </c>
    </row>
    <row r="692" spans="1:8">
      <c r="B692" s="359" t="s">
        <v>1577</v>
      </c>
      <c r="C692" s="359" t="s">
        <v>1576</v>
      </c>
      <c r="D692" s="290" t="s">
        <v>1575</v>
      </c>
      <c r="E692" s="286">
        <f>F692-5</f>
        <v>43280</v>
      </c>
      <c r="F692" s="286">
        <v>43285</v>
      </c>
      <c r="G692" s="286">
        <f>F692+22</f>
        <v>43307</v>
      </c>
    </row>
    <row r="693" spans="1:8">
      <c r="B693" s="360" t="s">
        <v>1574</v>
      </c>
      <c r="C693" s="359" t="s">
        <v>1573</v>
      </c>
      <c r="D693" s="289"/>
      <c r="E693" s="286">
        <f>E692+7</f>
        <v>43287</v>
      </c>
      <c r="F693" s="286">
        <f>F692+7</f>
        <v>43292</v>
      </c>
      <c r="G693" s="286">
        <f>F693+22</f>
        <v>43314</v>
      </c>
    </row>
    <row r="694" spans="1:8">
      <c r="B694" s="359" t="s">
        <v>1572</v>
      </c>
      <c r="C694" s="359" t="s">
        <v>1571</v>
      </c>
      <c r="D694" s="289"/>
      <c r="E694" s="286">
        <f>E693+7</f>
        <v>43294</v>
      </c>
      <c r="F694" s="286">
        <f>F693+7</f>
        <v>43299</v>
      </c>
      <c r="G694" s="286">
        <f>F694+22</f>
        <v>43321</v>
      </c>
    </row>
    <row r="695" spans="1:8">
      <c r="B695" s="360" t="s">
        <v>1570</v>
      </c>
      <c r="C695" s="359" t="s">
        <v>1569</v>
      </c>
      <c r="D695" s="287"/>
      <c r="E695" s="286">
        <f>E694+7</f>
        <v>43301</v>
      </c>
      <c r="F695" s="286">
        <f>F694+7</f>
        <v>43306</v>
      </c>
      <c r="G695" s="286">
        <f>F695+22</f>
        <v>43328</v>
      </c>
    </row>
    <row r="696" spans="1:8">
      <c r="B696" s="331"/>
      <c r="C696" s="331"/>
    </row>
    <row r="697" spans="1:8">
      <c r="A697" s="306" t="s">
        <v>1568</v>
      </c>
      <c r="B697" s="331"/>
      <c r="C697" s="331"/>
      <c r="E697" s="331"/>
      <c r="F697" s="306"/>
      <c r="G697" s="306"/>
      <c r="H697" s="361"/>
    </row>
    <row r="698" spans="1:8">
      <c r="B698" s="344" t="s">
        <v>1508</v>
      </c>
      <c r="C698" s="344" t="s">
        <v>1527</v>
      </c>
      <c r="D698" s="343" t="s">
        <v>1488</v>
      </c>
      <c r="E698" s="291" t="s">
        <v>1526</v>
      </c>
      <c r="F698" s="291" t="s">
        <v>1526</v>
      </c>
      <c r="G698" s="291" t="s">
        <v>1568</v>
      </c>
    </row>
    <row r="699" spans="1:8">
      <c r="B699" s="342"/>
      <c r="C699" s="342"/>
      <c r="D699" s="341"/>
      <c r="E699" s="291" t="s">
        <v>1524</v>
      </c>
      <c r="F699" s="291" t="s">
        <v>1522</v>
      </c>
      <c r="G699" s="291" t="s">
        <v>1521</v>
      </c>
    </row>
    <row r="700" spans="1:8">
      <c r="B700" s="359" t="s">
        <v>1567</v>
      </c>
      <c r="C700" s="359" t="s">
        <v>1566</v>
      </c>
      <c r="D700" s="290" t="s">
        <v>1565</v>
      </c>
      <c r="E700" s="286">
        <f>F700-3</f>
        <v>43283</v>
      </c>
      <c r="F700" s="286">
        <v>43286</v>
      </c>
      <c r="G700" s="286">
        <f>F700+25</f>
        <v>43311</v>
      </c>
    </row>
    <row r="701" spans="1:8">
      <c r="B701" s="360" t="s">
        <v>1564</v>
      </c>
      <c r="C701" s="359"/>
      <c r="D701" s="289"/>
      <c r="E701" s="286">
        <f>E700+7</f>
        <v>43290</v>
      </c>
      <c r="F701" s="286">
        <f>F700+7</f>
        <v>43293</v>
      </c>
      <c r="G701" s="286">
        <f>F701+25</f>
        <v>43318</v>
      </c>
    </row>
    <row r="702" spans="1:8">
      <c r="A702" s="382"/>
      <c r="B702" s="359" t="s">
        <v>1563</v>
      </c>
      <c r="C702" s="359" t="s">
        <v>1562</v>
      </c>
      <c r="D702" s="289"/>
      <c r="E702" s="286">
        <f>E701+7</f>
        <v>43297</v>
      </c>
      <c r="F702" s="286">
        <f>F701+7</f>
        <v>43300</v>
      </c>
      <c r="G702" s="286">
        <f>F702+25</f>
        <v>43325</v>
      </c>
    </row>
    <row r="703" spans="1:8">
      <c r="B703" s="360" t="s">
        <v>1561</v>
      </c>
      <c r="C703" s="359" t="s">
        <v>1560</v>
      </c>
      <c r="D703" s="287"/>
      <c r="E703" s="286">
        <f>E702+7</f>
        <v>43304</v>
      </c>
      <c r="F703" s="286">
        <f>F702+7</f>
        <v>43307</v>
      </c>
      <c r="G703" s="286">
        <f>F703+25</f>
        <v>43332</v>
      </c>
    </row>
    <row r="704" spans="1:8">
      <c r="B704" s="284"/>
      <c r="C704" s="284"/>
      <c r="F704" s="303"/>
      <c r="G704" s="303"/>
    </row>
    <row r="705" spans="1:7">
      <c r="A705" s="306" t="s">
        <v>1559</v>
      </c>
      <c r="B705" s="284"/>
      <c r="C705" s="284"/>
      <c r="F705" s="380"/>
      <c r="G705" s="380"/>
    </row>
    <row r="706" spans="1:7">
      <c r="B706" s="295" t="s">
        <v>1508</v>
      </c>
      <c r="C706" s="295" t="s">
        <v>1527</v>
      </c>
      <c r="D706" s="294" t="s">
        <v>1488</v>
      </c>
      <c r="E706" s="291" t="s">
        <v>1526</v>
      </c>
      <c r="F706" s="291" t="s">
        <v>1526</v>
      </c>
      <c r="G706" s="291" t="s">
        <v>1558</v>
      </c>
    </row>
    <row r="707" spans="1:7">
      <c r="B707" s="293"/>
      <c r="C707" s="293"/>
      <c r="D707" s="292"/>
      <c r="E707" s="291" t="s">
        <v>1524</v>
      </c>
      <c r="F707" s="291" t="s">
        <v>1522</v>
      </c>
      <c r="G707" s="291" t="s">
        <v>1521</v>
      </c>
    </row>
    <row r="708" spans="1:7">
      <c r="B708" s="338" t="s">
        <v>1554</v>
      </c>
      <c r="C708" s="338" t="s">
        <v>1553</v>
      </c>
      <c r="D708" s="358" t="s">
        <v>1552</v>
      </c>
      <c r="E708" s="286">
        <f>F708-5</f>
        <v>43279</v>
      </c>
      <c r="F708" s="286">
        <v>43284</v>
      </c>
      <c r="G708" s="286">
        <f>F708+34</f>
        <v>43318</v>
      </c>
    </row>
    <row r="709" spans="1:7">
      <c r="B709" s="360" t="s">
        <v>1551</v>
      </c>
      <c r="C709" s="359" t="s">
        <v>1550</v>
      </c>
      <c r="D709" s="358"/>
      <c r="E709" s="286">
        <f>E708+7</f>
        <v>43286</v>
      </c>
      <c r="F709" s="286">
        <f>F708+7</f>
        <v>43291</v>
      </c>
      <c r="G709" s="286">
        <f>F709+34</f>
        <v>43325</v>
      </c>
    </row>
    <row r="710" spans="1:7">
      <c r="B710" s="360" t="s">
        <v>1549</v>
      </c>
      <c r="C710" s="359" t="s">
        <v>1548</v>
      </c>
      <c r="D710" s="358"/>
      <c r="E710" s="286">
        <f>E709+7</f>
        <v>43293</v>
      </c>
      <c r="F710" s="286">
        <f>F709+7</f>
        <v>43298</v>
      </c>
      <c r="G710" s="286">
        <f>F710+34</f>
        <v>43332</v>
      </c>
    </row>
    <row r="711" spans="1:7">
      <c r="B711" s="360" t="s">
        <v>1547</v>
      </c>
      <c r="C711" s="359" t="s">
        <v>1546</v>
      </c>
      <c r="D711" s="358"/>
      <c r="E711" s="286">
        <f>E710+7</f>
        <v>43300</v>
      </c>
      <c r="F711" s="286">
        <f>F710+7</f>
        <v>43305</v>
      </c>
      <c r="G711" s="286">
        <f>F711+34</f>
        <v>43339</v>
      </c>
    </row>
    <row r="712" spans="1:7">
      <c r="B712" s="359" t="s">
        <v>1545</v>
      </c>
      <c r="C712" s="359" t="s">
        <v>1544</v>
      </c>
      <c r="D712" s="358"/>
      <c r="E712" s="286">
        <f>E711+7</f>
        <v>43307</v>
      </c>
      <c r="F712" s="286">
        <f>F711+7</f>
        <v>43312</v>
      </c>
      <c r="G712" s="286">
        <f>F712+34</f>
        <v>43346</v>
      </c>
    </row>
    <row r="713" spans="1:7">
      <c r="B713" s="381"/>
      <c r="C713" s="381"/>
      <c r="F713" s="303"/>
    </row>
    <row r="714" spans="1:7">
      <c r="A714" s="306" t="s">
        <v>1557</v>
      </c>
      <c r="B714" s="284"/>
      <c r="C714" s="284"/>
      <c r="F714" s="380"/>
    </row>
    <row r="715" spans="1:7">
      <c r="B715" s="344" t="s">
        <v>1508</v>
      </c>
      <c r="C715" s="344" t="s">
        <v>1527</v>
      </c>
      <c r="D715" s="343" t="s">
        <v>1488</v>
      </c>
      <c r="E715" s="291" t="s">
        <v>1526</v>
      </c>
      <c r="F715" s="291" t="s">
        <v>1526</v>
      </c>
      <c r="G715" s="291" t="s">
        <v>1555</v>
      </c>
    </row>
    <row r="716" spans="1:7">
      <c r="B716" s="342"/>
      <c r="C716" s="342"/>
      <c r="D716" s="341"/>
      <c r="E716" s="291" t="s">
        <v>1524</v>
      </c>
      <c r="F716" s="291" t="s">
        <v>1522</v>
      </c>
      <c r="G716" s="291" t="s">
        <v>1521</v>
      </c>
    </row>
    <row r="717" spans="1:7">
      <c r="B717" s="338" t="s">
        <v>1554</v>
      </c>
      <c r="C717" s="338" t="s">
        <v>1553</v>
      </c>
      <c r="D717" s="358" t="s">
        <v>1552</v>
      </c>
      <c r="E717" s="286">
        <f>F717-5</f>
        <v>43279</v>
      </c>
      <c r="F717" s="286">
        <v>43284</v>
      </c>
      <c r="G717" s="286">
        <f>F717+41</f>
        <v>43325</v>
      </c>
    </row>
    <row r="718" spans="1:7">
      <c r="B718" s="360" t="s">
        <v>1551</v>
      </c>
      <c r="C718" s="359" t="s">
        <v>1550</v>
      </c>
      <c r="D718" s="358"/>
      <c r="E718" s="286">
        <f>E717+7</f>
        <v>43286</v>
      </c>
      <c r="F718" s="286">
        <f>F717+7</f>
        <v>43291</v>
      </c>
      <c r="G718" s="286">
        <f>F718+41</f>
        <v>43332</v>
      </c>
    </row>
    <row r="719" spans="1:7">
      <c r="B719" s="360" t="s">
        <v>1549</v>
      </c>
      <c r="C719" s="359" t="s">
        <v>1548</v>
      </c>
      <c r="D719" s="358"/>
      <c r="E719" s="286">
        <f>E718+7</f>
        <v>43293</v>
      </c>
      <c r="F719" s="286">
        <f>F718+7</f>
        <v>43298</v>
      </c>
      <c r="G719" s="286">
        <f>F719+41</f>
        <v>43339</v>
      </c>
    </row>
    <row r="720" spans="1:7">
      <c r="B720" s="360" t="s">
        <v>1547</v>
      </c>
      <c r="C720" s="359" t="s">
        <v>1546</v>
      </c>
      <c r="D720" s="358"/>
      <c r="E720" s="286">
        <f>E719+7</f>
        <v>43300</v>
      </c>
      <c r="F720" s="286">
        <f>F719+7</f>
        <v>43305</v>
      </c>
      <c r="G720" s="286">
        <f>F720+41</f>
        <v>43346</v>
      </c>
    </row>
    <row r="721" spans="1:10">
      <c r="B721" s="359" t="s">
        <v>1545</v>
      </c>
      <c r="C721" s="359" t="s">
        <v>1544</v>
      </c>
      <c r="D721" s="358"/>
      <c r="E721" s="286">
        <f>E720+7</f>
        <v>43307</v>
      </c>
      <c r="F721" s="286">
        <f>F720+7</f>
        <v>43312</v>
      </c>
      <c r="G721" s="286">
        <f>F721+41</f>
        <v>43353</v>
      </c>
    </row>
    <row r="722" spans="1:10">
      <c r="B722" s="284"/>
      <c r="C722" s="284"/>
      <c r="D722" s="304"/>
      <c r="E722" s="303"/>
      <c r="F722" s="303"/>
    </row>
    <row r="723" spans="1:10">
      <c r="A723" s="306" t="s">
        <v>1542</v>
      </c>
      <c r="B723" s="284"/>
      <c r="C723" s="284"/>
    </row>
    <row r="724" spans="1:10">
      <c r="B724" s="344" t="s">
        <v>1508</v>
      </c>
      <c r="C724" s="344" t="s">
        <v>1541</v>
      </c>
      <c r="D724" s="343" t="s">
        <v>1488</v>
      </c>
      <c r="E724" s="291" t="s">
        <v>1540</v>
      </c>
      <c r="F724" s="291" t="s">
        <v>1540</v>
      </c>
      <c r="G724" s="291" t="s">
        <v>1539</v>
      </c>
    </row>
    <row r="725" spans="1:10">
      <c r="B725" s="342"/>
      <c r="C725" s="342"/>
      <c r="D725" s="341"/>
      <c r="E725" s="291" t="s">
        <v>1538</v>
      </c>
      <c r="F725" s="291" t="s">
        <v>1537</v>
      </c>
      <c r="G725" s="291" t="s">
        <v>1536</v>
      </c>
    </row>
    <row r="726" spans="1:10">
      <c r="B726" s="359" t="s">
        <v>1535</v>
      </c>
      <c r="C726" s="359" t="s">
        <v>1532</v>
      </c>
      <c r="D726" s="290" t="s">
        <v>1534</v>
      </c>
      <c r="E726" s="286">
        <f>F726-6</f>
        <v>43279</v>
      </c>
      <c r="F726" s="286">
        <v>43285</v>
      </c>
      <c r="G726" s="286">
        <f>F726+18</f>
        <v>43303</v>
      </c>
    </row>
    <row r="727" spans="1:10">
      <c r="B727" s="359" t="s">
        <v>1533</v>
      </c>
      <c r="C727" s="359" t="s">
        <v>1532</v>
      </c>
      <c r="D727" s="289"/>
      <c r="E727" s="286">
        <f>E726+7</f>
        <v>43286</v>
      </c>
      <c r="F727" s="286">
        <f>F726+7</f>
        <v>43292</v>
      </c>
      <c r="G727" s="286">
        <f>F727+18</f>
        <v>43310</v>
      </c>
    </row>
    <row r="728" spans="1:10">
      <c r="B728" s="359" t="s">
        <v>1531</v>
      </c>
      <c r="C728" s="359" t="s">
        <v>1532</v>
      </c>
      <c r="D728" s="289"/>
      <c r="E728" s="286">
        <f>E727+7</f>
        <v>43293</v>
      </c>
      <c r="F728" s="286">
        <f>F727+7</f>
        <v>43299</v>
      </c>
      <c r="G728" s="286">
        <f>F728+18</f>
        <v>43317</v>
      </c>
    </row>
    <row r="729" spans="1:10">
      <c r="B729" s="359" t="s">
        <v>1531</v>
      </c>
      <c r="C729" s="359" t="s">
        <v>1530</v>
      </c>
      <c r="D729" s="287"/>
      <c r="E729" s="286">
        <f>E728+7</f>
        <v>43300</v>
      </c>
      <c r="F729" s="286">
        <f>F728+7</f>
        <v>43306</v>
      </c>
      <c r="G729" s="286">
        <f>F729+18</f>
        <v>43324</v>
      </c>
    </row>
    <row r="730" spans="1:10">
      <c r="B730" s="379"/>
      <c r="C730" s="379"/>
      <c r="E730" s="303"/>
      <c r="F730" s="303"/>
      <c r="G730" s="303"/>
    </row>
    <row r="731" spans="1:10" s="378" customFormat="1">
      <c r="A731" s="355" t="s">
        <v>258</v>
      </c>
      <c r="B731" s="356"/>
      <c r="C731" s="356"/>
      <c r="D731" s="355"/>
      <c r="E731" s="355"/>
      <c r="F731" s="355"/>
      <c r="G731" s="355"/>
      <c r="H731" s="332"/>
      <c r="I731" s="345"/>
      <c r="J731" s="345"/>
    </row>
    <row r="732" spans="1:10" s="299" customFormat="1">
      <c r="A732" s="306" t="s">
        <v>267</v>
      </c>
      <c r="B732" s="354"/>
      <c r="C732" s="354"/>
      <c r="D732" s="331"/>
      <c r="E732" s="331"/>
      <c r="F732" s="353"/>
      <c r="G732" s="353"/>
      <c r="H732" s="296"/>
      <c r="I732" s="284"/>
      <c r="J732" s="284"/>
    </row>
    <row r="733" spans="1:10" s="299" customFormat="1">
      <c r="A733" s="296"/>
      <c r="B733" s="344" t="s">
        <v>1508</v>
      </c>
      <c r="C733" s="344" t="s">
        <v>39</v>
      </c>
      <c r="D733" s="343" t="s">
        <v>1488</v>
      </c>
      <c r="E733" s="291" t="s">
        <v>194</v>
      </c>
      <c r="F733" s="291" t="s">
        <v>194</v>
      </c>
      <c r="G733" s="291" t="s">
        <v>1529</v>
      </c>
      <c r="H733" s="284"/>
      <c r="I733" s="284"/>
      <c r="J733" s="284"/>
    </row>
    <row r="734" spans="1:10" s="299" customFormat="1">
      <c r="A734" s="296"/>
      <c r="B734" s="342"/>
      <c r="C734" s="342"/>
      <c r="D734" s="341"/>
      <c r="E734" s="291" t="s">
        <v>1125</v>
      </c>
      <c r="F734" s="291" t="s">
        <v>42</v>
      </c>
      <c r="G734" s="291" t="s">
        <v>43</v>
      </c>
      <c r="H734" s="284"/>
      <c r="I734" s="284"/>
      <c r="J734" s="284"/>
    </row>
    <row r="735" spans="1:10" s="299" customFormat="1">
      <c r="A735" s="296"/>
      <c r="B735" s="359" t="s">
        <v>1468</v>
      </c>
      <c r="C735" s="359" t="s">
        <v>1467</v>
      </c>
      <c r="D735" s="290" t="s">
        <v>1466</v>
      </c>
      <c r="E735" s="286">
        <f>F735-4</f>
        <v>43283</v>
      </c>
      <c r="F735" s="286">
        <v>43287</v>
      </c>
      <c r="G735" s="286">
        <f>F735+18</f>
        <v>43305</v>
      </c>
      <c r="H735" s="284"/>
      <c r="I735" s="284"/>
      <c r="J735" s="284"/>
    </row>
    <row r="736" spans="1:10" s="299" customFormat="1">
      <c r="A736" s="296"/>
      <c r="B736" s="359" t="s">
        <v>1465</v>
      </c>
      <c r="C736" s="359" t="s">
        <v>1463</v>
      </c>
      <c r="D736" s="289"/>
      <c r="E736" s="286">
        <f>E735+7</f>
        <v>43290</v>
      </c>
      <c r="F736" s="286">
        <f>F735+7</f>
        <v>43294</v>
      </c>
      <c r="G736" s="286">
        <f>F736+18</f>
        <v>43312</v>
      </c>
      <c r="H736" s="284"/>
      <c r="I736" s="284"/>
      <c r="J736" s="284"/>
    </row>
    <row r="737" spans="1:16" s="299" customFormat="1">
      <c r="A737" s="296"/>
      <c r="B737" s="359" t="s">
        <v>1461</v>
      </c>
      <c r="C737" s="359" t="s">
        <v>1459</v>
      </c>
      <c r="D737" s="289"/>
      <c r="E737" s="286">
        <f>E736+7</f>
        <v>43297</v>
      </c>
      <c r="F737" s="286">
        <f>F736+7</f>
        <v>43301</v>
      </c>
      <c r="G737" s="286">
        <f>F737+18</f>
        <v>43319</v>
      </c>
      <c r="H737" s="284"/>
      <c r="I737" s="284"/>
      <c r="J737" s="284"/>
    </row>
    <row r="738" spans="1:16" s="299" customFormat="1">
      <c r="A738" s="296"/>
      <c r="B738" s="359" t="s">
        <v>1458</v>
      </c>
      <c r="C738" s="359" t="s">
        <v>1456</v>
      </c>
      <c r="D738" s="287"/>
      <c r="E738" s="286">
        <f>E737+7</f>
        <v>43304</v>
      </c>
      <c r="F738" s="286">
        <f>F737+7</f>
        <v>43308</v>
      </c>
      <c r="G738" s="286">
        <f>F738+18</f>
        <v>43326</v>
      </c>
      <c r="H738" s="284"/>
      <c r="I738" s="284"/>
      <c r="J738" s="284"/>
    </row>
    <row r="739" spans="1:16" s="299" customFormat="1">
      <c r="A739" s="296"/>
      <c r="B739" s="303"/>
      <c r="C739" s="303"/>
      <c r="D739" s="296"/>
      <c r="E739" s="303"/>
      <c r="F739" s="303"/>
      <c r="G739" s="303"/>
      <c r="H739" s="284"/>
      <c r="I739" s="284"/>
      <c r="J739" s="284"/>
    </row>
    <row r="740" spans="1:16" s="299" customFormat="1">
      <c r="A740" s="296"/>
      <c r="B740" s="295" t="s">
        <v>1508</v>
      </c>
      <c r="C740" s="295" t="s">
        <v>39</v>
      </c>
      <c r="D740" s="294" t="s">
        <v>1488</v>
      </c>
      <c r="E740" s="291" t="s">
        <v>194</v>
      </c>
      <c r="F740" s="291" t="s">
        <v>194</v>
      </c>
      <c r="G740" s="291" t="s">
        <v>1529</v>
      </c>
      <c r="H740" s="284"/>
      <c r="I740" s="284"/>
      <c r="J740" s="284"/>
    </row>
    <row r="741" spans="1:16" s="299" customFormat="1">
      <c r="A741" s="296"/>
      <c r="B741" s="293"/>
      <c r="C741" s="293"/>
      <c r="D741" s="292"/>
      <c r="E741" s="291" t="s">
        <v>1125</v>
      </c>
      <c r="F741" s="291" t="s">
        <v>42</v>
      </c>
      <c r="G741" s="291" t="s">
        <v>43</v>
      </c>
      <c r="H741" s="284"/>
      <c r="I741" s="284"/>
      <c r="J741" s="284"/>
    </row>
    <row r="742" spans="1:16" s="299" customFormat="1">
      <c r="A742" s="296"/>
      <c r="B742" s="359" t="s">
        <v>1487</v>
      </c>
      <c r="C742" s="359" t="s">
        <v>1480</v>
      </c>
      <c r="D742" s="290" t="s">
        <v>1486</v>
      </c>
      <c r="E742" s="286">
        <f>F742-4</f>
        <v>43284</v>
      </c>
      <c r="F742" s="286">
        <v>43288</v>
      </c>
      <c r="G742" s="286">
        <f>F742+17</f>
        <v>43305</v>
      </c>
      <c r="H742" s="284" t="s">
        <v>1528</v>
      </c>
      <c r="I742" s="284"/>
      <c r="J742" s="284"/>
    </row>
    <row r="743" spans="1:16" s="299" customFormat="1">
      <c r="A743" s="296"/>
      <c r="B743" s="359" t="s">
        <v>1485</v>
      </c>
      <c r="C743" s="359" t="s">
        <v>1484</v>
      </c>
      <c r="D743" s="289"/>
      <c r="E743" s="286">
        <f>E742+7</f>
        <v>43291</v>
      </c>
      <c r="F743" s="286">
        <f>F742+7</f>
        <v>43295</v>
      </c>
      <c r="G743" s="286">
        <f>G742+7</f>
        <v>43312</v>
      </c>
      <c r="H743" s="284" t="s">
        <v>1528</v>
      </c>
      <c r="I743" s="284"/>
      <c r="J743" s="284"/>
    </row>
    <row r="744" spans="1:16" s="299" customFormat="1">
      <c r="A744" s="296"/>
      <c r="B744" s="359" t="s">
        <v>1483</v>
      </c>
      <c r="C744" s="359" t="s">
        <v>1482</v>
      </c>
      <c r="D744" s="289"/>
      <c r="E744" s="286">
        <f>E743+7</f>
        <v>43298</v>
      </c>
      <c r="F744" s="286">
        <f>F743+7</f>
        <v>43302</v>
      </c>
      <c r="G744" s="286">
        <f>G743+7</f>
        <v>43319</v>
      </c>
      <c r="H744" s="284" t="s">
        <v>1528</v>
      </c>
      <c r="I744" s="284"/>
      <c r="J744" s="284"/>
    </row>
    <row r="745" spans="1:16" s="299" customFormat="1">
      <c r="A745" s="296"/>
      <c r="B745" s="359" t="s">
        <v>1481</v>
      </c>
      <c r="C745" s="359" t="s">
        <v>1480</v>
      </c>
      <c r="D745" s="287"/>
      <c r="E745" s="286">
        <f>E744+7</f>
        <v>43305</v>
      </c>
      <c r="F745" s="286">
        <f>F744+7</f>
        <v>43309</v>
      </c>
      <c r="G745" s="286">
        <f>G744+7</f>
        <v>43326</v>
      </c>
      <c r="H745" s="284" t="s">
        <v>1528</v>
      </c>
      <c r="I745" s="284"/>
      <c r="J745" s="284"/>
    </row>
    <row r="746" spans="1:16" s="299" customFormat="1">
      <c r="A746" s="296"/>
      <c r="B746" s="363"/>
      <c r="C746" s="363"/>
      <c r="D746" s="304"/>
      <c r="E746" s="303"/>
      <c r="F746" s="303"/>
      <c r="G746" s="303"/>
      <c r="H746" s="284"/>
      <c r="I746" s="284"/>
      <c r="J746" s="284"/>
    </row>
    <row r="747" spans="1:16" s="299" customFormat="1">
      <c r="A747" s="377" t="s">
        <v>260</v>
      </c>
      <c r="B747" s="297"/>
      <c r="C747" s="297"/>
      <c r="D747" s="296"/>
      <c r="E747" s="296"/>
      <c r="F747" s="296"/>
      <c r="G747" s="296"/>
      <c r="H747" s="296"/>
      <c r="I747" s="284"/>
      <c r="J747" s="284"/>
    </row>
    <row r="748" spans="1:16" s="299" customFormat="1">
      <c r="A748" s="296"/>
      <c r="B748" s="344" t="s">
        <v>1508</v>
      </c>
      <c r="C748" s="344" t="s">
        <v>1527</v>
      </c>
      <c r="D748" s="343" t="s">
        <v>1488</v>
      </c>
      <c r="E748" s="291" t="s">
        <v>1526</v>
      </c>
      <c r="F748" s="291" t="s">
        <v>1526</v>
      </c>
      <c r="G748" s="291" t="s">
        <v>1525</v>
      </c>
      <c r="H748" s="291" t="s">
        <v>260</v>
      </c>
      <c r="I748" s="284"/>
      <c r="J748" s="284"/>
    </row>
    <row r="749" spans="1:16" s="299" customFormat="1">
      <c r="A749" s="296"/>
      <c r="B749" s="342"/>
      <c r="C749" s="342"/>
      <c r="D749" s="341"/>
      <c r="E749" s="291" t="s">
        <v>1524</v>
      </c>
      <c r="F749" s="291" t="s">
        <v>1522</v>
      </c>
      <c r="G749" s="291" t="s">
        <v>1521</v>
      </c>
      <c r="H749" s="291" t="s">
        <v>43</v>
      </c>
      <c r="I749" s="284"/>
      <c r="J749" s="284"/>
      <c r="K749" s="284"/>
      <c r="L749" s="284"/>
      <c r="M749" s="284"/>
      <c r="N749" s="284"/>
      <c r="O749" s="284"/>
      <c r="P749" s="284"/>
    </row>
    <row r="750" spans="1:16" s="299" customFormat="1" ht="16.5" customHeight="1">
      <c r="A750" s="296"/>
      <c r="B750" s="338" t="s">
        <v>1519</v>
      </c>
      <c r="C750" s="338" t="s">
        <v>1518</v>
      </c>
      <c r="D750" s="358" t="s">
        <v>1517</v>
      </c>
      <c r="E750" s="286">
        <f>F750-5</f>
        <v>43279</v>
      </c>
      <c r="F750" s="286">
        <v>43284</v>
      </c>
      <c r="G750" s="286">
        <f>F750+23</f>
        <v>43307</v>
      </c>
      <c r="H750" s="334" t="s">
        <v>1520</v>
      </c>
      <c r="I750" s="284"/>
      <c r="J750" s="284"/>
      <c r="K750" s="284"/>
      <c r="L750" s="284"/>
      <c r="M750" s="284"/>
      <c r="N750" s="284"/>
      <c r="O750" s="284"/>
      <c r="P750" s="284"/>
    </row>
    <row r="751" spans="1:16" s="299" customFormat="1">
      <c r="A751" s="296"/>
      <c r="B751" s="360" t="s">
        <v>1516</v>
      </c>
      <c r="C751" s="359" t="s">
        <v>1515</v>
      </c>
      <c r="D751" s="358"/>
      <c r="E751" s="286">
        <f>E750+7</f>
        <v>43286</v>
      </c>
      <c r="F751" s="286">
        <f>F750+7</f>
        <v>43291</v>
      </c>
      <c r="G751" s="286">
        <f>F751+23</f>
        <v>43314</v>
      </c>
      <c r="H751" s="334" t="s">
        <v>1520</v>
      </c>
      <c r="I751" s="284"/>
      <c r="J751" s="284"/>
      <c r="K751" s="284"/>
      <c r="L751" s="284"/>
      <c r="M751" s="284"/>
      <c r="N751" s="284"/>
      <c r="O751" s="284"/>
      <c r="P751" s="284"/>
    </row>
    <row r="752" spans="1:16" s="299" customFormat="1">
      <c r="A752" s="296"/>
      <c r="B752" s="360" t="s">
        <v>1514</v>
      </c>
      <c r="C752" s="359" t="s">
        <v>1513</v>
      </c>
      <c r="D752" s="358"/>
      <c r="E752" s="286">
        <f>E751+7</f>
        <v>43293</v>
      </c>
      <c r="F752" s="286">
        <f>F751+7</f>
        <v>43298</v>
      </c>
      <c r="G752" s="286">
        <f>F752+23</f>
        <v>43321</v>
      </c>
      <c r="H752" s="334" t="s">
        <v>1520</v>
      </c>
      <c r="I752" s="284"/>
      <c r="J752" s="284"/>
      <c r="K752" s="284"/>
      <c r="L752" s="284"/>
      <c r="M752" s="284"/>
      <c r="N752" s="284"/>
      <c r="O752" s="284"/>
      <c r="P752" s="284"/>
    </row>
    <row r="753" spans="1:16" s="299" customFormat="1">
      <c r="A753" s="296"/>
      <c r="B753" s="360" t="s">
        <v>1512</v>
      </c>
      <c r="C753" s="359" t="s">
        <v>1511</v>
      </c>
      <c r="D753" s="358"/>
      <c r="E753" s="286">
        <f>E752+7</f>
        <v>43300</v>
      </c>
      <c r="F753" s="286">
        <f>F752+7</f>
        <v>43305</v>
      </c>
      <c r="G753" s="286">
        <f>F753+23</f>
        <v>43328</v>
      </c>
      <c r="H753" s="334" t="s">
        <v>1520</v>
      </c>
      <c r="I753" s="284"/>
      <c r="J753" s="284"/>
      <c r="K753" s="284"/>
      <c r="L753" s="284"/>
      <c r="M753" s="284"/>
      <c r="N753" s="284"/>
      <c r="O753" s="284"/>
      <c r="P753" s="284"/>
    </row>
    <row r="754" spans="1:16" s="299" customFormat="1">
      <c r="A754" s="296"/>
      <c r="B754" s="359" t="s">
        <v>1510</v>
      </c>
      <c r="C754" s="359" t="s">
        <v>1509</v>
      </c>
      <c r="D754" s="358"/>
      <c r="E754" s="286">
        <f>E753+7</f>
        <v>43307</v>
      </c>
      <c r="F754" s="286">
        <f>F753+7</f>
        <v>43312</v>
      </c>
      <c r="G754" s="286">
        <f>F754+23</f>
        <v>43335</v>
      </c>
      <c r="H754" s="334" t="s">
        <v>1520</v>
      </c>
      <c r="I754" s="284"/>
      <c r="J754" s="284"/>
      <c r="K754" s="284"/>
      <c r="L754" s="284"/>
      <c r="M754" s="284"/>
      <c r="N754" s="284"/>
      <c r="O754" s="284"/>
      <c r="P754" s="284"/>
    </row>
    <row r="755" spans="1:16" s="299" customFormat="1">
      <c r="A755" s="296"/>
      <c r="B755" s="376"/>
      <c r="C755" s="376"/>
      <c r="D755" s="284"/>
      <c r="E755" s="303"/>
      <c r="F755" s="303"/>
      <c r="G755" s="303"/>
      <c r="H755" s="336"/>
      <c r="I755" s="284"/>
      <c r="J755" s="284"/>
      <c r="K755" s="284"/>
      <c r="L755" s="284"/>
      <c r="M755" s="284"/>
      <c r="N755" s="284"/>
      <c r="O755" s="284"/>
      <c r="P755" s="284"/>
    </row>
    <row r="756" spans="1:16" s="299" customFormat="1">
      <c r="A756" s="306" t="s">
        <v>266</v>
      </c>
      <c r="B756" s="284"/>
      <c r="C756" s="284"/>
      <c r="D756" s="284"/>
      <c r="E756" s="296"/>
      <c r="F756" s="296"/>
      <c r="G756" s="296"/>
      <c r="H756" s="296"/>
      <c r="I756" s="284"/>
      <c r="J756" s="284"/>
    </row>
    <row r="757" spans="1:16" s="299" customFormat="1">
      <c r="A757" s="296"/>
      <c r="B757" s="295" t="s">
        <v>1508</v>
      </c>
      <c r="C757" s="295" t="s">
        <v>39</v>
      </c>
      <c r="D757" s="294" t="s">
        <v>1488</v>
      </c>
      <c r="E757" s="291" t="s">
        <v>194</v>
      </c>
      <c r="F757" s="291" t="s">
        <v>194</v>
      </c>
      <c r="G757" s="291" t="s">
        <v>1507</v>
      </c>
      <c r="H757" s="296"/>
      <c r="I757" s="284"/>
      <c r="J757" s="284"/>
    </row>
    <row r="758" spans="1:16" s="299" customFormat="1">
      <c r="A758" s="296"/>
      <c r="B758" s="293"/>
      <c r="C758" s="293"/>
      <c r="D758" s="292"/>
      <c r="E758" s="291" t="s">
        <v>1125</v>
      </c>
      <c r="F758" s="291" t="s">
        <v>42</v>
      </c>
      <c r="G758" s="291" t="s">
        <v>43</v>
      </c>
      <c r="H758" s="296"/>
      <c r="I758" s="284"/>
      <c r="J758" s="284"/>
    </row>
    <row r="759" spans="1:16" s="299" customFormat="1">
      <c r="A759" s="296"/>
      <c r="B759" s="338" t="s">
        <v>1519</v>
      </c>
      <c r="C759" s="338" t="s">
        <v>1518</v>
      </c>
      <c r="D759" s="358" t="s">
        <v>1517</v>
      </c>
      <c r="E759" s="286">
        <f>F759-5</f>
        <v>43279</v>
      </c>
      <c r="F759" s="286">
        <v>43284</v>
      </c>
      <c r="G759" s="286">
        <f>F759+15</f>
        <v>43299</v>
      </c>
      <c r="H759" s="296"/>
      <c r="I759" s="284"/>
      <c r="J759" s="284"/>
    </row>
    <row r="760" spans="1:16" s="299" customFormat="1">
      <c r="A760" s="296"/>
      <c r="B760" s="360" t="s">
        <v>1516</v>
      </c>
      <c r="C760" s="359" t="s">
        <v>1515</v>
      </c>
      <c r="D760" s="358"/>
      <c r="E760" s="286">
        <f>E759+7</f>
        <v>43286</v>
      </c>
      <c r="F760" s="286">
        <f>F759+7</f>
        <v>43291</v>
      </c>
      <c r="G760" s="286">
        <f>F760+15</f>
        <v>43306</v>
      </c>
      <c r="H760" s="296"/>
      <c r="I760" s="284"/>
      <c r="J760" s="284"/>
    </row>
    <row r="761" spans="1:16" s="299" customFormat="1">
      <c r="A761" s="296"/>
      <c r="B761" s="360" t="s">
        <v>1514</v>
      </c>
      <c r="C761" s="359" t="s">
        <v>1513</v>
      </c>
      <c r="D761" s="358"/>
      <c r="E761" s="286">
        <f>E760+7</f>
        <v>43293</v>
      </c>
      <c r="F761" s="286">
        <f>F760+7</f>
        <v>43298</v>
      </c>
      <c r="G761" s="286">
        <f>F761+15</f>
        <v>43313</v>
      </c>
      <c r="H761" s="296"/>
      <c r="I761" s="284"/>
      <c r="J761" s="284"/>
    </row>
    <row r="762" spans="1:16" s="299" customFormat="1">
      <c r="A762" s="296"/>
      <c r="B762" s="360" t="s">
        <v>1512</v>
      </c>
      <c r="C762" s="359" t="s">
        <v>1511</v>
      </c>
      <c r="D762" s="358"/>
      <c r="E762" s="286">
        <f>E761+7</f>
        <v>43300</v>
      </c>
      <c r="F762" s="286">
        <f>F761+7</f>
        <v>43305</v>
      </c>
      <c r="G762" s="286">
        <f>F762+15</f>
        <v>43320</v>
      </c>
      <c r="H762" s="296"/>
      <c r="I762" s="284"/>
      <c r="J762" s="284"/>
    </row>
    <row r="763" spans="1:16" s="299" customFormat="1">
      <c r="A763" s="296"/>
      <c r="B763" s="359" t="s">
        <v>1510</v>
      </c>
      <c r="C763" s="359" t="s">
        <v>1509</v>
      </c>
      <c r="D763" s="358"/>
      <c r="E763" s="286">
        <f>E762+7</f>
        <v>43307</v>
      </c>
      <c r="F763" s="286">
        <f>F762+7</f>
        <v>43312</v>
      </c>
      <c r="G763" s="286">
        <f>F763+15</f>
        <v>43327</v>
      </c>
      <c r="H763" s="296"/>
      <c r="I763" s="284"/>
      <c r="J763" s="284"/>
    </row>
    <row r="764" spans="1:16" s="299" customFormat="1">
      <c r="A764" s="296"/>
      <c r="B764" s="284"/>
      <c r="C764" s="284"/>
      <c r="D764" s="304"/>
      <c r="E764" s="303"/>
      <c r="F764" s="303"/>
      <c r="G764" s="303"/>
      <c r="H764" s="296"/>
      <c r="I764" s="284"/>
      <c r="J764" s="284"/>
    </row>
    <row r="765" spans="1:16" s="299" customFormat="1">
      <c r="A765" s="296"/>
      <c r="B765" s="295" t="s">
        <v>1508</v>
      </c>
      <c r="C765" s="295" t="s">
        <v>39</v>
      </c>
      <c r="D765" s="294" t="s">
        <v>1488</v>
      </c>
      <c r="E765" s="291" t="s">
        <v>194</v>
      </c>
      <c r="F765" s="291" t="s">
        <v>194</v>
      </c>
      <c r="G765" s="291" t="s">
        <v>1507</v>
      </c>
      <c r="H765" s="296"/>
      <c r="I765" s="284"/>
      <c r="J765" s="284"/>
    </row>
    <row r="766" spans="1:16" s="299" customFormat="1">
      <c r="A766" s="296"/>
      <c r="B766" s="293"/>
      <c r="C766" s="293"/>
      <c r="D766" s="292"/>
      <c r="E766" s="291" t="s">
        <v>1125</v>
      </c>
      <c r="F766" s="291" t="s">
        <v>42</v>
      </c>
      <c r="G766" s="291" t="s">
        <v>43</v>
      </c>
      <c r="H766" s="296"/>
      <c r="I766" s="284"/>
      <c r="J766" s="284"/>
    </row>
    <row r="767" spans="1:16" s="299" customFormat="1" ht="16.5" customHeight="1">
      <c r="A767" s="296"/>
      <c r="B767" s="359" t="s">
        <v>1506</v>
      </c>
      <c r="C767" s="359" t="s">
        <v>1505</v>
      </c>
      <c r="D767" s="290" t="s">
        <v>1504</v>
      </c>
      <c r="E767" s="286">
        <f>F767-5</f>
        <v>43280</v>
      </c>
      <c r="F767" s="286">
        <v>43285</v>
      </c>
      <c r="G767" s="286">
        <f>F767+11</f>
        <v>43296</v>
      </c>
      <c r="H767" s="296"/>
      <c r="I767" s="284"/>
      <c r="J767" s="284"/>
    </row>
    <row r="768" spans="1:16" s="299" customFormat="1">
      <c r="A768" s="296"/>
      <c r="B768" s="359" t="s">
        <v>1503</v>
      </c>
      <c r="C768" s="359" t="s">
        <v>1502</v>
      </c>
      <c r="D768" s="289"/>
      <c r="E768" s="286">
        <f>E767+7</f>
        <v>43287</v>
      </c>
      <c r="F768" s="286">
        <f>F767+7</f>
        <v>43292</v>
      </c>
      <c r="G768" s="286">
        <f>G767+7</f>
        <v>43303</v>
      </c>
      <c r="H768" s="296"/>
      <c r="I768" s="284"/>
      <c r="J768" s="284"/>
    </row>
    <row r="769" spans="1:10" s="299" customFormat="1">
      <c r="A769" s="296"/>
      <c r="B769" s="359" t="s">
        <v>1501</v>
      </c>
      <c r="C769" s="359" t="s">
        <v>1500</v>
      </c>
      <c r="D769" s="289"/>
      <c r="E769" s="286">
        <f>E768+7</f>
        <v>43294</v>
      </c>
      <c r="F769" s="286">
        <f>F768+7</f>
        <v>43299</v>
      </c>
      <c r="G769" s="286">
        <f>G768+7</f>
        <v>43310</v>
      </c>
      <c r="H769" s="296"/>
      <c r="I769" s="284"/>
      <c r="J769" s="284"/>
    </row>
    <row r="770" spans="1:10" s="299" customFormat="1">
      <c r="A770" s="296"/>
      <c r="B770" s="359" t="s">
        <v>1499</v>
      </c>
      <c r="C770" s="359" t="s">
        <v>1498</v>
      </c>
      <c r="D770" s="287"/>
      <c r="E770" s="286">
        <f>E769+7</f>
        <v>43301</v>
      </c>
      <c r="F770" s="286">
        <f>F769+7</f>
        <v>43306</v>
      </c>
      <c r="G770" s="286">
        <f>G769+7</f>
        <v>43317</v>
      </c>
      <c r="H770" s="296"/>
      <c r="I770" s="284"/>
      <c r="J770" s="284"/>
    </row>
    <row r="771" spans="1:10" s="299" customFormat="1">
      <c r="A771" s="296"/>
      <c r="B771" s="363"/>
      <c r="C771" s="363"/>
      <c r="D771" s="304"/>
      <c r="E771" s="303"/>
      <c r="F771" s="303"/>
      <c r="G771" s="375"/>
      <c r="H771" s="296"/>
      <c r="I771" s="284"/>
      <c r="J771" s="284"/>
    </row>
    <row r="772" spans="1:10" s="299" customFormat="1">
      <c r="A772" s="306" t="s">
        <v>1497</v>
      </c>
      <c r="B772" s="297"/>
      <c r="C772" s="297"/>
      <c r="D772" s="296"/>
      <c r="E772" s="296"/>
      <c r="F772" s="296"/>
      <c r="G772" s="296"/>
      <c r="H772" s="296"/>
      <c r="I772" s="284"/>
      <c r="J772" s="284"/>
    </row>
    <row r="773" spans="1:10" s="299" customFormat="1">
      <c r="A773" s="296"/>
      <c r="B773" s="295" t="s">
        <v>1409</v>
      </c>
      <c r="C773" s="295" t="s">
        <v>39</v>
      </c>
      <c r="D773" s="294" t="s">
        <v>1488</v>
      </c>
      <c r="E773" s="291" t="s">
        <v>194</v>
      </c>
      <c r="F773" s="291" t="s">
        <v>194</v>
      </c>
      <c r="G773" s="291" t="s">
        <v>1469</v>
      </c>
      <c r="H773" s="296"/>
      <c r="I773" s="284"/>
      <c r="J773" s="284"/>
    </row>
    <row r="774" spans="1:10" s="299" customFormat="1">
      <c r="A774" s="296"/>
      <c r="B774" s="293"/>
      <c r="C774" s="293"/>
      <c r="D774" s="292"/>
      <c r="E774" s="291" t="s">
        <v>1125</v>
      </c>
      <c r="F774" s="291" t="s">
        <v>42</v>
      </c>
      <c r="G774" s="291" t="s">
        <v>43</v>
      </c>
      <c r="H774" s="296"/>
      <c r="I774" s="284"/>
      <c r="J774" s="284"/>
    </row>
    <row r="775" spans="1:10" s="299" customFormat="1">
      <c r="A775" s="296"/>
      <c r="B775" s="359" t="s">
        <v>1495</v>
      </c>
      <c r="C775" s="359"/>
      <c r="D775" s="290" t="s">
        <v>1494</v>
      </c>
      <c r="E775" s="286">
        <f>F775-3</f>
        <v>43283</v>
      </c>
      <c r="F775" s="286">
        <v>43286</v>
      </c>
      <c r="G775" s="286">
        <f>F775+18</f>
        <v>43304</v>
      </c>
      <c r="H775" s="296"/>
      <c r="I775" s="284"/>
      <c r="J775" s="284"/>
    </row>
    <row r="776" spans="1:10" s="299" customFormat="1">
      <c r="A776" s="296"/>
      <c r="B776" s="359" t="s">
        <v>1493</v>
      </c>
      <c r="C776" s="359" t="s">
        <v>1492</v>
      </c>
      <c r="D776" s="289"/>
      <c r="E776" s="286">
        <f>E775+7</f>
        <v>43290</v>
      </c>
      <c r="F776" s="286">
        <f>F775+7</f>
        <v>43293</v>
      </c>
      <c r="G776" s="286">
        <f>G775+7</f>
        <v>43311</v>
      </c>
      <c r="H776" s="296"/>
      <c r="I776" s="284"/>
      <c r="J776" s="284"/>
    </row>
    <row r="777" spans="1:10" s="299" customFormat="1">
      <c r="A777" s="296"/>
      <c r="B777" s="359" t="s">
        <v>1335</v>
      </c>
      <c r="C777" s="359" t="s">
        <v>1491</v>
      </c>
      <c r="D777" s="289"/>
      <c r="E777" s="286">
        <f>E776+7</f>
        <v>43297</v>
      </c>
      <c r="F777" s="286">
        <f>F776+7</f>
        <v>43300</v>
      </c>
      <c r="G777" s="286">
        <f>G776+7</f>
        <v>43318</v>
      </c>
      <c r="H777" s="296"/>
      <c r="I777" s="284"/>
      <c r="J777" s="284"/>
    </row>
    <row r="778" spans="1:10" s="299" customFormat="1">
      <c r="A778" s="296"/>
      <c r="B778" s="359" t="s">
        <v>1490</v>
      </c>
      <c r="C778" s="359" t="s">
        <v>1489</v>
      </c>
      <c r="D778" s="287"/>
      <c r="E778" s="286">
        <f>E777+7</f>
        <v>43304</v>
      </c>
      <c r="F778" s="286">
        <f>F777+7</f>
        <v>43307</v>
      </c>
      <c r="G778" s="286">
        <f>G777+7</f>
        <v>43325</v>
      </c>
      <c r="H778" s="296"/>
      <c r="I778" s="284"/>
      <c r="J778" s="284"/>
    </row>
    <row r="779" spans="1:10" s="299" customFormat="1">
      <c r="A779" s="296"/>
      <c r="B779" s="374"/>
      <c r="C779" s="373"/>
      <c r="D779" s="304"/>
      <c r="E779" s="303"/>
      <c r="F779" s="303"/>
      <c r="G779" s="303"/>
      <c r="H779" s="296"/>
      <c r="I779" s="284"/>
      <c r="J779" s="284"/>
    </row>
    <row r="780" spans="1:10" s="299" customFormat="1">
      <c r="A780" s="296"/>
      <c r="B780" s="295" t="s">
        <v>1409</v>
      </c>
      <c r="C780" s="295" t="s">
        <v>39</v>
      </c>
      <c r="D780" s="294" t="s">
        <v>1488</v>
      </c>
      <c r="E780" s="291" t="s">
        <v>194</v>
      </c>
      <c r="F780" s="291" t="s">
        <v>194</v>
      </c>
      <c r="G780" s="291" t="s">
        <v>1469</v>
      </c>
      <c r="H780" s="296"/>
      <c r="I780" s="284"/>
      <c r="J780" s="284"/>
    </row>
    <row r="781" spans="1:10" s="299" customFormat="1">
      <c r="A781" s="296"/>
      <c r="B781" s="293"/>
      <c r="C781" s="293"/>
      <c r="D781" s="292"/>
      <c r="E781" s="291" t="s">
        <v>1125</v>
      </c>
      <c r="F781" s="291" t="s">
        <v>42</v>
      </c>
      <c r="G781" s="291" t="s">
        <v>43</v>
      </c>
      <c r="H781" s="296"/>
      <c r="I781" s="284"/>
      <c r="J781" s="284"/>
    </row>
    <row r="782" spans="1:10" s="299" customFormat="1">
      <c r="A782" s="296"/>
      <c r="B782" s="359" t="s">
        <v>1487</v>
      </c>
      <c r="C782" s="359" t="s">
        <v>1480</v>
      </c>
      <c r="D782" s="290" t="s">
        <v>1486</v>
      </c>
      <c r="E782" s="286">
        <f>F782-4</f>
        <v>43284</v>
      </c>
      <c r="F782" s="286">
        <v>43288</v>
      </c>
      <c r="G782" s="286">
        <f>F782+16</f>
        <v>43304</v>
      </c>
      <c r="H782" s="296"/>
      <c r="I782" s="284"/>
      <c r="J782" s="284"/>
    </row>
    <row r="783" spans="1:10" s="299" customFormat="1">
      <c r="A783" s="296"/>
      <c r="B783" s="359" t="s">
        <v>1485</v>
      </c>
      <c r="C783" s="359" t="s">
        <v>1484</v>
      </c>
      <c r="D783" s="289"/>
      <c r="E783" s="286">
        <f>E782+7</f>
        <v>43291</v>
      </c>
      <c r="F783" s="286">
        <f>F782+7</f>
        <v>43295</v>
      </c>
      <c r="G783" s="286">
        <f>G782+7</f>
        <v>43311</v>
      </c>
      <c r="H783" s="296"/>
      <c r="I783" s="284"/>
      <c r="J783" s="284"/>
    </row>
    <row r="784" spans="1:10" s="299" customFormat="1">
      <c r="A784" s="296"/>
      <c r="B784" s="359" t="s">
        <v>1483</v>
      </c>
      <c r="C784" s="359" t="s">
        <v>1482</v>
      </c>
      <c r="D784" s="289"/>
      <c r="E784" s="286">
        <f>E783+7</f>
        <v>43298</v>
      </c>
      <c r="F784" s="286">
        <f>F783+7</f>
        <v>43302</v>
      </c>
      <c r="G784" s="286">
        <f>G783+7</f>
        <v>43318</v>
      </c>
      <c r="H784" s="296"/>
      <c r="I784" s="284"/>
      <c r="J784" s="284"/>
    </row>
    <row r="785" spans="1:16" s="299" customFormat="1">
      <c r="A785" s="296"/>
      <c r="B785" s="359" t="s">
        <v>1481</v>
      </c>
      <c r="C785" s="359" t="s">
        <v>1480</v>
      </c>
      <c r="D785" s="287"/>
      <c r="E785" s="286">
        <f>E784+7</f>
        <v>43305</v>
      </c>
      <c r="F785" s="286">
        <f>F784+7</f>
        <v>43309</v>
      </c>
      <c r="G785" s="286">
        <f>G784+7</f>
        <v>43325</v>
      </c>
      <c r="H785" s="296"/>
      <c r="I785" s="284"/>
      <c r="J785" s="284"/>
    </row>
    <row r="786" spans="1:16" s="299" customFormat="1">
      <c r="A786" s="296"/>
      <c r="B786" s="372"/>
      <c r="C786" s="296"/>
      <c r="D786" s="296"/>
      <c r="E786" s="296"/>
      <c r="F786" s="296"/>
      <c r="G786" s="303"/>
      <c r="H786" s="296"/>
      <c r="I786" s="284"/>
      <c r="J786" s="284"/>
    </row>
    <row r="787" spans="1:16" s="299" customFormat="1">
      <c r="A787" s="296"/>
      <c r="B787" s="295" t="s">
        <v>1409</v>
      </c>
      <c r="C787" s="295" t="s">
        <v>39</v>
      </c>
      <c r="D787" s="294" t="s">
        <v>40</v>
      </c>
      <c r="E787" s="291" t="s">
        <v>194</v>
      </c>
      <c r="F787" s="291" t="s">
        <v>194</v>
      </c>
      <c r="G787" s="291" t="s">
        <v>1469</v>
      </c>
      <c r="H787" s="296"/>
      <c r="I787" s="284"/>
      <c r="J787" s="284"/>
    </row>
    <row r="788" spans="1:16" s="299" customFormat="1">
      <c r="A788" s="296"/>
      <c r="B788" s="293"/>
      <c r="C788" s="293"/>
      <c r="D788" s="292"/>
      <c r="E788" s="291" t="s">
        <v>1125</v>
      </c>
      <c r="F788" s="291" t="s">
        <v>42</v>
      </c>
      <c r="G788" s="291" t="s">
        <v>43</v>
      </c>
      <c r="H788" s="284"/>
      <c r="I788" s="284"/>
      <c r="J788" s="284"/>
      <c r="K788" s="284"/>
      <c r="L788" s="284"/>
      <c r="M788" s="284"/>
      <c r="N788" s="284"/>
      <c r="O788" s="284"/>
      <c r="P788" s="284"/>
    </row>
    <row r="789" spans="1:16" s="299" customFormat="1">
      <c r="A789" s="296"/>
      <c r="B789" s="359" t="s">
        <v>1479</v>
      </c>
      <c r="C789" s="359" t="s">
        <v>1478</v>
      </c>
      <c r="D789" s="290" t="s">
        <v>1477</v>
      </c>
      <c r="E789" s="286">
        <f>F789-5</f>
        <v>43278</v>
      </c>
      <c r="F789" s="286">
        <v>43283</v>
      </c>
      <c r="G789" s="286">
        <f>F789+20</f>
        <v>43303</v>
      </c>
      <c r="H789" s="284"/>
      <c r="I789" s="284"/>
      <c r="J789" s="284"/>
      <c r="K789" s="284"/>
      <c r="L789" s="284"/>
      <c r="M789" s="284"/>
      <c r="N789" s="284"/>
      <c r="O789" s="284"/>
      <c r="P789" s="284"/>
    </row>
    <row r="790" spans="1:16" s="299" customFormat="1">
      <c r="A790" s="296"/>
      <c r="B790" s="359" t="s">
        <v>1476</v>
      </c>
      <c r="C790" s="359" t="s">
        <v>1475</v>
      </c>
      <c r="D790" s="289"/>
      <c r="E790" s="286">
        <f>E789+7</f>
        <v>43285</v>
      </c>
      <c r="F790" s="286">
        <f>F789+7</f>
        <v>43290</v>
      </c>
      <c r="G790" s="286">
        <f>F790+20</f>
        <v>43310</v>
      </c>
      <c r="H790" s="284"/>
      <c r="I790" s="284"/>
      <c r="J790" s="284"/>
      <c r="K790" s="284"/>
      <c r="L790" s="284"/>
      <c r="M790" s="284"/>
      <c r="N790" s="284"/>
      <c r="O790" s="284"/>
      <c r="P790" s="284"/>
    </row>
    <row r="791" spans="1:16" s="299" customFormat="1">
      <c r="A791" s="296"/>
      <c r="B791" s="359" t="s">
        <v>1474</v>
      </c>
      <c r="C791" s="359" t="s">
        <v>1473</v>
      </c>
      <c r="D791" s="289"/>
      <c r="E791" s="286">
        <f>E790+7</f>
        <v>43292</v>
      </c>
      <c r="F791" s="286">
        <f>F790+7</f>
        <v>43297</v>
      </c>
      <c r="G791" s="286">
        <f>F791+20</f>
        <v>43317</v>
      </c>
      <c r="H791" s="284"/>
      <c r="I791" s="284"/>
      <c r="J791" s="284"/>
      <c r="K791" s="284"/>
      <c r="L791" s="284"/>
      <c r="M791" s="284"/>
      <c r="N791" s="284"/>
      <c r="O791" s="284"/>
      <c r="P791" s="284"/>
    </row>
    <row r="792" spans="1:16" s="299" customFormat="1">
      <c r="A792" s="296"/>
      <c r="B792" s="359" t="s">
        <v>1472</v>
      </c>
      <c r="C792" s="359"/>
      <c r="D792" s="289"/>
      <c r="E792" s="286">
        <f>E791+7</f>
        <v>43299</v>
      </c>
      <c r="F792" s="286">
        <f>F791+7</f>
        <v>43304</v>
      </c>
      <c r="G792" s="286">
        <f>F792+20</f>
        <v>43324</v>
      </c>
      <c r="H792" s="284"/>
      <c r="I792" s="284"/>
      <c r="J792" s="284"/>
      <c r="K792" s="284"/>
      <c r="L792" s="284"/>
      <c r="M792" s="284"/>
      <c r="N792" s="284"/>
      <c r="O792" s="284"/>
      <c r="P792" s="284"/>
    </row>
    <row r="793" spans="1:16" s="299" customFormat="1">
      <c r="A793" s="296"/>
      <c r="B793" s="359" t="s">
        <v>1471</v>
      </c>
      <c r="C793" s="359" t="s">
        <v>1470</v>
      </c>
      <c r="D793" s="287"/>
      <c r="E793" s="286">
        <f>E792+7</f>
        <v>43306</v>
      </c>
      <c r="F793" s="286">
        <f>F792+7</f>
        <v>43311</v>
      </c>
      <c r="G793" s="286">
        <f>F793+20</f>
        <v>43331</v>
      </c>
      <c r="H793" s="284"/>
      <c r="I793" s="284"/>
      <c r="J793" s="284"/>
      <c r="K793" s="284"/>
      <c r="L793" s="284"/>
      <c r="M793" s="284"/>
      <c r="N793" s="284"/>
      <c r="O793" s="284"/>
      <c r="P793" s="284"/>
    </row>
    <row r="794" spans="1:16" s="299" customFormat="1">
      <c r="A794" s="296"/>
      <c r="B794" s="371"/>
      <c r="C794" s="371"/>
      <c r="D794" s="304"/>
      <c r="E794" s="303"/>
      <c r="F794" s="303"/>
      <c r="G794" s="303"/>
      <c r="H794" s="284"/>
      <c r="I794" s="284"/>
      <c r="J794" s="284"/>
      <c r="K794" s="284"/>
      <c r="L794" s="284"/>
      <c r="M794" s="284"/>
      <c r="N794" s="284"/>
      <c r="O794" s="284"/>
      <c r="P794" s="284"/>
    </row>
    <row r="795" spans="1:16" s="299" customFormat="1">
      <c r="A795" s="296"/>
      <c r="B795" s="295" t="s">
        <v>1409</v>
      </c>
      <c r="C795" s="295" t="s">
        <v>39</v>
      </c>
      <c r="D795" s="294" t="s">
        <v>40</v>
      </c>
      <c r="E795" s="291" t="s">
        <v>194</v>
      </c>
      <c r="F795" s="291" t="s">
        <v>194</v>
      </c>
      <c r="G795" s="291" t="s">
        <v>1469</v>
      </c>
      <c r="H795" s="284"/>
      <c r="I795" s="284"/>
      <c r="J795" s="284"/>
      <c r="K795" s="284"/>
      <c r="L795" s="284"/>
      <c r="M795" s="284"/>
      <c r="N795" s="284"/>
      <c r="O795" s="284"/>
      <c r="P795" s="284"/>
    </row>
    <row r="796" spans="1:16" s="299" customFormat="1">
      <c r="A796" s="296"/>
      <c r="B796" s="293"/>
      <c r="C796" s="293"/>
      <c r="D796" s="292"/>
      <c r="E796" s="291" t="s">
        <v>1125</v>
      </c>
      <c r="F796" s="291" t="s">
        <v>42</v>
      </c>
      <c r="G796" s="291" t="s">
        <v>43</v>
      </c>
      <c r="H796" s="296"/>
      <c r="I796" s="284"/>
      <c r="J796" s="284"/>
    </row>
    <row r="797" spans="1:16" s="299" customFormat="1" ht="16.5" customHeight="1">
      <c r="A797" s="296"/>
      <c r="B797" s="359" t="s">
        <v>1430</v>
      </c>
      <c r="C797" s="359" t="s">
        <v>1429</v>
      </c>
      <c r="D797" s="290" t="s">
        <v>1428</v>
      </c>
      <c r="E797" s="286">
        <f>F797-4</f>
        <v>43279</v>
      </c>
      <c r="F797" s="286">
        <v>43283</v>
      </c>
      <c r="G797" s="286">
        <f>F797+17</f>
        <v>43300</v>
      </c>
      <c r="H797" s="296"/>
      <c r="I797" s="284"/>
      <c r="J797" s="284"/>
    </row>
    <row r="798" spans="1:16" s="299" customFormat="1">
      <c r="A798" s="296"/>
      <c r="B798" s="359" t="s">
        <v>1427</v>
      </c>
      <c r="C798" s="359" t="s">
        <v>1412</v>
      </c>
      <c r="D798" s="289"/>
      <c r="E798" s="286">
        <f>E797+7</f>
        <v>43286</v>
      </c>
      <c r="F798" s="286">
        <f>F797+7</f>
        <v>43290</v>
      </c>
      <c r="G798" s="286">
        <f>F798+17</f>
        <v>43307</v>
      </c>
      <c r="H798" s="296"/>
      <c r="I798" s="284"/>
      <c r="J798" s="284"/>
    </row>
    <row r="799" spans="1:16" s="299" customFormat="1">
      <c r="A799" s="296"/>
      <c r="B799" s="359" t="s">
        <v>1426</v>
      </c>
      <c r="C799" s="359" t="s">
        <v>1425</v>
      </c>
      <c r="D799" s="289"/>
      <c r="E799" s="286">
        <f>E798+7</f>
        <v>43293</v>
      </c>
      <c r="F799" s="286">
        <f>F798+7</f>
        <v>43297</v>
      </c>
      <c r="G799" s="286">
        <f>F799+17</f>
        <v>43314</v>
      </c>
      <c r="H799" s="296"/>
      <c r="I799" s="284"/>
      <c r="J799" s="284"/>
    </row>
    <row r="800" spans="1:16" s="299" customFormat="1">
      <c r="A800" s="296"/>
      <c r="B800" s="359" t="s">
        <v>1424</v>
      </c>
      <c r="C800" s="359" t="s">
        <v>1423</v>
      </c>
      <c r="D800" s="289"/>
      <c r="E800" s="286">
        <f>E799+7</f>
        <v>43300</v>
      </c>
      <c r="F800" s="286">
        <f>F799+7</f>
        <v>43304</v>
      </c>
      <c r="G800" s="286">
        <f>F800+17</f>
        <v>43321</v>
      </c>
      <c r="H800" s="296"/>
      <c r="I800" s="284"/>
      <c r="J800" s="284"/>
    </row>
    <row r="801" spans="1:10" s="299" customFormat="1">
      <c r="A801" s="296"/>
      <c r="B801" s="359" t="s">
        <v>1422</v>
      </c>
      <c r="C801" s="359" t="s">
        <v>1421</v>
      </c>
      <c r="D801" s="287"/>
      <c r="E801" s="286">
        <f>E800+7</f>
        <v>43307</v>
      </c>
      <c r="F801" s="286">
        <f>F800+7</f>
        <v>43311</v>
      </c>
      <c r="G801" s="286">
        <f>F801+17</f>
        <v>43328</v>
      </c>
      <c r="H801" s="296"/>
      <c r="I801" s="284"/>
      <c r="J801" s="284"/>
    </row>
    <row r="802" spans="1:10" s="299" customFormat="1">
      <c r="A802" s="296"/>
      <c r="B802" s="371"/>
      <c r="C802" s="371"/>
      <c r="D802" s="304"/>
      <c r="E802" s="303"/>
      <c r="F802" s="303"/>
      <c r="G802" s="303"/>
      <c r="H802" s="296"/>
      <c r="I802" s="284"/>
      <c r="J802" s="284"/>
    </row>
    <row r="803" spans="1:10" s="299" customFormat="1">
      <c r="A803" s="306" t="s">
        <v>145</v>
      </c>
      <c r="B803" s="297"/>
      <c r="C803" s="297"/>
      <c r="D803" s="296"/>
      <c r="E803" s="296"/>
      <c r="F803" s="296"/>
      <c r="G803" s="296"/>
      <c r="H803" s="296"/>
      <c r="I803" s="284"/>
      <c r="J803" s="284"/>
    </row>
    <row r="804" spans="1:10" s="299" customFormat="1">
      <c r="A804" s="306"/>
      <c r="B804" s="295" t="s">
        <v>38</v>
      </c>
      <c r="C804" s="295" t="s">
        <v>39</v>
      </c>
      <c r="D804" s="294" t="s">
        <v>40</v>
      </c>
      <c r="E804" s="291" t="s">
        <v>194</v>
      </c>
      <c r="F804" s="291" t="s">
        <v>194</v>
      </c>
      <c r="G804" s="291" t="s">
        <v>95</v>
      </c>
      <c r="H804" s="291" t="s">
        <v>145</v>
      </c>
      <c r="I804" s="284"/>
      <c r="J804" s="284"/>
    </row>
    <row r="805" spans="1:10" s="299" customFormat="1">
      <c r="A805" s="296"/>
      <c r="B805" s="293"/>
      <c r="C805" s="293"/>
      <c r="D805" s="292"/>
      <c r="E805" s="291" t="s">
        <v>1125</v>
      </c>
      <c r="F805" s="291" t="s">
        <v>42</v>
      </c>
      <c r="G805" s="291" t="s">
        <v>43</v>
      </c>
      <c r="H805" s="291" t="s">
        <v>43</v>
      </c>
      <c r="I805" s="284"/>
      <c r="J805" s="284"/>
    </row>
    <row r="806" spans="1:10" s="299" customFormat="1">
      <c r="A806" s="296"/>
      <c r="B806" s="359" t="s">
        <v>1468</v>
      </c>
      <c r="C806" s="359" t="s">
        <v>1467</v>
      </c>
      <c r="D806" s="290" t="s">
        <v>1466</v>
      </c>
      <c r="E806" s="286">
        <f>F806-4</f>
        <v>43283</v>
      </c>
      <c r="F806" s="286">
        <v>43287</v>
      </c>
      <c r="G806" s="286">
        <f>F806+10</f>
        <v>43297</v>
      </c>
      <c r="H806" s="334" t="s">
        <v>93</v>
      </c>
      <c r="I806" s="284"/>
      <c r="J806" s="284"/>
    </row>
    <row r="807" spans="1:10" s="299" customFormat="1">
      <c r="A807" s="296"/>
      <c r="B807" s="359" t="s">
        <v>1465</v>
      </c>
      <c r="C807" s="359" t="s">
        <v>1463</v>
      </c>
      <c r="D807" s="289"/>
      <c r="E807" s="286">
        <f>E806+7</f>
        <v>43290</v>
      </c>
      <c r="F807" s="286">
        <f>F806+7</f>
        <v>43294</v>
      </c>
      <c r="G807" s="286">
        <f>F807+10</f>
        <v>43304</v>
      </c>
      <c r="H807" s="334" t="s">
        <v>93</v>
      </c>
      <c r="I807" s="284"/>
      <c r="J807" s="284"/>
    </row>
    <row r="808" spans="1:10" s="299" customFormat="1">
      <c r="A808" s="296"/>
      <c r="B808" s="359" t="s">
        <v>1461</v>
      </c>
      <c r="C808" s="359" t="s">
        <v>1459</v>
      </c>
      <c r="D808" s="289"/>
      <c r="E808" s="286">
        <f>E807+7</f>
        <v>43297</v>
      </c>
      <c r="F808" s="286">
        <f>F807+7</f>
        <v>43301</v>
      </c>
      <c r="G808" s="286">
        <f>F808+10</f>
        <v>43311</v>
      </c>
      <c r="H808" s="334" t="s">
        <v>93</v>
      </c>
      <c r="I808" s="284"/>
      <c r="J808" s="284"/>
    </row>
    <row r="809" spans="1:10" s="299" customFormat="1">
      <c r="A809" s="296"/>
      <c r="B809" s="359" t="s">
        <v>1458</v>
      </c>
      <c r="C809" s="359" t="s">
        <v>1456</v>
      </c>
      <c r="D809" s="287"/>
      <c r="E809" s="286">
        <f>E808+7</f>
        <v>43304</v>
      </c>
      <c r="F809" s="286">
        <f>F808+7</f>
        <v>43308</v>
      </c>
      <c r="G809" s="286">
        <f>F809+10</f>
        <v>43318</v>
      </c>
      <c r="H809" s="334" t="s">
        <v>93</v>
      </c>
      <c r="I809" s="284"/>
      <c r="J809" s="284"/>
    </row>
    <row r="810" spans="1:10" s="299" customFormat="1">
      <c r="A810" s="284"/>
      <c r="B810" s="296"/>
      <c r="C810" s="296"/>
      <c r="D810" s="296"/>
      <c r="E810" s="296"/>
      <c r="F810" s="296"/>
      <c r="G810" s="296"/>
      <c r="H810" s="296"/>
      <c r="I810" s="284"/>
      <c r="J810" s="284"/>
    </row>
    <row r="811" spans="1:10" s="299" customFormat="1">
      <c r="A811" s="296"/>
      <c r="B811" s="295" t="s">
        <v>1409</v>
      </c>
      <c r="C811" s="295" t="s">
        <v>39</v>
      </c>
      <c r="D811" s="294" t="s">
        <v>40</v>
      </c>
      <c r="E811" s="291" t="s">
        <v>194</v>
      </c>
      <c r="F811" s="291" t="s">
        <v>194</v>
      </c>
      <c r="G811" s="291" t="s">
        <v>1431</v>
      </c>
      <c r="H811" s="291" t="s">
        <v>145</v>
      </c>
      <c r="I811" s="284"/>
      <c r="J811" s="284"/>
    </row>
    <row r="812" spans="1:10" s="299" customFormat="1">
      <c r="A812" s="296"/>
      <c r="B812" s="293"/>
      <c r="C812" s="293"/>
      <c r="D812" s="292"/>
      <c r="E812" s="291" t="s">
        <v>1125</v>
      </c>
      <c r="F812" s="291" t="s">
        <v>42</v>
      </c>
      <c r="G812" s="291" t="s">
        <v>43</v>
      </c>
      <c r="H812" s="291" t="s">
        <v>43</v>
      </c>
      <c r="I812" s="284"/>
      <c r="J812" s="284"/>
    </row>
    <row r="813" spans="1:10" s="299" customFormat="1" ht="16.5" customHeight="1">
      <c r="A813" s="296"/>
      <c r="B813" s="359" t="s">
        <v>1430</v>
      </c>
      <c r="C813" s="359" t="s">
        <v>1429</v>
      </c>
      <c r="D813" s="290" t="s">
        <v>1428</v>
      </c>
      <c r="E813" s="286">
        <f>F813-4</f>
        <v>43279</v>
      </c>
      <c r="F813" s="286">
        <v>43283</v>
      </c>
      <c r="G813" s="286">
        <f>F813+8</f>
        <v>43291</v>
      </c>
      <c r="H813" s="359" t="s">
        <v>1420</v>
      </c>
      <c r="I813" s="284"/>
      <c r="J813" s="284"/>
    </row>
    <row r="814" spans="1:10" s="299" customFormat="1">
      <c r="A814" s="296"/>
      <c r="B814" s="359" t="s">
        <v>1427</v>
      </c>
      <c r="C814" s="359" t="s">
        <v>1412</v>
      </c>
      <c r="D814" s="289"/>
      <c r="E814" s="286">
        <f>E813+7</f>
        <v>43286</v>
      </c>
      <c r="F814" s="286">
        <f>F813+7</f>
        <v>43290</v>
      </c>
      <c r="G814" s="286">
        <f>F814+8</f>
        <v>43298</v>
      </c>
      <c r="H814" s="360" t="s">
        <v>1420</v>
      </c>
      <c r="I814" s="284"/>
      <c r="J814" s="284"/>
    </row>
    <row r="815" spans="1:10" s="299" customFormat="1">
      <c r="A815" s="296"/>
      <c r="B815" s="359" t="s">
        <v>1426</v>
      </c>
      <c r="C815" s="359" t="s">
        <v>1425</v>
      </c>
      <c r="D815" s="289"/>
      <c r="E815" s="286">
        <f>E814+7</f>
        <v>43293</v>
      </c>
      <c r="F815" s="286">
        <f>F814+7</f>
        <v>43297</v>
      </c>
      <c r="G815" s="286">
        <f>F815+8</f>
        <v>43305</v>
      </c>
      <c r="H815" s="359" t="s">
        <v>1420</v>
      </c>
      <c r="I815" s="284"/>
      <c r="J815" s="284"/>
    </row>
    <row r="816" spans="1:10" s="299" customFormat="1">
      <c r="A816" s="296"/>
      <c r="B816" s="359" t="s">
        <v>1424</v>
      </c>
      <c r="C816" s="359" t="s">
        <v>1423</v>
      </c>
      <c r="D816" s="289"/>
      <c r="E816" s="286">
        <f>E815+7</f>
        <v>43300</v>
      </c>
      <c r="F816" s="286">
        <f>F815+7</f>
        <v>43304</v>
      </c>
      <c r="G816" s="286">
        <f>F816+8</f>
        <v>43312</v>
      </c>
      <c r="H816" s="360" t="s">
        <v>1420</v>
      </c>
      <c r="I816" s="284"/>
      <c r="J816" s="284"/>
    </row>
    <row r="817" spans="1:10" s="299" customFormat="1">
      <c r="A817" s="296"/>
      <c r="B817" s="359" t="s">
        <v>1422</v>
      </c>
      <c r="C817" s="359" t="s">
        <v>1421</v>
      </c>
      <c r="D817" s="287"/>
      <c r="E817" s="286">
        <f>E816+7</f>
        <v>43307</v>
      </c>
      <c r="F817" s="286">
        <f>F816+7</f>
        <v>43311</v>
      </c>
      <c r="G817" s="286">
        <f>F817+8</f>
        <v>43319</v>
      </c>
      <c r="H817" s="360" t="s">
        <v>1420</v>
      </c>
      <c r="I817" s="284"/>
      <c r="J817" s="284"/>
    </row>
    <row r="818" spans="1:10" s="299" customFormat="1">
      <c r="A818" s="296"/>
      <c r="D818" s="296"/>
      <c r="E818" s="296"/>
      <c r="F818" s="296"/>
      <c r="G818" s="303"/>
      <c r="H818" s="336"/>
      <c r="I818" s="284"/>
      <c r="J818" s="284"/>
    </row>
    <row r="819" spans="1:10" s="299" customFormat="1">
      <c r="A819" s="296"/>
      <c r="B819" s="295" t="s">
        <v>1409</v>
      </c>
      <c r="C819" s="295" t="s">
        <v>39</v>
      </c>
      <c r="D819" s="294" t="s">
        <v>40</v>
      </c>
      <c r="E819" s="291" t="s">
        <v>194</v>
      </c>
      <c r="F819" s="291" t="s">
        <v>194</v>
      </c>
      <c r="G819" s="291" t="s">
        <v>1454</v>
      </c>
      <c r="H819" s="291" t="s">
        <v>145</v>
      </c>
      <c r="I819" s="284"/>
      <c r="J819" s="284"/>
    </row>
    <row r="820" spans="1:10" s="299" customFormat="1">
      <c r="A820" s="296"/>
      <c r="B820" s="293"/>
      <c r="C820" s="293"/>
      <c r="D820" s="292"/>
      <c r="E820" s="291" t="s">
        <v>1125</v>
      </c>
      <c r="F820" s="291" t="s">
        <v>42</v>
      </c>
      <c r="G820" s="291" t="s">
        <v>43</v>
      </c>
      <c r="H820" s="291" t="s">
        <v>43</v>
      </c>
      <c r="I820" s="284"/>
      <c r="J820" s="284"/>
    </row>
    <row r="821" spans="1:10" s="299" customFormat="1">
      <c r="A821" s="296"/>
      <c r="B821" s="359" t="s">
        <v>1453</v>
      </c>
      <c r="C821" s="359" t="s">
        <v>1447</v>
      </c>
      <c r="D821" s="290" t="s">
        <v>1452</v>
      </c>
      <c r="E821" s="286">
        <f>F821-3</f>
        <v>43284</v>
      </c>
      <c r="F821" s="286">
        <v>43287</v>
      </c>
      <c r="G821" s="286">
        <f>F821+8</f>
        <v>43295</v>
      </c>
      <c r="H821" s="334" t="s">
        <v>1446</v>
      </c>
      <c r="I821" s="284"/>
      <c r="J821" s="284"/>
    </row>
    <row r="822" spans="1:10" s="299" customFormat="1">
      <c r="A822" s="296"/>
      <c r="B822" s="360" t="s">
        <v>1451</v>
      </c>
      <c r="C822" s="359" t="s">
        <v>1449</v>
      </c>
      <c r="D822" s="289"/>
      <c r="E822" s="286">
        <f>E821+7</f>
        <v>43291</v>
      </c>
      <c r="F822" s="286">
        <f>F821+7</f>
        <v>43294</v>
      </c>
      <c r="G822" s="286">
        <f>G821+7</f>
        <v>43302</v>
      </c>
      <c r="H822" s="334" t="s">
        <v>1446</v>
      </c>
      <c r="I822" s="284"/>
      <c r="J822" s="284"/>
    </row>
    <row r="823" spans="1:10" s="299" customFormat="1">
      <c r="A823" s="296"/>
      <c r="B823" s="359" t="s">
        <v>1450</v>
      </c>
      <c r="C823" s="359" t="s">
        <v>1449</v>
      </c>
      <c r="D823" s="289"/>
      <c r="E823" s="286">
        <f>E822+7</f>
        <v>43298</v>
      </c>
      <c r="F823" s="286">
        <f>F822+7</f>
        <v>43301</v>
      </c>
      <c r="G823" s="286">
        <f>G822+7</f>
        <v>43309</v>
      </c>
      <c r="H823" s="334" t="s">
        <v>1446</v>
      </c>
      <c r="I823" s="284"/>
      <c r="J823" s="284"/>
    </row>
    <row r="824" spans="1:10" s="299" customFormat="1">
      <c r="A824" s="296"/>
      <c r="B824" s="360" t="s">
        <v>1448</v>
      </c>
      <c r="C824" s="359" t="s">
        <v>1447</v>
      </c>
      <c r="D824" s="287"/>
      <c r="E824" s="286">
        <f>E823+7</f>
        <v>43305</v>
      </c>
      <c r="F824" s="286">
        <f>F823+7</f>
        <v>43308</v>
      </c>
      <c r="G824" s="286">
        <f>G823+7</f>
        <v>43316</v>
      </c>
      <c r="H824" s="334" t="s">
        <v>1446</v>
      </c>
      <c r="I824" s="284"/>
      <c r="J824" s="284"/>
    </row>
    <row r="825" spans="1:10" s="299" customFormat="1">
      <c r="A825" s="296"/>
      <c r="B825" s="303"/>
      <c r="C825" s="303"/>
      <c r="D825" s="304"/>
      <c r="E825" s="303"/>
      <c r="F825" s="303"/>
      <c r="G825" s="303"/>
      <c r="H825" s="296"/>
      <c r="I825" s="284"/>
      <c r="J825" s="284"/>
    </row>
    <row r="826" spans="1:10" s="299" customFormat="1">
      <c r="A826" s="296"/>
      <c r="B826" s="295" t="s">
        <v>1409</v>
      </c>
      <c r="C826" s="295" t="s">
        <v>39</v>
      </c>
      <c r="D826" s="294" t="s">
        <v>40</v>
      </c>
      <c r="E826" s="291" t="s">
        <v>194</v>
      </c>
      <c r="F826" s="291" t="s">
        <v>194</v>
      </c>
      <c r="G826" s="291" t="s">
        <v>1439</v>
      </c>
      <c r="H826" s="284"/>
      <c r="I826" s="284"/>
      <c r="J826" s="284"/>
    </row>
    <row r="827" spans="1:10" s="299" customFormat="1">
      <c r="A827" s="296"/>
      <c r="B827" s="293"/>
      <c r="C827" s="293"/>
      <c r="D827" s="292"/>
      <c r="E827" s="291" t="s">
        <v>1125</v>
      </c>
      <c r="F827" s="291" t="s">
        <v>42</v>
      </c>
      <c r="G827" s="291" t="s">
        <v>43</v>
      </c>
      <c r="H827" s="284"/>
      <c r="I827" s="284"/>
      <c r="J827" s="284"/>
    </row>
    <row r="828" spans="1:10" s="299" customFormat="1">
      <c r="A828" s="296"/>
      <c r="B828" s="359" t="s">
        <v>1445</v>
      </c>
      <c r="C828" s="359">
        <v>1815</v>
      </c>
      <c r="D828" s="290" t="s">
        <v>1444</v>
      </c>
      <c r="E828" s="286">
        <f>F828-3</f>
        <v>43279</v>
      </c>
      <c r="F828" s="286">
        <v>43282</v>
      </c>
      <c r="G828" s="286">
        <f>F828+13</f>
        <v>43295</v>
      </c>
      <c r="H828" s="284"/>
      <c r="I828" s="284"/>
      <c r="J828" s="284"/>
    </row>
    <row r="829" spans="1:10" s="299" customFormat="1">
      <c r="A829" s="296"/>
      <c r="B829" s="359" t="s">
        <v>1443</v>
      </c>
      <c r="C829" s="359">
        <v>1813</v>
      </c>
      <c r="D829" s="289"/>
      <c r="E829" s="286">
        <f>E828+7</f>
        <v>43286</v>
      </c>
      <c r="F829" s="286">
        <f>F828+7</f>
        <v>43289</v>
      </c>
      <c r="G829" s="286">
        <f>G828+7</f>
        <v>43302</v>
      </c>
      <c r="H829" s="284"/>
      <c r="I829" s="284"/>
      <c r="J829" s="284"/>
    </row>
    <row r="830" spans="1:10" s="299" customFormat="1">
      <c r="A830" s="296"/>
      <c r="B830" s="359" t="s">
        <v>1442</v>
      </c>
      <c r="C830" s="359">
        <v>1815</v>
      </c>
      <c r="D830" s="289"/>
      <c r="E830" s="286">
        <f>E829+7</f>
        <v>43293</v>
      </c>
      <c r="F830" s="286">
        <f>F829+7</f>
        <v>43296</v>
      </c>
      <c r="G830" s="286">
        <f>G829+7</f>
        <v>43309</v>
      </c>
      <c r="H830" s="284"/>
      <c r="I830" s="284"/>
      <c r="J830" s="284"/>
    </row>
    <row r="831" spans="1:10" s="299" customFormat="1">
      <c r="A831" s="296"/>
      <c r="B831" s="359" t="s">
        <v>1441</v>
      </c>
      <c r="C831" s="359">
        <v>1813</v>
      </c>
      <c r="D831" s="289"/>
      <c r="E831" s="286">
        <f>E830+7</f>
        <v>43300</v>
      </c>
      <c r="F831" s="286">
        <f>F830+7</f>
        <v>43303</v>
      </c>
      <c r="G831" s="286">
        <f>G830+7</f>
        <v>43316</v>
      </c>
      <c r="H831" s="284"/>
      <c r="I831" s="284"/>
      <c r="J831" s="284"/>
    </row>
    <row r="832" spans="1:10" s="299" customFormat="1">
      <c r="A832" s="296"/>
      <c r="B832" s="359" t="s">
        <v>1440</v>
      </c>
      <c r="C832" s="359">
        <v>1813</v>
      </c>
      <c r="D832" s="287"/>
      <c r="E832" s="286">
        <f>E831+7</f>
        <v>43307</v>
      </c>
      <c r="F832" s="286">
        <f>F831+7</f>
        <v>43310</v>
      </c>
      <c r="G832" s="286">
        <f>G831+7</f>
        <v>43323</v>
      </c>
      <c r="H832" s="284"/>
      <c r="I832" s="284"/>
      <c r="J832" s="284"/>
    </row>
    <row r="833" spans="1:10" s="299" customFormat="1">
      <c r="A833" s="296"/>
      <c r="B833" s="284"/>
      <c r="C833" s="284"/>
      <c r="D833" s="284"/>
      <c r="E833" s="303"/>
      <c r="F833" s="303"/>
      <c r="G833" s="303"/>
      <c r="H833" s="284"/>
      <c r="I833" s="284"/>
      <c r="J833" s="284"/>
    </row>
    <row r="834" spans="1:10" s="299" customFormat="1">
      <c r="A834" s="296"/>
      <c r="B834" s="295" t="s">
        <v>1409</v>
      </c>
      <c r="C834" s="295" t="s">
        <v>39</v>
      </c>
      <c r="D834" s="294" t="s">
        <v>40</v>
      </c>
      <c r="E834" s="291" t="s">
        <v>194</v>
      </c>
      <c r="F834" s="291" t="s">
        <v>194</v>
      </c>
      <c r="G834" s="291" t="s">
        <v>1439</v>
      </c>
      <c r="H834" s="296"/>
      <c r="I834" s="284"/>
      <c r="J834" s="284"/>
    </row>
    <row r="835" spans="1:10" s="299" customFormat="1">
      <c r="A835" s="296"/>
      <c r="B835" s="293"/>
      <c r="C835" s="293"/>
      <c r="D835" s="292"/>
      <c r="E835" s="291" t="s">
        <v>1125</v>
      </c>
      <c r="F835" s="291" t="s">
        <v>42</v>
      </c>
      <c r="G835" s="291" t="s">
        <v>43</v>
      </c>
      <c r="H835" s="296"/>
      <c r="I835" s="284"/>
      <c r="J835" s="284"/>
    </row>
    <row r="836" spans="1:10" s="299" customFormat="1">
      <c r="A836" s="296"/>
      <c r="B836" s="359" t="s">
        <v>1438</v>
      </c>
      <c r="C836" s="359" t="s">
        <v>1432</v>
      </c>
      <c r="D836" s="290" t="s">
        <v>1437</v>
      </c>
      <c r="E836" s="286">
        <v>42853</v>
      </c>
      <c r="F836" s="286">
        <v>43285</v>
      </c>
      <c r="G836" s="286">
        <f>F836+13</f>
        <v>43298</v>
      </c>
      <c r="H836" s="296"/>
      <c r="I836" s="284"/>
      <c r="J836" s="284"/>
    </row>
    <row r="837" spans="1:10" s="299" customFormat="1">
      <c r="A837" s="296"/>
      <c r="B837" s="360" t="s">
        <v>1436</v>
      </c>
      <c r="C837" s="359" t="s">
        <v>1435</v>
      </c>
      <c r="D837" s="289"/>
      <c r="E837" s="286">
        <f>E836+7</f>
        <v>42860</v>
      </c>
      <c r="F837" s="286">
        <f>F836+7</f>
        <v>43292</v>
      </c>
      <c r="G837" s="286">
        <f>G836+7</f>
        <v>43305</v>
      </c>
      <c r="H837" s="296"/>
      <c r="I837" s="284"/>
      <c r="J837" s="284"/>
    </row>
    <row r="838" spans="1:10" s="299" customFormat="1">
      <c r="A838" s="296"/>
      <c r="B838" s="359" t="s">
        <v>1434</v>
      </c>
      <c r="C838" s="359" t="s">
        <v>1432</v>
      </c>
      <c r="D838" s="289"/>
      <c r="E838" s="286">
        <f>E837+7</f>
        <v>42867</v>
      </c>
      <c r="F838" s="286">
        <f>F837+7</f>
        <v>43299</v>
      </c>
      <c r="G838" s="286">
        <f>G837+7</f>
        <v>43312</v>
      </c>
      <c r="H838" s="296"/>
      <c r="I838" s="284"/>
      <c r="J838" s="284"/>
    </row>
    <row r="839" spans="1:10" s="299" customFormat="1">
      <c r="A839" s="296"/>
      <c r="B839" s="360" t="s">
        <v>1433</v>
      </c>
      <c r="C839" s="359" t="s">
        <v>1432</v>
      </c>
      <c r="D839" s="287"/>
      <c r="E839" s="286">
        <f>E838+7</f>
        <v>42874</v>
      </c>
      <c r="F839" s="286">
        <f>F838+7</f>
        <v>43306</v>
      </c>
      <c r="G839" s="286">
        <f>G838+7</f>
        <v>43319</v>
      </c>
      <c r="H839" s="296"/>
      <c r="I839" s="284"/>
      <c r="J839" s="284"/>
    </row>
    <row r="840" spans="1:10" s="299" customFormat="1">
      <c r="A840" s="296"/>
      <c r="B840" s="370"/>
      <c r="C840" s="370"/>
      <c r="D840" s="304"/>
      <c r="E840" s="303"/>
      <c r="F840" s="303"/>
      <c r="G840" s="303"/>
      <c r="H840" s="296"/>
      <c r="I840" s="284"/>
      <c r="J840" s="284"/>
    </row>
    <row r="841" spans="1:10" s="299" customFormat="1">
      <c r="A841" s="306" t="s">
        <v>141</v>
      </c>
      <c r="B841" s="331"/>
      <c r="C841" s="331"/>
      <c r="D841" s="331"/>
      <c r="E841" s="331"/>
      <c r="F841" s="306"/>
      <c r="G841" s="306"/>
      <c r="H841" s="329"/>
      <c r="I841" s="284"/>
      <c r="J841" s="284"/>
    </row>
    <row r="842" spans="1:10" s="299" customFormat="1">
      <c r="A842" s="296"/>
      <c r="B842" s="295" t="s">
        <v>1409</v>
      </c>
      <c r="C842" s="295" t="s">
        <v>39</v>
      </c>
      <c r="D842" s="294" t="s">
        <v>40</v>
      </c>
      <c r="E842" s="291" t="s">
        <v>194</v>
      </c>
      <c r="F842" s="291" t="s">
        <v>194</v>
      </c>
      <c r="G842" s="291" t="s">
        <v>1431</v>
      </c>
      <c r="H842" s="291" t="s">
        <v>259</v>
      </c>
      <c r="I842" s="284"/>
      <c r="J842" s="284"/>
    </row>
    <row r="843" spans="1:10" s="299" customFormat="1">
      <c r="A843" s="296"/>
      <c r="B843" s="293"/>
      <c r="C843" s="293"/>
      <c r="D843" s="292"/>
      <c r="E843" s="291" t="s">
        <v>1125</v>
      </c>
      <c r="F843" s="291" t="s">
        <v>42</v>
      </c>
      <c r="G843" s="291" t="s">
        <v>43</v>
      </c>
      <c r="H843" s="291" t="s">
        <v>43</v>
      </c>
      <c r="I843" s="284"/>
      <c r="J843" s="284"/>
    </row>
    <row r="844" spans="1:10" s="299" customFormat="1" ht="16.5" customHeight="1">
      <c r="A844" s="296"/>
      <c r="B844" s="359" t="s">
        <v>1430</v>
      </c>
      <c r="C844" s="359" t="s">
        <v>1429</v>
      </c>
      <c r="D844" s="290" t="s">
        <v>1428</v>
      </c>
      <c r="E844" s="286">
        <f>F844-4</f>
        <v>43279</v>
      </c>
      <c r="F844" s="286">
        <v>43283</v>
      </c>
      <c r="G844" s="286">
        <f>F844+17</f>
        <v>43300</v>
      </c>
      <c r="H844" s="291" t="s">
        <v>1420</v>
      </c>
      <c r="I844" s="284"/>
      <c r="J844" s="284"/>
    </row>
    <row r="845" spans="1:10" s="299" customFormat="1">
      <c r="A845" s="296"/>
      <c r="B845" s="359" t="s">
        <v>1427</v>
      </c>
      <c r="C845" s="359" t="s">
        <v>1412</v>
      </c>
      <c r="D845" s="289"/>
      <c r="E845" s="286">
        <f>E844+7</f>
        <v>43286</v>
      </c>
      <c r="F845" s="286">
        <f>F844+7</f>
        <v>43290</v>
      </c>
      <c r="G845" s="286">
        <f>F845+17</f>
        <v>43307</v>
      </c>
      <c r="H845" s="291" t="s">
        <v>1420</v>
      </c>
      <c r="I845" s="284"/>
      <c r="J845" s="284"/>
    </row>
    <row r="846" spans="1:10" s="299" customFormat="1">
      <c r="A846" s="296"/>
      <c r="B846" s="359" t="s">
        <v>1426</v>
      </c>
      <c r="C846" s="359" t="s">
        <v>1425</v>
      </c>
      <c r="D846" s="289"/>
      <c r="E846" s="286">
        <f>E845+7</f>
        <v>43293</v>
      </c>
      <c r="F846" s="286">
        <f>F845+7</f>
        <v>43297</v>
      </c>
      <c r="G846" s="286">
        <f>F846+17</f>
        <v>43314</v>
      </c>
      <c r="H846" s="291" t="s">
        <v>1420</v>
      </c>
      <c r="I846" s="284"/>
      <c r="J846" s="284"/>
    </row>
    <row r="847" spans="1:10" s="299" customFormat="1">
      <c r="A847" s="296"/>
      <c r="B847" s="359" t="s">
        <v>1424</v>
      </c>
      <c r="C847" s="359" t="s">
        <v>1423</v>
      </c>
      <c r="D847" s="289"/>
      <c r="E847" s="286">
        <f>E846+7</f>
        <v>43300</v>
      </c>
      <c r="F847" s="286">
        <f>F846+7</f>
        <v>43304</v>
      </c>
      <c r="G847" s="286">
        <f>F847+17</f>
        <v>43321</v>
      </c>
      <c r="H847" s="291" t="s">
        <v>1420</v>
      </c>
      <c r="I847" s="284"/>
      <c r="J847" s="284"/>
    </row>
    <row r="848" spans="1:10" s="299" customFormat="1">
      <c r="A848" s="296"/>
      <c r="B848" s="359" t="s">
        <v>1422</v>
      </c>
      <c r="C848" s="359" t="s">
        <v>1421</v>
      </c>
      <c r="D848" s="287"/>
      <c r="E848" s="286">
        <f>E847+7</f>
        <v>43307</v>
      </c>
      <c r="F848" s="286">
        <f>F847+7</f>
        <v>43311</v>
      </c>
      <c r="G848" s="286">
        <f>F848+17</f>
        <v>43328</v>
      </c>
      <c r="H848" s="291" t="s">
        <v>1420</v>
      </c>
      <c r="I848" s="284"/>
      <c r="J848" s="284"/>
    </row>
    <row r="849" spans="1:16" s="299" customFormat="1">
      <c r="A849" s="296"/>
      <c r="B849" s="296"/>
      <c r="C849" s="364"/>
      <c r="D849" s="296"/>
      <c r="E849" s="296"/>
      <c r="F849" s="296"/>
      <c r="G849" s="296"/>
      <c r="H849" s="296"/>
      <c r="I849" s="284"/>
      <c r="J849" s="284"/>
    </row>
    <row r="850" spans="1:16" s="299" customFormat="1">
      <c r="A850" s="335" t="s">
        <v>1419</v>
      </c>
      <c r="B850" s="335"/>
      <c r="C850" s="331"/>
      <c r="D850" s="306"/>
      <c r="E850" s="306"/>
      <c r="F850" s="306"/>
      <c r="G850" s="329"/>
      <c r="H850" s="296"/>
      <c r="I850" s="284"/>
      <c r="J850" s="284"/>
      <c r="K850" s="284"/>
      <c r="L850" s="284"/>
      <c r="M850" s="284"/>
      <c r="N850" s="284"/>
      <c r="O850" s="284"/>
      <c r="P850" s="284"/>
    </row>
    <row r="851" spans="1:16" s="299" customFormat="1">
      <c r="A851" s="296"/>
      <c r="B851" s="295" t="s">
        <v>1409</v>
      </c>
      <c r="C851" s="295" t="s">
        <v>39</v>
      </c>
      <c r="D851" s="294" t="s">
        <v>40</v>
      </c>
      <c r="E851" s="291" t="s">
        <v>194</v>
      </c>
      <c r="F851" s="291" t="s">
        <v>194</v>
      </c>
      <c r="G851" s="291" t="s">
        <v>1408</v>
      </c>
      <c r="H851" s="296"/>
      <c r="I851" s="284"/>
      <c r="J851" s="284"/>
      <c r="K851" s="284"/>
      <c r="L851" s="284"/>
      <c r="M851" s="284"/>
      <c r="N851" s="284"/>
      <c r="O851" s="284"/>
      <c r="P851" s="284"/>
    </row>
    <row r="852" spans="1:16" s="299" customFormat="1">
      <c r="A852" s="296"/>
      <c r="B852" s="293"/>
      <c r="C852" s="293"/>
      <c r="D852" s="292"/>
      <c r="E852" s="291" t="s">
        <v>1125</v>
      </c>
      <c r="F852" s="291" t="s">
        <v>42</v>
      </c>
      <c r="G852" s="291" t="s">
        <v>43</v>
      </c>
      <c r="H852" s="296"/>
      <c r="I852" s="284"/>
      <c r="J852" s="284"/>
    </row>
    <row r="853" spans="1:16" s="299" customFormat="1">
      <c r="A853" s="296"/>
      <c r="B853" s="359" t="s">
        <v>1418</v>
      </c>
      <c r="C853" s="359" t="s">
        <v>1417</v>
      </c>
      <c r="D853" s="290" t="s">
        <v>1416</v>
      </c>
      <c r="E853" s="286">
        <f>F853-5</f>
        <v>43280</v>
      </c>
      <c r="F853" s="286">
        <v>43285</v>
      </c>
      <c r="G853" s="286">
        <f>F853+14</f>
        <v>43299</v>
      </c>
      <c r="H853" s="296"/>
      <c r="I853" s="284"/>
      <c r="J853" s="284"/>
    </row>
    <row r="854" spans="1:16" s="299" customFormat="1">
      <c r="A854" s="296"/>
      <c r="B854" s="359" t="s">
        <v>1415</v>
      </c>
      <c r="C854" s="359" t="s">
        <v>1414</v>
      </c>
      <c r="D854" s="289"/>
      <c r="E854" s="286">
        <f>E853+7</f>
        <v>43287</v>
      </c>
      <c r="F854" s="286">
        <f>F853+7</f>
        <v>43292</v>
      </c>
      <c r="G854" s="286">
        <f>G853+7</f>
        <v>43306</v>
      </c>
      <c r="H854" s="296"/>
      <c r="I854" s="284"/>
      <c r="J854" s="284"/>
    </row>
    <row r="855" spans="1:16" s="299" customFormat="1">
      <c r="A855" s="296"/>
      <c r="B855" s="359" t="s">
        <v>1413</v>
      </c>
      <c r="C855" s="359" t="s">
        <v>1412</v>
      </c>
      <c r="D855" s="289"/>
      <c r="E855" s="286">
        <f>E854+7</f>
        <v>43294</v>
      </c>
      <c r="F855" s="286">
        <f>F854+7</f>
        <v>43299</v>
      </c>
      <c r="G855" s="286">
        <f>G854+7</f>
        <v>43313</v>
      </c>
      <c r="H855" s="296"/>
      <c r="I855" s="284"/>
      <c r="J855" s="284"/>
    </row>
    <row r="856" spans="1:16" s="299" customFormat="1">
      <c r="A856" s="296"/>
      <c r="B856" s="359" t="s">
        <v>1411</v>
      </c>
      <c r="C856" s="359" t="s">
        <v>1410</v>
      </c>
      <c r="D856" s="287"/>
      <c r="E856" s="286">
        <f>E855+7</f>
        <v>43301</v>
      </c>
      <c r="F856" s="286">
        <f>F855+7</f>
        <v>43306</v>
      </c>
      <c r="G856" s="286">
        <f>G855+7</f>
        <v>43320</v>
      </c>
      <c r="H856" s="296"/>
      <c r="I856" s="284"/>
      <c r="J856" s="284"/>
    </row>
    <row r="857" spans="1:16" s="299" customFormat="1">
      <c r="A857" s="296"/>
      <c r="B857" s="296"/>
      <c r="C857" s="296"/>
      <c r="D857" s="296"/>
      <c r="E857" s="303"/>
      <c r="F857" s="303"/>
      <c r="G857" s="303"/>
      <c r="H857" s="296"/>
      <c r="I857" s="284"/>
      <c r="J857" s="284"/>
    </row>
    <row r="858" spans="1:16" s="299" customFormat="1">
      <c r="A858" s="296"/>
      <c r="B858" s="295" t="s">
        <v>1409</v>
      </c>
      <c r="C858" s="295" t="s">
        <v>39</v>
      </c>
      <c r="D858" s="294" t="s">
        <v>40</v>
      </c>
      <c r="E858" s="291" t="s">
        <v>194</v>
      </c>
      <c r="F858" s="291" t="s">
        <v>194</v>
      </c>
      <c r="G858" s="291" t="s">
        <v>1408</v>
      </c>
      <c r="H858" s="296"/>
      <c r="I858" s="284"/>
      <c r="J858" s="284"/>
    </row>
    <row r="859" spans="1:16" s="299" customFormat="1">
      <c r="A859" s="296"/>
      <c r="B859" s="293"/>
      <c r="C859" s="293"/>
      <c r="D859" s="292"/>
      <c r="E859" s="291" t="s">
        <v>1125</v>
      </c>
      <c r="F859" s="291" t="s">
        <v>42</v>
      </c>
      <c r="G859" s="291" t="s">
        <v>43</v>
      </c>
      <c r="H859" s="296"/>
      <c r="I859" s="284"/>
      <c r="J859" s="284"/>
    </row>
    <row r="860" spans="1:16" s="299" customFormat="1">
      <c r="A860" s="296"/>
      <c r="B860" s="359" t="s">
        <v>1407</v>
      </c>
      <c r="C860" s="359" t="s">
        <v>1401</v>
      </c>
      <c r="D860" s="290" t="s">
        <v>1406</v>
      </c>
      <c r="E860" s="286">
        <f>F860-4</f>
        <v>43278</v>
      </c>
      <c r="F860" s="286">
        <v>43282</v>
      </c>
      <c r="G860" s="286">
        <f>F860+13</f>
        <v>43295</v>
      </c>
      <c r="H860" s="296"/>
      <c r="I860" s="284"/>
      <c r="J860" s="284"/>
    </row>
    <row r="861" spans="1:16" s="299" customFormat="1">
      <c r="A861" s="296"/>
      <c r="B861" s="359" t="s">
        <v>1405</v>
      </c>
      <c r="C861" s="359" t="s">
        <v>1401</v>
      </c>
      <c r="D861" s="289"/>
      <c r="E861" s="286">
        <f>E860+7</f>
        <v>43285</v>
      </c>
      <c r="F861" s="286">
        <f>F860+7</f>
        <v>43289</v>
      </c>
      <c r="G861" s="286">
        <f>G860+7</f>
        <v>43302</v>
      </c>
      <c r="H861" s="296"/>
      <c r="I861" s="284"/>
      <c r="J861" s="284"/>
    </row>
    <row r="862" spans="1:16" s="299" customFormat="1">
      <c r="A862" s="296"/>
      <c r="B862" s="359" t="s">
        <v>1404</v>
      </c>
      <c r="C862" s="359" t="s">
        <v>1401</v>
      </c>
      <c r="D862" s="289"/>
      <c r="E862" s="286">
        <f>E861+7</f>
        <v>43292</v>
      </c>
      <c r="F862" s="286">
        <f>F861+7</f>
        <v>43296</v>
      </c>
      <c r="G862" s="286">
        <f>G861+7</f>
        <v>43309</v>
      </c>
      <c r="H862" s="296"/>
      <c r="I862" s="284"/>
      <c r="J862" s="284"/>
    </row>
    <row r="863" spans="1:16" s="299" customFormat="1">
      <c r="A863" s="296"/>
      <c r="B863" s="359" t="s">
        <v>1403</v>
      </c>
      <c r="C863" s="359" t="s">
        <v>1401</v>
      </c>
      <c r="D863" s="289"/>
      <c r="E863" s="286">
        <f>E862+7</f>
        <v>43299</v>
      </c>
      <c r="F863" s="286">
        <f>F862+7</f>
        <v>43303</v>
      </c>
      <c r="G863" s="286">
        <f>G862+7</f>
        <v>43316</v>
      </c>
      <c r="H863" s="296"/>
      <c r="I863" s="284"/>
      <c r="J863" s="284"/>
    </row>
    <row r="864" spans="1:16" s="299" customFormat="1">
      <c r="A864" s="296"/>
      <c r="B864" s="359" t="s">
        <v>1402</v>
      </c>
      <c r="C864" s="359" t="s">
        <v>1401</v>
      </c>
      <c r="D864" s="287"/>
      <c r="E864" s="286">
        <f>E863+7</f>
        <v>43306</v>
      </c>
      <c r="F864" s="286">
        <f>F863+7</f>
        <v>43310</v>
      </c>
      <c r="G864" s="286">
        <f>G863+7</f>
        <v>43323</v>
      </c>
      <c r="H864" s="296"/>
      <c r="I864" s="284"/>
      <c r="J864" s="284"/>
    </row>
    <row r="865" spans="1:10" s="299" customFormat="1">
      <c r="A865" s="296"/>
      <c r="B865" s="369"/>
      <c r="C865" s="368"/>
      <c r="D865" s="304"/>
      <c r="E865" s="303"/>
      <c r="F865" s="303"/>
      <c r="G865" s="303"/>
      <c r="H865" s="296"/>
      <c r="I865" s="284"/>
      <c r="J865" s="284"/>
    </row>
    <row r="866" spans="1:10" s="345" customFormat="1">
      <c r="A866" s="333" t="s">
        <v>231</v>
      </c>
      <c r="B866" s="333"/>
      <c r="C866" s="333"/>
      <c r="D866" s="333"/>
      <c r="E866" s="333"/>
      <c r="F866" s="333"/>
      <c r="G866" s="333"/>
      <c r="H866" s="332"/>
    </row>
    <row r="867" spans="1:10">
      <c r="A867" s="306" t="s">
        <v>105</v>
      </c>
      <c r="B867" s="284"/>
      <c r="C867" s="284"/>
    </row>
    <row r="868" spans="1:10">
      <c r="B868" s="367" t="s">
        <v>38</v>
      </c>
      <c r="C868" s="367" t="s">
        <v>39</v>
      </c>
      <c r="D868" s="366" t="s">
        <v>40</v>
      </c>
      <c r="E868" s="291" t="s">
        <v>194</v>
      </c>
      <c r="F868" s="291" t="s">
        <v>194</v>
      </c>
      <c r="G868" s="365" t="s">
        <v>240</v>
      </c>
    </row>
    <row r="869" spans="1:10">
      <c r="B869" s="367"/>
      <c r="C869" s="367"/>
      <c r="D869" s="366"/>
      <c r="E869" s="291" t="s">
        <v>1125</v>
      </c>
      <c r="F869" s="291" t="s">
        <v>42</v>
      </c>
      <c r="G869" s="365" t="s">
        <v>43</v>
      </c>
    </row>
    <row r="870" spans="1:10">
      <c r="B870" s="359" t="s">
        <v>276</v>
      </c>
      <c r="C870" s="359" t="s">
        <v>1400</v>
      </c>
      <c r="D870" s="290" t="s">
        <v>1399</v>
      </c>
      <c r="E870" s="286">
        <v>43284</v>
      </c>
      <c r="F870" s="286">
        <v>43287</v>
      </c>
      <c r="G870" s="286">
        <f>F870+13</f>
        <v>43300</v>
      </c>
    </row>
    <row r="871" spans="1:10">
      <c r="B871" s="360" t="s">
        <v>1398</v>
      </c>
      <c r="C871" s="359" t="s">
        <v>1397</v>
      </c>
      <c r="D871" s="289"/>
      <c r="E871" s="286">
        <f>E870+7</f>
        <v>43291</v>
      </c>
      <c r="F871" s="286">
        <f>F870+7</f>
        <v>43294</v>
      </c>
      <c r="G871" s="286">
        <f>F871+13</f>
        <v>43307</v>
      </c>
    </row>
    <row r="872" spans="1:10">
      <c r="B872" s="360" t="s">
        <v>1396</v>
      </c>
      <c r="C872" s="359" t="s">
        <v>1395</v>
      </c>
      <c r="D872" s="289"/>
      <c r="E872" s="286">
        <f>E871+7</f>
        <v>43298</v>
      </c>
      <c r="F872" s="286">
        <f>F871+7</f>
        <v>43301</v>
      </c>
      <c r="G872" s="286">
        <f>F872+13</f>
        <v>43314</v>
      </c>
    </row>
    <row r="873" spans="1:10">
      <c r="B873" s="360" t="s">
        <v>1394</v>
      </c>
      <c r="C873" s="359" t="s">
        <v>1393</v>
      </c>
      <c r="D873" s="287"/>
      <c r="E873" s="286">
        <f>E872+7</f>
        <v>43305</v>
      </c>
      <c r="F873" s="286">
        <f>F872+7</f>
        <v>43308</v>
      </c>
      <c r="G873" s="286">
        <f>F873+13</f>
        <v>43321</v>
      </c>
    </row>
    <row r="874" spans="1:10">
      <c r="B874" s="284"/>
      <c r="C874" s="284"/>
    </row>
    <row r="875" spans="1:10">
      <c r="A875" s="306"/>
      <c r="B875" s="344" t="s">
        <v>38</v>
      </c>
      <c r="C875" s="344" t="s">
        <v>39</v>
      </c>
      <c r="D875" s="343" t="s">
        <v>40</v>
      </c>
      <c r="E875" s="291" t="s">
        <v>194</v>
      </c>
      <c r="F875" s="291" t="s">
        <v>194</v>
      </c>
      <c r="G875" s="365" t="s">
        <v>240</v>
      </c>
    </row>
    <row r="876" spans="1:10">
      <c r="A876" s="306"/>
      <c r="B876" s="342"/>
      <c r="C876" s="342"/>
      <c r="D876" s="341"/>
      <c r="E876" s="291" t="s">
        <v>1125</v>
      </c>
      <c r="F876" s="291" t="s">
        <v>42</v>
      </c>
      <c r="G876" s="365" t="s">
        <v>43</v>
      </c>
    </row>
    <row r="877" spans="1:10">
      <c r="A877" s="306"/>
      <c r="B877" s="359" t="s">
        <v>496</v>
      </c>
      <c r="C877" s="359" t="s">
        <v>497</v>
      </c>
      <c r="D877" s="358" t="s">
        <v>1392</v>
      </c>
      <c r="E877" s="286">
        <v>43280</v>
      </c>
      <c r="F877" s="286">
        <v>43285</v>
      </c>
      <c r="G877" s="286">
        <v>43301</v>
      </c>
    </row>
    <row r="878" spans="1:10">
      <c r="A878" s="306"/>
      <c r="B878" s="360" t="s">
        <v>355</v>
      </c>
      <c r="C878" s="359" t="s">
        <v>498</v>
      </c>
      <c r="D878" s="358"/>
      <c r="E878" s="286">
        <f>E877+7</f>
        <v>43287</v>
      </c>
      <c r="F878" s="286">
        <f>F877+7</f>
        <v>43292</v>
      </c>
      <c r="G878" s="286">
        <f>G877+7</f>
        <v>43308</v>
      </c>
    </row>
    <row r="879" spans="1:10">
      <c r="A879" s="306"/>
      <c r="B879" s="360" t="s">
        <v>432</v>
      </c>
      <c r="C879" s="359" t="s">
        <v>409</v>
      </c>
      <c r="D879" s="358"/>
      <c r="E879" s="286">
        <f>E878+7</f>
        <v>43294</v>
      </c>
      <c r="F879" s="286">
        <f>F878+7</f>
        <v>43299</v>
      </c>
      <c r="G879" s="286">
        <f>G878+7</f>
        <v>43315</v>
      </c>
    </row>
    <row r="880" spans="1:10">
      <c r="A880" s="306"/>
      <c r="B880" s="360" t="s">
        <v>433</v>
      </c>
      <c r="C880" s="359" t="s">
        <v>249</v>
      </c>
      <c r="D880" s="358"/>
      <c r="E880" s="286">
        <f>E879+7</f>
        <v>43301</v>
      </c>
      <c r="F880" s="286">
        <f>F879+7</f>
        <v>43306</v>
      </c>
      <c r="G880" s="286">
        <f>G879+7</f>
        <v>43322</v>
      </c>
    </row>
    <row r="881" spans="1:7">
      <c r="B881" s="284"/>
      <c r="C881" s="364"/>
    </row>
    <row r="882" spans="1:7">
      <c r="A882" s="306" t="s">
        <v>103</v>
      </c>
    </row>
    <row r="883" spans="1:7">
      <c r="B883" s="295" t="s">
        <v>38</v>
      </c>
      <c r="C883" s="295" t="s">
        <v>39</v>
      </c>
      <c r="D883" s="294" t="s">
        <v>40</v>
      </c>
      <c r="E883" s="291" t="s">
        <v>194</v>
      </c>
      <c r="F883" s="291" t="s">
        <v>194</v>
      </c>
      <c r="G883" s="351" t="s">
        <v>235</v>
      </c>
    </row>
    <row r="884" spans="1:7">
      <c r="B884" s="293"/>
      <c r="C884" s="293"/>
      <c r="D884" s="292"/>
      <c r="E884" s="291" t="s">
        <v>1125</v>
      </c>
      <c r="F884" s="291" t="s">
        <v>42</v>
      </c>
      <c r="G884" s="291" t="s">
        <v>43</v>
      </c>
    </row>
    <row r="885" spans="1:7">
      <c r="B885" s="359" t="s">
        <v>276</v>
      </c>
      <c r="C885" s="359" t="s">
        <v>1400</v>
      </c>
      <c r="D885" s="290" t="s">
        <v>1399</v>
      </c>
      <c r="E885" s="286">
        <v>43284</v>
      </c>
      <c r="F885" s="286">
        <v>43287</v>
      </c>
      <c r="G885" s="286">
        <f>F885+17</f>
        <v>43304</v>
      </c>
    </row>
    <row r="886" spans="1:7">
      <c r="B886" s="360" t="s">
        <v>1398</v>
      </c>
      <c r="C886" s="359" t="s">
        <v>1397</v>
      </c>
      <c r="D886" s="289"/>
      <c r="E886" s="286">
        <f>E885+7</f>
        <v>43291</v>
      </c>
      <c r="F886" s="286">
        <f>F885+7</f>
        <v>43294</v>
      </c>
      <c r="G886" s="286">
        <f>F886+17</f>
        <v>43311</v>
      </c>
    </row>
    <row r="887" spans="1:7">
      <c r="B887" s="360" t="s">
        <v>1396</v>
      </c>
      <c r="C887" s="359" t="s">
        <v>1395</v>
      </c>
      <c r="D887" s="289"/>
      <c r="E887" s="286">
        <f>E886+7</f>
        <v>43298</v>
      </c>
      <c r="F887" s="286">
        <f>F886+7</f>
        <v>43301</v>
      </c>
      <c r="G887" s="286">
        <f>F887+17</f>
        <v>43318</v>
      </c>
    </row>
    <row r="888" spans="1:7">
      <c r="B888" s="360" t="s">
        <v>1394</v>
      </c>
      <c r="C888" s="359" t="s">
        <v>1393</v>
      </c>
      <c r="D888" s="287"/>
      <c r="E888" s="286">
        <f>E887+7</f>
        <v>43305</v>
      </c>
      <c r="F888" s="286">
        <f>F887+7</f>
        <v>43308</v>
      </c>
      <c r="G888" s="286">
        <f>F888+17</f>
        <v>43325</v>
      </c>
    </row>
    <row r="889" spans="1:7">
      <c r="B889" s="284"/>
      <c r="C889" s="284"/>
    </row>
    <row r="890" spans="1:7">
      <c r="B890" s="295" t="s">
        <v>38</v>
      </c>
      <c r="C890" s="295" t="s">
        <v>39</v>
      </c>
      <c r="D890" s="294" t="s">
        <v>40</v>
      </c>
      <c r="E890" s="291" t="s">
        <v>194</v>
      </c>
      <c r="F890" s="291" t="s">
        <v>194</v>
      </c>
      <c r="G890" s="351" t="s">
        <v>235</v>
      </c>
    </row>
    <row r="891" spans="1:7">
      <c r="B891" s="293"/>
      <c r="C891" s="293"/>
      <c r="D891" s="292"/>
      <c r="E891" s="291" t="s">
        <v>1125</v>
      </c>
      <c r="F891" s="291" t="s">
        <v>42</v>
      </c>
      <c r="G891" s="291" t="s">
        <v>43</v>
      </c>
    </row>
    <row r="892" spans="1:7">
      <c r="B892" s="359" t="s">
        <v>496</v>
      </c>
      <c r="C892" s="359" t="s">
        <v>497</v>
      </c>
      <c r="D892" s="358" t="s">
        <v>1392</v>
      </c>
      <c r="E892" s="286">
        <v>43280</v>
      </c>
      <c r="F892" s="286">
        <v>43285</v>
      </c>
      <c r="G892" s="286">
        <v>43298</v>
      </c>
    </row>
    <row r="893" spans="1:7">
      <c r="B893" s="360" t="s">
        <v>355</v>
      </c>
      <c r="C893" s="359" t="s">
        <v>498</v>
      </c>
      <c r="D893" s="358"/>
      <c r="E893" s="286">
        <f>E892+7</f>
        <v>43287</v>
      </c>
      <c r="F893" s="286">
        <f>F892+7</f>
        <v>43292</v>
      </c>
      <c r="G893" s="286">
        <f>G892+7</f>
        <v>43305</v>
      </c>
    </row>
    <row r="894" spans="1:7">
      <c r="B894" s="360" t="s">
        <v>432</v>
      </c>
      <c r="C894" s="359" t="s">
        <v>409</v>
      </c>
      <c r="D894" s="358"/>
      <c r="E894" s="286">
        <f>E893+7</f>
        <v>43294</v>
      </c>
      <c r="F894" s="286">
        <f>F893+7</f>
        <v>43299</v>
      </c>
      <c r="G894" s="286">
        <f>G893+7</f>
        <v>43312</v>
      </c>
    </row>
    <row r="895" spans="1:7">
      <c r="B895" s="360" t="s">
        <v>433</v>
      </c>
      <c r="C895" s="359" t="s">
        <v>249</v>
      </c>
      <c r="D895" s="358"/>
      <c r="E895" s="286">
        <f>E894+7</f>
        <v>43301</v>
      </c>
      <c r="F895" s="286">
        <f>F894+7</f>
        <v>43306</v>
      </c>
      <c r="G895" s="286">
        <f>G894+7</f>
        <v>43319</v>
      </c>
    </row>
    <row r="896" spans="1:7">
      <c r="B896" s="363"/>
      <c r="C896" s="363"/>
      <c r="D896" s="304"/>
      <c r="E896" s="303"/>
      <c r="F896" s="303"/>
      <c r="G896" s="303"/>
    </row>
    <row r="897" spans="1:10">
      <c r="A897" s="306" t="s">
        <v>101</v>
      </c>
      <c r="B897" s="331"/>
      <c r="C897" s="331"/>
      <c r="D897" s="306"/>
      <c r="E897" s="306"/>
      <c r="F897" s="306"/>
      <c r="G897" s="361"/>
    </row>
    <row r="898" spans="1:10">
      <c r="B898" s="295" t="s">
        <v>38</v>
      </c>
      <c r="C898" s="295" t="s">
        <v>39</v>
      </c>
      <c r="D898" s="294" t="s">
        <v>40</v>
      </c>
      <c r="E898" s="291" t="s">
        <v>194</v>
      </c>
      <c r="F898" s="291" t="s">
        <v>194</v>
      </c>
      <c r="G898" s="351" t="s">
        <v>232</v>
      </c>
    </row>
    <row r="899" spans="1:10">
      <c r="B899" s="293"/>
      <c r="C899" s="293"/>
      <c r="D899" s="292"/>
      <c r="E899" s="291" t="s">
        <v>1125</v>
      </c>
      <c r="F899" s="291" t="s">
        <v>42</v>
      </c>
      <c r="G899" s="291" t="s">
        <v>43</v>
      </c>
    </row>
    <row r="900" spans="1:10">
      <c r="B900" s="359" t="s">
        <v>1391</v>
      </c>
      <c r="C900" s="359" t="s">
        <v>1390</v>
      </c>
      <c r="D900" s="358" t="s">
        <v>1389</v>
      </c>
      <c r="E900" s="286">
        <v>43279</v>
      </c>
      <c r="F900" s="286">
        <v>43283</v>
      </c>
      <c r="G900" s="286">
        <f>F900+13</f>
        <v>43296</v>
      </c>
    </row>
    <row r="901" spans="1:10">
      <c r="B901" s="360" t="s">
        <v>1388</v>
      </c>
      <c r="C901" s="359" t="s">
        <v>1387</v>
      </c>
      <c r="D901" s="358"/>
      <c r="E901" s="286">
        <f>E900+7</f>
        <v>43286</v>
      </c>
      <c r="F901" s="286">
        <f>F900+7</f>
        <v>43290</v>
      </c>
      <c r="G901" s="286">
        <f>F901+13</f>
        <v>43303</v>
      </c>
    </row>
    <row r="902" spans="1:10">
      <c r="B902" s="360" t="s">
        <v>1386</v>
      </c>
      <c r="C902" s="359" t="s">
        <v>1385</v>
      </c>
      <c r="D902" s="358"/>
      <c r="E902" s="286">
        <f>E901+7</f>
        <v>43293</v>
      </c>
      <c r="F902" s="286">
        <f>F901+7</f>
        <v>43297</v>
      </c>
      <c r="G902" s="286">
        <f>F902+13</f>
        <v>43310</v>
      </c>
    </row>
    <row r="903" spans="1:10">
      <c r="B903" s="360" t="s">
        <v>1384</v>
      </c>
      <c r="C903" s="359" t="s">
        <v>1383</v>
      </c>
      <c r="D903" s="358"/>
      <c r="E903" s="286">
        <f>E902+7</f>
        <v>43300</v>
      </c>
      <c r="F903" s="286">
        <f>F902+7</f>
        <v>43304</v>
      </c>
      <c r="G903" s="286">
        <f>F903+13</f>
        <v>43317</v>
      </c>
    </row>
    <row r="904" spans="1:10">
      <c r="B904" s="360" t="s">
        <v>1382</v>
      </c>
      <c r="C904" s="359" t="s">
        <v>1381</v>
      </c>
      <c r="D904" s="358"/>
      <c r="E904" s="286">
        <f>E903+7</f>
        <v>43307</v>
      </c>
      <c r="F904" s="286">
        <f>F903+7</f>
        <v>43311</v>
      </c>
      <c r="G904" s="286">
        <f>F904+13</f>
        <v>43324</v>
      </c>
    </row>
    <row r="905" spans="1:10">
      <c r="B905" s="362"/>
      <c r="C905" s="362"/>
      <c r="D905" s="304"/>
      <c r="E905" s="303"/>
      <c r="F905" s="303"/>
    </row>
    <row r="906" spans="1:10">
      <c r="A906" s="306" t="s">
        <v>100</v>
      </c>
      <c r="B906" s="331"/>
      <c r="C906" s="331"/>
      <c r="D906" s="331"/>
      <c r="E906" s="331"/>
      <c r="F906" s="306"/>
      <c r="G906" s="306"/>
      <c r="H906" s="361"/>
      <c r="I906" s="345"/>
      <c r="J906" s="345"/>
    </row>
    <row r="907" spans="1:10">
      <c r="B907" s="344" t="s">
        <v>38</v>
      </c>
      <c r="C907" s="344" t="s">
        <v>39</v>
      </c>
      <c r="D907" s="343" t="s">
        <v>40</v>
      </c>
      <c r="E907" s="291" t="s">
        <v>194</v>
      </c>
      <c r="F907" s="291" t="s">
        <v>194</v>
      </c>
      <c r="G907" s="291" t="s">
        <v>100</v>
      </c>
    </row>
    <row r="908" spans="1:10">
      <c r="B908" s="342"/>
      <c r="C908" s="342"/>
      <c r="D908" s="341"/>
      <c r="E908" s="291" t="s">
        <v>1125</v>
      </c>
      <c r="F908" s="291" t="s">
        <v>42</v>
      </c>
      <c r="G908" s="291" t="s">
        <v>43</v>
      </c>
    </row>
    <row r="909" spans="1:10">
      <c r="B909" s="359" t="s">
        <v>1391</v>
      </c>
      <c r="C909" s="359" t="s">
        <v>1390</v>
      </c>
      <c r="D909" s="358" t="s">
        <v>1389</v>
      </c>
      <c r="E909" s="286">
        <v>43279</v>
      </c>
      <c r="F909" s="286">
        <v>43283</v>
      </c>
      <c r="G909" s="286">
        <f>F909+18</f>
        <v>43301</v>
      </c>
    </row>
    <row r="910" spans="1:10">
      <c r="B910" s="360" t="s">
        <v>1388</v>
      </c>
      <c r="C910" s="359" t="s">
        <v>1387</v>
      </c>
      <c r="D910" s="358"/>
      <c r="E910" s="286">
        <f>E909+7</f>
        <v>43286</v>
      </c>
      <c r="F910" s="286">
        <f>F909+7</f>
        <v>43290</v>
      </c>
      <c r="G910" s="286">
        <f>F910+18</f>
        <v>43308</v>
      </c>
    </row>
    <row r="911" spans="1:10">
      <c r="B911" s="360" t="s">
        <v>1386</v>
      </c>
      <c r="C911" s="359" t="s">
        <v>1385</v>
      </c>
      <c r="D911" s="358"/>
      <c r="E911" s="286">
        <f>E910+7</f>
        <v>43293</v>
      </c>
      <c r="F911" s="286">
        <f>F910+7</f>
        <v>43297</v>
      </c>
      <c r="G911" s="286">
        <f>F911+18</f>
        <v>43315</v>
      </c>
    </row>
    <row r="912" spans="1:10">
      <c r="B912" s="360" t="s">
        <v>1384</v>
      </c>
      <c r="C912" s="359" t="s">
        <v>1383</v>
      </c>
      <c r="D912" s="358"/>
      <c r="E912" s="286">
        <f>E911+7</f>
        <v>43300</v>
      </c>
      <c r="F912" s="286">
        <f>F911+7</f>
        <v>43304</v>
      </c>
      <c r="G912" s="286">
        <f>F912+18</f>
        <v>43322</v>
      </c>
    </row>
    <row r="913" spans="1:10">
      <c r="B913" s="360" t="s">
        <v>1382</v>
      </c>
      <c r="C913" s="359" t="s">
        <v>1381</v>
      </c>
      <c r="D913" s="358"/>
      <c r="E913" s="286">
        <f>E912+7</f>
        <v>43307</v>
      </c>
      <c r="F913" s="286">
        <f>F912+7</f>
        <v>43311</v>
      </c>
      <c r="G913" s="286">
        <f>F913+18</f>
        <v>43329</v>
      </c>
    </row>
    <row r="914" spans="1:10">
      <c r="B914" s="284"/>
      <c r="C914" s="284"/>
    </row>
    <row r="915" spans="1:10">
      <c r="A915" s="335" t="s">
        <v>1380</v>
      </c>
      <c r="B915" s="335"/>
      <c r="C915" s="348"/>
      <c r="D915" s="303"/>
      <c r="E915" s="304"/>
      <c r="F915" s="303"/>
      <c r="G915" s="303"/>
    </row>
    <row r="916" spans="1:10">
      <c r="B916" s="344" t="s">
        <v>38</v>
      </c>
      <c r="C916" s="344" t="s">
        <v>39</v>
      </c>
      <c r="D916" s="343" t="s">
        <v>40</v>
      </c>
      <c r="E916" s="291" t="s">
        <v>194</v>
      </c>
      <c r="F916" s="291" t="s">
        <v>194</v>
      </c>
      <c r="G916" s="291" t="s">
        <v>95</v>
      </c>
      <c r="H916" s="291" t="s">
        <v>1379</v>
      </c>
    </row>
    <row r="917" spans="1:10">
      <c r="B917" s="342"/>
      <c r="C917" s="342"/>
      <c r="D917" s="341"/>
      <c r="E917" s="291" t="s">
        <v>1125</v>
      </c>
      <c r="F917" s="291" t="s">
        <v>42</v>
      </c>
      <c r="G917" s="291" t="s">
        <v>43</v>
      </c>
      <c r="H917" s="291" t="s">
        <v>43</v>
      </c>
    </row>
    <row r="918" spans="1:10">
      <c r="B918" s="302" t="s">
        <v>1378</v>
      </c>
      <c r="C918" s="302" t="s">
        <v>229</v>
      </c>
      <c r="D918" s="289" t="s">
        <v>1377</v>
      </c>
      <c r="E918" s="286">
        <v>43283</v>
      </c>
      <c r="F918" s="286">
        <v>43286</v>
      </c>
      <c r="G918" s="286">
        <f>F918+11</f>
        <v>43297</v>
      </c>
      <c r="H918" s="334" t="s">
        <v>93</v>
      </c>
    </row>
    <row r="919" spans="1:10">
      <c r="B919" s="302" t="s">
        <v>1335</v>
      </c>
      <c r="C919" s="302"/>
      <c r="D919" s="289"/>
      <c r="E919" s="286"/>
      <c r="F919" s="286"/>
      <c r="G919" s="286"/>
      <c r="H919" s="334"/>
    </row>
    <row r="920" spans="1:10">
      <c r="B920" s="288" t="s">
        <v>1376</v>
      </c>
      <c r="C920" s="339" t="s">
        <v>1375</v>
      </c>
      <c r="D920" s="289"/>
      <c r="E920" s="286">
        <v>43297</v>
      </c>
      <c r="F920" s="286">
        <v>43300</v>
      </c>
      <c r="G920" s="286">
        <v>43311</v>
      </c>
      <c r="H920" s="334" t="s">
        <v>93</v>
      </c>
    </row>
    <row r="921" spans="1:10">
      <c r="B921" s="288" t="s">
        <v>1374</v>
      </c>
      <c r="C921" s="339" t="s">
        <v>1373</v>
      </c>
      <c r="D921" s="287"/>
      <c r="E921" s="286">
        <f>E920+7</f>
        <v>43304</v>
      </c>
      <c r="F921" s="286">
        <f>F920+7</f>
        <v>43307</v>
      </c>
      <c r="G921" s="286">
        <f>G920+7</f>
        <v>43318</v>
      </c>
      <c r="H921" s="334" t="s">
        <v>93</v>
      </c>
    </row>
    <row r="922" spans="1:10">
      <c r="B922" s="284"/>
      <c r="C922" s="284"/>
      <c r="E922" s="303"/>
      <c r="F922" s="357"/>
      <c r="G922" s="303"/>
      <c r="H922" s="336"/>
    </row>
    <row r="923" spans="1:10">
      <c r="A923" s="355" t="s">
        <v>146</v>
      </c>
      <c r="B923" s="356"/>
      <c r="C923" s="356"/>
      <c r="D923" s="355"/>
      <c r="E923" s="355"/>
      <c r="F923" s="355"/>
      <c r="G923" s="355"/>
      <c r="H923" s="355"/>
      <c r="I923" s="328"/>
      <c r="J923" s="328"/>
    </row>
    <row r="924" spans="1:10">
      <c r="A924" s="306" t="s">
        <v>147</v>
      </c>
      <c r="B924" s="331"/>
      <c r="C924" s="354"/>
      <c r="D924" s="331"/>
      <c r="E924" s="331"/>
      <c r="F924" s="306"/>
      <c r="G924" s="353"/>
      <c r="H924" s="329"/>
    </row>
    <row r="925" spans="1:10">
      <c r="A925" s="296"/>
      <c r="B925" s="295" t="s">
        <v>38</v>
      </c>
      <c r="C925" s="295" t="s">
        <v>39</v>
      </c>
      <c r="D925" s="294" t="s">
        <v>40</v>
      </c>
      <c r="E925" s="291" t="s">
        <v>194</v>
      </c>
      <c r="F925" s="291" t="s">
        <v>194</v>
      </c>
      <c r="G925" s="351" t="s">
        <v>268</v>
      </c>
      <c r="H925" s="296"/>
    </row>
    <row r="926" spans="1:10">
      <c r="A926" s="296"/>
      <c r="B926" s="293"/>
      <c r="C926" s="293"/>
      <c r="D926" s="292"/>
      <c r="E926" s="291" t="s">
        <v>1125</v>
      </c>
      <c r="F926" s="291" t="s">
        <v>42</v>
      </c>
      <c r="G926" s="351" t="s">
        <v>43</v>
      </c>
      <c r="H926" s="296"/>
    </row>
    <row r="927" spans="1:10">
      <c r="A927" s="296"/>
      <c r="B927" s="288" t="s">
        <v>1346</v>
      </c>
      <c r="C927" s="339" t="s">
        <v>1345</v>
      </c>
      <c r="D927" s="290" t="s">
        <v>1344</v>
      </c>
      <c r="E927" s="286">
        <v>43279</v>
      </c>
      <c r="F927" s="286">
        <v>43283</v>
      </c>
      <c r="G927" s="286">
        <v>43303</v>
      </c>
      <c r="H927" s="296"/>
    </row>
    <row r="928" spans="1:10">
      <c r="A928" s="296"/>
      <c r="B928" s="288" t="s">
        <v>1343</v>
      </c>
      <c r="C928" s="339" t="s">
        <v>1342</v>
      </c>
      <c r="D928" s="289"/>
      <c r="E928" s="286">
        <f>E927+7</f>
        <v>43286</v>
      </c>
      <c r="F928" s="286">
        <f>F927+7</f>
        <v>43290</v>
      </c>
      <c r="G928" s="286">
        <f>G927+7</f>
        <v>43310</v>
      </c>
      <c r="H928" s="296"/>
    </row>
    <row r="929" spans="1:8">
      <c r="A929" s="296"/>
      <c r="B929" s="288" t="s">
        <v>1335</v>
      </c>
      <c r="C929" s="339"/>
      <c r="D929" s="289"/>
      <c r="E929" s="286"/>
      <c r="F929" s="286"/>
      <c r="G929" s="286"/>
      <c r="H929" s="296"/>
    </row>
    <row r="930" spans="1:8">
      <c r="A930" s="296"/>
      <c r="B930" s="288" t="s">
        <v>215</v>
      </c>
      <c r="C930" s="339" t="s">
        <v>1341</v>
      </c>
      <c r="D930" s="289"/>
      <c r="E930" s="286">
        <v>43300</v>
      </c>
      <c r="F930" s="286">
        <v>43304</v>
      </c>
      <c r="G930" s="286">
        <v>43324</v>
      </c>
      <c r="H930" s="296"/>
    </row>
    <row r="931" spans="1:8">
      <c r="A931" s="296"/>
      <c r="B931" s="288" t="s">
        <v>1335</v>
      </c>
      <c r="C931" s="339"/>
      <c r="D931" s="287"/>
      <c r="E931" s="286"/>
      <c r="F931" s="286"/>
      <c r="G931" s="286"/>
      <c r="H931" s="296"/>
    </row>
    <row r="932" spans="1:8">
      <c r="A932" s="296"/>
      <c r="B932" s="297"/>
      <c r="C932" s="297"/>
      <c r="D932" s="296"/>
      <c r="E932" s="296"/>
      <c r="F932" s="296"/>
      <c r="G932" s="296"/>
      <c r="H932" s="296"/>
    </row>
    <row r="933" spans="1:8">
      <c r="A933" s="296"/>
      <c r="B933" s="295" t="s">
        <v>38</v>
      </c>
      <c r="C933" s="295" t="s">
        <v>39</v>
      </c>
      <c r="D933" s="294" t="s">
        <v>40</v>
      </c>
      <c r="E933" s="291" t="s">
        <v>194</v>
      </c>
      <c r="F933" s="291" t="s">
        <v>194</v>
      </c>
      <c r="G933" s="351" t="s">
        <v>268</v>
      </c>
      <c r="H933" s="296"/>
    </row>
    <row r="934" spans="1:8">
      <c r="A934" s="296"/>
      <c r="B934" s="293"/>
      <c r="C934" s="293"/>
      <c r="D934" s="292"/>
      <c r="E934" s="291" t="s">
        <v>1125</v>
      </c>
      <c r="F934" s="291" t="s">
        <v>42</v>
      </c>
      <c r="G934" s="291" t="s">
        <v>43</v>
      </c>
      <c r="H934" s="296"/>
    </row>
    <row r="935" spans="1:8">
      <c r="A935" s="296"/>
      <c r="B935" s="302" t="s">
        <v>1370</v>
      </c>
      <c r="C935" s="302" t="s">
        <v>1372</v>
      </c>
      <c r="D935" s="290" t="s">
        <v>1371</v>
      </c>
      <c r="E935" s="286">
        <v>43283</v>
      </c>
      <c r="F935" s="286">
        <v>43285</v>
      </c>
      <c r="G935" s="286">
        <v>43306</v>
      </c>
      <c r="H935" s="296"/>
    </row>
    <row r="936" spans="1:8">
      <c r="A936" s="296"/>
      <c r="B936" s="302" t="s">
        <v>1370</v>
      </c>
      <c r="C936" s="302" t="s">
        <v>1368</v>
      </c>
      <c r="D936" s="289"/>
      <c r="E936" s="286">
        <f>E935+7</f>
        <v>43290</v>
      </c>
      <c r="F936" s="286">
        <f>F935+7</f>
        <v>43292</v>
      </c>
      <c r="G936" s="286">
        <f>G935+7</f>
        <v>43313</v>
      </c>
      <c r="H936" s="296"/>
    </row>
    <row r="937" spans="1:8">
      <c r="A937" s="296"/>
      <c r="B937" s="288" t="s">
        <v>1367</v>
      </c>
      <c r="C937" s="339" t="s">
        <v>1365</v>
      </c>
      <c r="D937" s="289"/>
      <c r="E937" s="286">
        <f>E936+7</f>
        <v>43297</v>
      </c>
      <c r="F937" s="286">
        <f>F936+7</f>
        <v>43299</v>
      </c>
      <c r="G937" s="286">
        <f>G936+7</f>
        <v>43320</v>
      </c>
      <c r="H937" s="296"/>
    </row>
    <row r="938" spans="1:8">
      <c r="A938" s="296"/>
      <c r="B938" s="288" t="s">
        <v>1335</v>
      </c>
      <c r="C938" s="339"/>
      <c r="D938" s="287"/>
      <c r="E938" s="286"/>
      <c r="F938" s="286"/>
      <c r="G938" s="286"/>
      <c r="H938" s="296"/>
    </row>
    <row r="939" spans="1:8">
      <c r="A939" s="296"/>
      <c r="B939" s="296"/>
      <c r="C939" s="297"/>
      <c r="D939" s="296"/>
      <c r="E939" s="296"/>
      <c r="F939" s="296"/>
      <c r="G939" s="296"/>
      <c r="H939" s="296"/>
    </row>
    <row r="940" spans="1:8">
      <c r="A940" s="306"/>
      <c r="B940" s="295" t="s">
        <v>38</v>
      </c>
      <c r="C940" s="295" t="s">
        <v>39</v>
      </c>
      <c r="D940" s="294" t="s">
        <v>40</v>
      </c>
      <c r="E940" s="291" t="s">
        <v>194</v>
      </c>
      <c r="F940" s="291" t="s">
        <v>194</v>
      </c>
      <c r="G940" s="291" t="s">
        <v>269</v>
      </c>
      <c r="H940" s="329"/>
    </row>
    <row r="941" spans="1:8">
      <c r="A941" s="306"/>
      <c r="B941" s="293"/>
      <c r="C941" s="293"/>
      <c r="D941" s="292"/>
      <c r="E941" s="291" t="s">
        <v>1125</v>
      </c>
      <c r="F941" s="291" t="s">
        <v>42</v>
      </c>
      <c r="G941" s="291" t="s">
        <v>43</v>
      </c>
      <c r="H941" s="329"/>
    </row>
    <row r="942" spans="1:8">
      <c r="A942" s="306"/>
      <c r="B942" s="302" t="s">
        <v>1360</v>
      </c>
      <c r="C942" s="302" t="s">
        <v>1359</v>
      </c>
      <c r="D942" s="290" t="s">
        <v>1361</v>
      </c>
      <c r="E942" s="286">
        <v>43284</v>
      </c>
      <c r="F942" s="286">
        <v>43288</v>
      </c>
      <c r="G942" s="286">
        <v>43307</v>
      </c>
      <c r="H942" s="329"/>
    </row>
    <row r="943" spans="1:8">
      <c r="A943" s="306"/>
      <c r="B943" s="288" t="s">
        <v>1357</v>
      </c>
      <c r="C943" s="339" t="s">
        <v>1356</v>
      </c>
      <c r="D943" s="289"/>
      <c r="E943" s="286">
        <f>E942+7</f>
        <v>43291</v>
      </c>
      <c r="F943" s="286">
        <f>F942+7</f>
        <v>43295</v>
      </c>
      <c r="G943" s="286">
        <f>G942+7</f>
        <v>43314</v>
      </c>
      <c r="H943" s="329"/>
    </row>
    <row r="944" spans="1:8">
      <c r="A944" s="306"/>
      <c r="B944" s="288" t="s">
        <v>1355</v>
      </c>
      <c r="C944" s="339" t="s">
        <v>1354</v>
      </c>
      <c r="D944" s="289"/>
      <c r="E944" s="286">
        <f>E943+7</f>
        <v>43298</v>
      </c>
      <c r="F944" s="286">
        <f>F943+7</f>
        <v>43302</v>
      </c>
      <c r="G944" s="286">
        <f>G943+7</f>
        <v>43321</v>
      </c>
      <c r="H944" s="329"/>
    </row>
    <row r="945" spans="1:8">
      <c r="A945" s="306"/>
      <c r="B945" s="288" t="s">
        <v>1335</v>
      </c>
      <c r="C945" s="339"/>
      <c r="D945" s="287"/>
      <c r="E945" s="286"/>
      <c r="F945" s="286"/>
      <c r="G945" s="286"/>
      <c r="H945" s="329"/>
    </row>
    <row r="946" spans="1:8">
      <c r="A946" s="306"/>
      <c r="B946" s="331"/>
      <c r="C946" s="348"/>
      <c r="D946" s="304"/>
      <c r="E946" s="304"/>
      <c r="F946" s="296"/>
      <c r="G946" s="303"/>
      <c r="H946" s="329"/>
    </row>
    <row r="947" spans="1:8">
      <c r="A947" s="306" t="s">
        <v>1364</v>
      </c>
      <c r="B947" s="354"/>
      <c r="C947" s="354"/>
      <c r="D947" s="331"/>
      <c r="E947" s="331"/>
      <c r="F947" s="306"/>
      <c r="G947" s="353"/>
      <c r="H947" s="329"/>
    </row>
    <row r="948" spans="1:8">
      <c r="A948" s="306"/>
      <c r="B948" s="295" t="s">
        <v>38</v>
      </c>
      <c r="C948" s="295" t="s">
        <v>39</v>
      </c>
      <c r="D948" s="294" t="s">
        <v>40</v>
      </c>
      <c r="E948" s="291" t="s">
        <v>194</v>
      </c>
      <c r="F948" s="291" t="s">
        <v>194</v>
      </c>
      <c r="G948" s="291" t="s">
        <v>1363</v>
      </c>
    </row>
    <row r="949" spans="1:8">
      <c r="A949" s="306"/>
      <c r="B949" s="293"/>
      <c r="C949" s="293"/>
      <c r="D949" s="292"/>
      <c r="E949" s="291" t="s">
        <v>1125</v>
      </c>
      <c r="F949" s="291" t="s">
        <v>42</v>
      </c>
      <c r="G949" s="291" t="s">
        <v>43</v>
      </c>
    </row>
    <row r="950" spans="1:8">
      <c r="A950" s="306"/>
      <c r="B950" s="302" t="s">
        <v>481</v>
      </c>
      <c r="C950" s="302" t="s">
        <v>1352</v>
      </c>
      <c r="D950" s="289" t="s">
        <v>1362</v>
      </c>
      <c r="E950" s="286">
        <v>43283</v>
      </c>
      <c r="F950" s="286">
        <v>43287</v>
      </c>
      <c r="G950" s="286">
        <f>F950+20</f>
        <v>43307</v>
      </c>
    </row>
    <row r="951" spans="1:8">
      <c r="A951" s="306"/>
      <c r="B951" s="288" t="s">
        <v>482</v>
      </c>
      <c r="C951" s="339" t="s">
        <v>374</v>
      </c>
      <c r="D951" s="289"/>
      <c r="E951" s="286">
        <f>E950+7</f>
        <v>43290</v>
      </c>
      <c r="F951" s="286">
        <f>F950+7</f>
        <v>43294</v>
      </c>
      <c r="G951" s="286">
        <f>G950+7</f>
        <v>43314</v>
      </c>
    </row>
    <row r="952" spans="1:8">
      <c r="A952" s="306"/>
      <c r="B952" s="302" t="s">
        <v>1335</v>
      </c>
      <c r="C952" s="302" t="s">
        <v>226</v>
      </c>
      <c r="D952" s="289"/>
      <c r="E952" s="286"/>
      <c r="F952" s="286"/>
      <c r="G952" s="286"/>
    </row>
    <row r="953" spans="1:8">
      <c r="A953" s="306"/>
      <c r="B953" s="323" t="s">
        <v>270</v>
      </c>
      <c r="C953" s="339" t="s">
        <v>374</v>
      </c>
      <c r="D953" s="287"/>
      <c r="E953" s="286">
        <v>43304</v>
      </c>
      <c r="F953" s="286">
        <v>43308</v>
      </c>
      <c r="G953" s="286">
        <v>43328</v>
      </c>
    </row>
    <row r="954" spans="1:8">
      <c r="A954" s="306"/>
      <c r="B954" s="305"/>
      <c r="C954" s="312"/>
      <c r="D954" s="304"/>
      <c r="E954" s="304"/>
      <c r="F954" s="303"/>
      <c r="G954" s="303"/>
      <c r="H954" s="329"/>
    </row>
    <row r="955" spans="1:8">
      <c r="A955" s="306" t="s">
        <v>150</v>
      </c>
      <c r="B955" s="354"/>
      <c r="C955" s="354"/>
      <c r="D955" s="331"/>
      <c r="E955" s="331"/>
      <c r="F955" s="306"/>
      <c r="G955" s="353"/>
      <c r="H955" s="329"/>
    </row>
    <row r="956" spans="1:8">
      <c r="A956" s="306"/>
      <c r="B956" s="295" t="s">
        <v>38</v>
      </c>
      <c r="C956" s="295" t="s">
        <v>39</v>
      </c>
      <c r="D956" s="294" t="s">
        <v>40</v>
      </c>
      <c r="E956" s="291" t="s">
        <v>194</v>
      </c>
      <c r="F956" s="291" t="s">
        <v>194</v>
      </c>
      <c r="G956" s="291" t="s">
        <v>269</v>
      </c>
      <c r="H956" s="291" t="s">
        <v>150</v>
      </c>
    </row>
    <row r="957" spans="1:8">
      <c r="A957" s="306"/>
      <c r="B957" s="293"/>
      <c r="C957" s="293"/>
      <c r="D957" s="292"/>
      <c r="E957" s="291" t="s">
        <v>1125</v>
      </c>
      <c r="F957" s="291" t="s">
        <v>42</v>
      </c>
      <c r="G957" s="291" t="s">
        <v>43</v>
      </c>
      <c r="H957" s="291" t="s">
        <v>43</v>
      </c>
    </row>
    <row r="958" spans="1:8">
      <c r="A958" s="306"/>
      <c r="B958" s="302" t="s">
        <v>1360</v>
      </c>
      <c r="C958" s="302" t="s">
        <v>1359</v>
      </c>
      <c r="D958" s="290" t="s">
        <v>1361</v>
      </c>
      <c r="E958" s="286">
        <v>43284</v>
      </c>
      <c r="F958" s="286">
        <v>43288</v>
      </c>
      <c r="G958" s="286">
        <v>43307</v>
      </c>
      <c r="H958" s="291" t="s">
        <v>271</v>
      </c>
    </row>
    <row r="959" spans="1:8">
      <c r="A959" s="306"/>
      <c r="B959" s="288" t="s">
        <v>1357</v>
      </c>
      <c r="C959" s="339" t="s">
        <v>1356</v>
      </c>
      <c r="D959" s="289"/>
      <c r="E959" s="286">
        <f>E958+7</f>
        <v>43291</v>
      </c>
      <c r="F959" s="286">
        <f>F958+7</f>
        <v>43295</v>
      </c>
      <c r="G959" s="286">
        <f>G958+7</f>
        <v>43314</v>
      </c>
      <c r="H959" s="291" t="s">
        <v>271</v>
      </c>
    </row>
    <row r="960" spans="1:8">
      <c r="A960" s="306"/>
      <c r="B960" s="288" t="s">
        <v>1355</v>
      </c>
      <c r="C960" s="339" t="s">
        <v>1354</v>
      </c>
      <c r="D960" s="289"/>
      <c r="E960" s="286">
        <f>E959+7</f>
        <v>43298</v>
      </c>
      <c r="F960" s="286">
        <f>F959+7</f>
        <v>43302</v>
      </c>
      <c r="G960" s="286">
        <f>G959+7</f>
        <v>43321</v>
      </c>
      <c r="H960" s="291" t="s">
        <v>271</v>
      </c>
    </row>
    <row r="961" spans="1:9">
      <c r="A961" s="306"/>
      <c r="B961" s="288" t="s">
        <v>1335</v>
      </c>
      <c r="C961" s="339"/>
      <c r="D961" s="287"/>
      <c r="E961" s="286"/>
      <c r="F961" s="286"/>
      <c r="G961" s="286"/>
      <c r="H961" s="291"/>
    </row>
    <row r="962" spans="1:9">
      <c r="A962" s="306" t="s">
        <v>273</v>
      </c>
      <c r="B962" s="297"/>
      <c r="C962" s="297"/>
      <c r="D962" s="296"/>
      <c r="E962" s="296"/>
      <c r="F962" s="296"/>
      <c r="G962" s="296"/>
      <c r="H962" s="296"/>
    </row>
    <row r="963" spans="1:9">
      <c r="A963" s="296"/>
      <c r="B963" s="295" t="s">
        <v>38</v>
      </c>
      <c r="C963" s="295" t="s">
        <v>39</v>
      </c>
      <c r="D963" s="294" t="s">
        <v>40</v>
      </c>
      <c r="E963" s="291" t="s">
        <v>194</v>
      </c>
      <c r="F963" s="291" t="s">
        <v>194</v>
      </c>
      <c r="G963" s="291" t="s">
        <v>273</v>
      </c>
      <c r="H963" s="296"/>
      <c r="I963" s="345"/>
    </row>
    <row r="964" spans="1:9">
      <c r="A964" s="296"/>
      <c r="B964" s="293"/>
      <c r="C964" s="293"/>
      <c r="D964" s="292"/>
      <c r="E964" s="291" t="s">
        <v>1125</v>
      </c>
      <c r="F964" s="291" t="s">
        <v>42</v>
      </c>
      <c r="G964" s="291" t="s">
        <v>43</v>
      </c>
      <c r="H964" s="296"/>
    </row>
    <row r="965" spans="1:9">
      <c r="A965" s="296"/>
      <c r="B965" s="302" t="s">
        <v>1360</v>
      </c>
      <c r="C965" s="302" t="s">
        <v>1359</v>
      </c>
      <c r="D965" s="290" t="s">
        <v>1358</v>
      </c>
      <c r="E965" s="286">
        <v>43284</v>
      </c>
      <c r="F965" s="286">
        <v>43288</v>
      </c>
      <c r="G965" s="286">
        <v>43310</v>
      </c>
      <c r="H965" s="296"/>
    </row>
    <row r="966" spans="1:9">
      <c r="A966" s="296"/>
      <c r="B966" s="288" t="s">
        <v>1357</v>
      </c>
      <c r="C966" s="339" t="s">
        <v>1356</v>
      </c>
      <c r="D966" s="289"/>
      <c r="E966" s="286">
        <f>E965+7</f>
        <v>43291</v>
      </c>
      <c r="F966" s="286">
        <f>F965+7</f>
        <v>43295</v>
      </c>
      <c r="G966" s="286">
        <f>G965+7</f>
        <v>43317</v>
      </c>
      <c r="H966" s="296"/>
    </row>
    <row r="967" spans="1:9">
      <c r="A967" s="296"/>
      <c r="B967" s="288" t="s">
        <v>1355</v>
      </c>
      <c r="C967" s="339" t="s">
        <v>1354</v>
      </c>
      <c r="D967" s="289"/>
      <c r="E967" s="286">
        <f>E966+7</f>
        <v>43298</v>
      </c>
      <c r="F967" s="286">
        <f>F966+7</f>
        <v>43302</v>
      </c>
      <c r="G967" s="286">
        <f>G966+7</f>
        <v>43324</v>
      </c>
      <c r="H967" s="296"/>
    </row>
    <row r="968" spans="1:9">
      <c r="A968" s="296"/>
      <c r="B968" s="288" t="s">
        <v>1335</v>
      </c>
      <c r="C968" s="339"/>
      <c r="D968" s="287"/>
      <c r="E968" s="286"/>
      <c r="F968" s="286"/>
      <c r="G968" s="286"/>
      <c r="H968" s="296"/>
    </row>
    <row r="969" spans="1:9">
      <c r="A969" s="296"/>
      <c r="B969" s="305"/>
      <c r="C969" s="312"/>
      <c r="D969" s="304"/>
      <c r="E969" s="303"/>
      <c r="F969" s="303"/>
      <c r="G969" s="303"/>
      <c r="H969" s="296"/>
    </row>
    <row r="970" spans="1:9">
      <c r="A970" s="306" t="s">
        <v>274</v>
      </c>
      <c r="B970" s="297"/>
      <c r="C970" s="297"/>
      <c r="D970" s="296"/>
      <c r="E970" s="296"/>
      <c r="F970" s="296"/>
      <c r="G970" s="296"/>
      <c r="H970" s="296"/>
    </row>
    <row r="971" spans="1:9">
      <c r="A971" s="296"/>
      <c r="B971" s="295" t="s">
        <v>38</v>
      </c>
      <c r="C971" s="295" t="s">
        <v>39</v>
      </c>
      <c r="D971" s="294" t="s">
        <v>40</v>
      </c>
      <c r="E971" s="291" t="s">
        <v>194</v>
      </c>
      <c r="F971" s="291" t="s">
        <v>194</v>
      </c>
      <c r="G971" s="291" t="s">
        <v>273</v>
      </c>
      <c r="H971" s="291" t="s">
        <v>274</v>
      </c>
    </row>
    <row r="972" spans="1:9">
      <c r="A972" s="296"/>
      <c r="B972" s="293"/>
      <c r="C972" s="293"/>
      <c r="D972" s="292"/>
      <c r="E972" s="291" t="s">
        <v>1125</v>
      </c>
      <c r="F972" s="291" t="s">
        <v>42</v>
      </c>
      <c r="G972" s="291" t="s">
        <v>43</v>
      </c>
      <c r="H972" s="291" t="s">
        <v>43</v>
      </c>
    </row>
    <row r="973" spans="1:9">
      <c r="A973" s="296"/>
      <c r="B973" s="302" t="s">
        <v>1360</v>
      </c>
      <c r="C973" s="302" t="s">
        <v>1359</v>
      </c>
      <c r="D973" s="290" t="s">
        <v>1358</v>
      </c>
      <c r="E973" s="286">
        <v>43284</v>
      </c>
      <c r="F973" s="286">
        <v>43288</v>
      </c>
      <c r="G973" s="286">
        <v>43310</v>
      </c>
      <c r="H973" s="352" t="s">
        <v>1353</v>
      </c>
    </row>
    <row r="974" spans="1:9">
      <c r="A974" s="296"/>
      <c r="B974" s="288" t="s">
        <v>1357</v>
      </c>
      <c r="C974" s="339" t="s">
        <v>1356</v>
      </c>
      <c r="D974" s="289"/>
      <c r="E974" s="286">
        <f>E973+7</f>
        <v>43291</v>
      </c>
      <c r="F974" s="286">
        <f>F973+7</f>
        <v>43295</v>
      </c>
      <c r="G974" s="286">
        <f>G973+7</f>
        <v>43317</v>
      </c>
      <c r="H974" s="352" t="s">
        <v>1353</v>
      </c>
    </row>
    <row r="975" spans="1:9">
      <c r="A975" s="296"/>
      <c r="B975" s="288" t="s">
        <v>1355</v>
      </c>
      <c r="C975" s="339" t="s">
        <v>1354</v>
      </c>
      <c r="D975" s="289"/>
      <c r="E975" s="286">
        <f>E974+7</f>
        <v>43298</v>
      </c>
      <c r="F975" s="286">
        <f>F974+7</f>
        <v>43302</v>
      </c>
      <c r="G975" s="286">
        <f>G974+7</f>
        <v>43324</v>
      </c>
      <c r="H975" s="352" t="s">
        <v>1353</v>
      </c>
    </row>
    <row r="976" spans="1:9">
      <c r="A976" s="296"/>
      <c r="B976" s="288" t="s">
        <v>1335</v>
      </c>
      <c r="C976" s="339"/>
      <c r="D976" s="287"/>
      <c r="E976" s="286"/>
      <c r="F976" s="286"/>
      <c r="G976" s="286"/>
      <c r="H976" s="352"/>
    </row>
    <row r="977" spans="1:10">
      <c r="A977" s="296"/>
      <c r="B977" s="305"/>
      <c r="C977" s="312"/>
      <c r="D977" s="304"/>
      <c r="E977" s="303"/>
      <c r="F977" s="303"/>
      <c r="G977" s="303"/>
      <c r="H977" s="296"/>
    </row>
    <row r="978" spans="1:10">
      <c r="A978" s="306" t="s">
        <v>154</v>
      </c>
      <c r="B978" s="297"/>
      <c r="C978" s="297"/>
      <c r="D978" s="296"/>
      <c r="E978" s="296"/>
      <c r="F978" s="296"/>
      <c r="G978" s="296"/>
      <c r="H978" s="296"/>
    </row>
    <row r="979" spans="1:10">
      <c r="A979" s="296"/>
      <c r="B979" s="295" t="s">
        <v>38</v>
      </c>
      <c r="C979" s="295" t="s">
        <v>39</v>
      </c>
      <c r="D979" s="294" t="s">
        <v>40</v>
      </c>
      <c r="E979" s="291" t="s">
        <v>194</v>
      </c>
      <c r="F979" s="291" t="s">
        <v>194</v>
      </c>
      <c r="G979" s="351" t="s">
        <v>272</v>
      </c>
      <c r="H979" s="296"/>
    </row>
    <row r="980" spans="1:10">
      <c r="A980" s="296"/>
      <c r="B980" s="293"/>
      <c r="C980" s="293"/>
      <c r="D980" s="292"/>
      <c r="E980" s="291" t="s">
        <v>1125</v>
      </c>
      <c r="F980" s="291" t="s">
        <v>42</v>
      </c>
      <c r="G980" s="291" t="s">
        <v>43</v>
      </c>
      <c r="H980" s="296"/>
    </row>
    <row r="981" spans="1:10">
      <c r="A981" s="296"/>
      <c r="B981" s="302" t="s">
        <v>63</v>
      </c>
      <c r="C981" s="339" t="s">
        <v>1352</v>
      </c>
      <c r="D981" s="289" t="s">
        <v>1351</v>
      </c>
      <c r="E981" s="286">
        <v>43280</v>
      </c>
      <c r="F981" s="286">
        <v>43283</v>
      </c>
      <c r="G981" s="286">
        <v>43305</v>
      </c>
      <c r="H981" s="296"/>
    </row>
    <row r="982" spans="1:10">
      <c r="A982" s="296"/>
      <c r="B982" s="288" t="s">
        <v>1350</v>
      </c>
      <c r="C982" s="339" t="s">
        <v>415</v>
      </c>
      <c r="D982" s="289"/>
      <c r="E982" s="286">
        <f>E981+7</f>
        <v>43287</v>
      </c>
      <c r="F982" s="286">
        <f>F981+7</f>
        <v>43290</v>
      </c>
      <c r="G982" s="286">
        <f>G981+7</f>
        <v>43312</v>
      </c>
      <c r="H982" s="296"/>
    </row>
    <row r="983" spans="1:10">
      <c r="A983" s="296"/>
      <c r="B983" s="288" t="s">
        <v>1349</v>
      </c>
      <c r="C983" s="339" t="s">
        <v>225</v>
      </c>
      <c r="D983" s="289"/>
      <c r="E983" s="286">
        <f>E982+7</f>
        <v>43294</v>
      </c>
      <c r="F983" s="286">
        <f>F982+7</f>
        <v>43297</v>
      </c>
      <c r="G983" s="286">
        <f>G982+7</f>
        <v>43319</v>
      </c>
      <c r="H983" s="296"/>
    </row>
    <row r="984" spans="1:10">
      <c r="A984" s="296"/>
      <c r="B984" s="288" t="s">
        <v>1348</v>
      </c>
      <c r="C984" s="339" t="s">
        <v>1347</v>
      </c>
      <c r="D984" s="289"/>
      <c r="E984" s="286">
        <f>E983+7</f>
        <v>43301</v>
      </c>
      <c r="F984" s="286">
        <f>F983+7</f>
        <v>43304</v>
      </c>
      <c r="G984" s="286">
        <f>G983+7</f>
        <v>43326</v>
      </c>
      <c r="H984" s="296"/>
    </row>
    <row r="985" spans="1:10">
      <c r="A985" s="296"/>
      <c r="B985" s="323" t="s">
        <v>1335</v>
      </c>
      <c r="C985" s="339"/>
      <c r="D985" s="287"/>
      <c r="E985" s="286"/>
      <c r="F985" s="286"/>
      <c r="G985" s="286"/>
      <c r="H985" s="296"/>
    </row>
    <row r="986" spans="1:10">
      <c r="A986" s="296"/>
      <c r="B986" s="305"/>
      <c r="C986" s="305"/>
      <c r="D986" s="346"/>
      <c r="E986" s="303"/>
      <c r="F986" s="303"/>
      <c r="G986" s="303"/>
      <c r="H986" s="296"/>
    </row>
    <row r="987" spans="1:10">
      <c r="A987" s="306" t="s">
        <v>152</v>
      </c>
      <c r="B987" s="297"/>
      <c r="C987" s="297"/>
      <c r="D987" s="296"/>
      <c r="E987" s="296"/>
      <c r="F987" s="296"/>
      <c r="G987" s="296"/>
      <c r="H987" s="296"/>
    </row>
    <row r="988" spans="1:10">
      <c r="A988" s="296"/>
      <c r="B988" s="295" t="s">
        <v>38</v>
      </c>
      <c r="C988" s="295" t="s">
        <v>39</v>
      </c>
      <c r="D988" s="294" t="s">
        <v>40</v>
      </c>
      <c r="E988" s="291" t="s">
        <v>194</v>
      </c>
      <c r="F988" s="291" t="s">
        <v>194</v>
      </c>
      <c r="G988" s="351" t="s">
        <v>152</v>
      </c>
      <c r="H988" s="296"/>
      <c r="J988" s="306"/>
    </row>
    <row r="989" spans="1:10">
      <c r="A989" s="296"/>
      <c r="B989" s="293"/>
      <c r="C989" s="293"/>
      <c r="D989" s="292"/>
      <c r="E989" s="291" t="s">
        <v>1125</v>
      </c>
      <c r="F989" s="291" t="s">
        <v>42</v>
      </c>
      <c r="G989" s="291" t="s">
        <v>43</v>
      </c>
      <c r="H989" s="296"/>
    </row>
    <row r="990" spans="1:10">
      <c r="A990" s="296"/>
      <c r="B990" s="302" t="s">
        <v>63</v>
      </c>
      <c r="C990" s="339" t="s">
        <v>1352</v>
      </c>
      <c r="D990" s="289" t="s">
        <v>1351</v>
      </c>
      <c r="E990" s="286">
        <v>43280</v>
      </c>
      <c r="F990" s="286">
        <v>43283</v>
      </c>
      <c r="G990" s="286">
        <v>43301</v>
      </c>
      <c r="H990" s="296"/>
    </row>
    <row r="991" spans="1:10">
      <c r="A991" s="296"/>
      <c r="B991" s="288" t="s">
        <v>1350</v>
      </c>
      <c r="C991" s="339" t="s">
        <v>415</v>
      </c>
      <c r="D991" s="289"/>
      <c r="E991" s="286">
        <f>E990+7</f>
        <v>43287</v>
      </c>
      <c r="F991" s="286">
        <f>F990+7</f>
        <v>43290</v>
      </c>
      <c r="G991" s="286">
        <f>G990+7</f>
        <v>43308</v>
      </c>
      <c r="H991" s="296"/>
    </row>
    <row r="992" spans="1:10">
      <c r="A992" s="296"/>
      <c r="B992" s="288" t="s">
        <v>1349</v>
      </c>
      <c r="C992" s="339" t="s">
        <v>225</v>
      </c>
      <c r="D992" s="289"/>
      <c r="E992" s="286">
        <f>E991+7</f>
        <v>43294</v>
      </c>
      <c r="F992" s="286">
        <f>F991+7</f>
        <v>43297</v>
      </c>
      <c r="G992" s="286">
        <f>G991+7</f>
        <v>43315</v>
      </c>
      <c r="H992" s="296"/>
    </row>
    <row r="993" spans="1:9">
      <c r="A993" s="296"/>
      <c r="B993" s="288" t="s">
        <v>1348</v>
      </c>
      <c r="C993" s="339" t="s">
        <v>1347</v>
      </c>
      <c r="D993" s="289"/>
      <c r="E993" s="286">
        <f>E992+7</f>
        <v>43301</v>
      </c>
      <c r="F993" s="286">
        <f>F992+7</f>
        <v>43304</v>
      </c>
      <c r="G993" s="286">
        <f>G992+7</f>
        <v>43322</v>
      </c>
      <c r="H993" s="296"/>
    </row>
    <row r="994" spans="1:9">
      <c r="A994" s="296"/>
      <c r="B994" s="323" t="s">
        <v>1335</v>
      </c>
      <c r="C994" s="339"/>
      <c r="D994" s="287"/>
      <c r="E994" s="286"/>
      <c r="F994" s="286"/>
      <c r="G994" s="286"/>
      <c r="H994" s="296"/>
    </row>
    <row r="995" spans="1:9">
      <c r="A995" s="296"/>
      <c r="B995" s="305"/>
      <c r="C995" s="305"/>
      <c r="D995" s="346"/>
      <c r="E995" s="303"/>
      <c r="F995" s="303"/>
      <c r="G995" s="303"/>
      <c r="H995" s="296"/>
    </row>
    <row r="996" spans="1:9">
      <c r="A996" s="306" t="s">
        <v>1340</v>
      </c>
      <c r="B996" s="297"/>
      <c r="C996" s="297"/>
      <c r="D996" s="296"/>
      <c r="E996" s="296"/>
      <c r="F996" s="296"/>
      <c r="G996" s="296"/>
      <c r="H996" s="296"/>
    </row>
    <row r="997" spans="1:9">
      <c r="A997" s="296"/>
      <c r="B997" s="295" t="s">
        <v>38</v>
      </c>
      <c r="C997" s="295" t="s">
        <v>39</v>
      </c>
      <c r="D997" s="294" t="s">
        <v>40</v>
      </c>
      <c r="E997" s="291" t="s">
        <v>194</v>
      </c>
      <c r="F997" s="291" t="s">
        <v>194</v>
      </c>
      <c r="G997" s="351" t="s">
        <v>1340</v>
      </c>
      <c r="H997" s="320"/>
    </row>
    <row r="998" spans="1:9">
      <c r="A998" s="296"/>
      <c r="B998" s="293"/>
      <c r="C998" s="293"/>
      <c r="D998" s="292"/>
      <c r="E998" s="291" t="s">
        <v>1125</v>
      </c>
      <c r="F998" s="291" t="s">
        <v>42</v>
      </c>
      <c r="G998" s="291" t="s">
        <v>43</v>
      </c>
      <c r="H998" s="320"/>
    </row>
    <row r="999" spans="1:9">
      <c r="A999" s="296"/>
      <c r="B999" s="288" t="s">
        <v>1346</v>
      </c>
      <c r="C999" s="339" t="s">
        <v>1345</v>
      </c>
      <c r="D999" s="290" t="s">
        <v>1344</v>
      </c>
      <c r="E999" s="286">
        <v>43279</v>
      </c>
      <c r="F999" s="286">
        <v>43283</v>
      </c>
      <c r="G999" s="286">
        <v>43305</v>
      </c>
      <c r="H999" s="320"/>
    </row>
    <row r="1000" spans="1:9">
      <c r="A1000" s="296"/>
      <c r="B1000" s="288" t="s">
        <v>1343</v>
      </c>
      <c r="C1000" s="339" t="s">
        <v>1342</v>
      </c>
      <c r="D1000" s="289"/>
      <c r="E1000" s="286">
        <f>E999+7</f>
        <v>43286</v>
      </c>
      <c r="F1000" s="286">
        <f>F999+7</f>
        <v>43290</v>
      </c>
      <c r="G1000" s="286">
        <f>G999+7</f>
        <v>43312</v>
      </c>
      <c r="H1000" s="320"/>
    </row>
    <row r="1001" spans="1:9">
      <c r="A1001" s="296"/>
      <c r="B1001" s="288" t="s">
        <v>1335</v>
      </c>
      <c r="C1001" s="339"/>
      <c r="D1001" s="289"/>
      <c r="E1001" s="286"/>
      <c r="F1001" s="286"/>
      <c r="G1001" s="286"/>
      <c r="H1001" s="320"/>
    </row>
    <row r="1002" spans="1:9">
      <c r="A1002" s="296"/>
      <c r="B1002" s="288" t="s">
        <v>215</v>
      </c>
      <c r="C1002" s="339" t="s">
        <v>1341</v>
      </c>
      <c r="D1002" s="289"/>
      <c r="E1002" s="286">
        <v>43300</v>
      </c>
      <c r="F1002" s="286">
        <v>43304</v>
      </c>
      <c r="G1002" s="286">
        <v>43326</v>
      </c>
      <c r="H1002" s="320"/>
    </row>
    <row r="1003" spans="1:9">
      <c r="A1003" s="296"/>
      <c r="B1003" s="288" t="s">
        <v>1335</v>
      </c>
      <c r="C1003" s="339"/>
      <c r="D1003" s="287"/>
      <c r="E1003" s="286"/>
      <c r="F1003" s="286"/>
      <c r="G1003" s="286"/>
      <c r="H1003" s="320"/>
    </row>
    <row r="1004" spans="1:9">
      <c r="A1004" s="296"/>
      <c r="B1004" s="305"/>
      <c r="C1004" s="312"/>
      <c r="D1004" s="304"/>
      <c r="E1004" s="303"/>
      <c r="F1004" s="303"/>
      <c r="G1004" s="303"/>
      <c r="H1004" s="320"/>
    </row>
    <row r="1005" spans="1:9">
      <c r="A1005" s="296"/>
      <c r="B1005" s="295" t="s">
        <v>38</v>
      </c>
      <c r="C1005" s="295" t="s">
        <v>39</v>
      </c>
      <c r="D1005" s="294" t="s">
        <v>40</v>
      </c>
      <c r="E1005" s="291" t="s">
        <v>194</v>
      </c>
      <c r="F1005" s="291" t="s">
        <v>194</v>
      </c>
      <c r="G1005" s="351" t="s">
        <v>1340</v>
      </c>
      <c r="H1005" s="320"/>
      <c r="I1005" s="345"/>
    </row>
    <row r="1006" spans="1:9">
      <c r="A1006" s="296"/>
      <c r="B1006" s="293"/>
      <c r="C1006" s="293"/>
      <c r="D1006" s="292"/>
      <c r="E1006" s="291" t="s">
        <v>1125</v>
      </c>
      <c r="F1006" s="291" t="s">
        <v>42</v>
      </c>
      <c r="G1006" s="291" t="s">
        <v>43</v>
      </c>
      <c r="H1006" s="320"/>
      <c r="I1006" s="296"/>
    </row>
    <row r="1007" spans="1:9">
      <c r="A1007" s="296"/>
      <c r="B1007" s="302" t="s">
        <v>1339</v>
      </c>
      <c r="C1007" s="302" t="s">
        <v>201</v>
      </c>
      <c r="D1007" s="290" t="s">
        <v>1338</v>
      </c>
      <c r="E1007" s="286">
        <v>43283</v>
      </c>
      <c r="F1007" s="286">
        <v>43286</v>
      </c>
      <c r="G1007" s="286">
        <v>43312</v>
      </c>
      <c r="H1007" s="320"/>
      <c r="I1007" s="296"/>
    </row>
    <row r="1008" spans="1:9">
      <c r="A1008" s="296"/>
      <c r="B1008" s="302" t="s">
        <v>1337</v>
      </c>
      <c r="C1008" s="302" t="s">
        <v>1336</v>
      </c>
      <c r="D1008" s="289"/>
      <c r="E1008" s="286">
        <f>E1007+7</f>
        <v>43290</v>
      </c>
      <c r="F1008" s="286">
        <f>F1007+7</f>
        <v>43293</v>
      </c>
      <c r="G1008" s="286">
        <f>G1007+7</f>
        <v>43319</v>
      </c>
      <c r="H1008" s="320"/>
      <c r="I1008" s="296"/>
    </row>
    <row r="1009" spans="1:10">
      <c r="A1009" s="296"/>
      <c r="B1009" s="302" t="s">
        <v>1335</v>
      </c>
      <c r="C1009" s="302"/>
      <c r="D1009" s="289"/>
      <c r="E1009" s="286"/>
      <c r="F1009" s="286"/>
      <c r="G1009" s="286"/>
      <c r="H1009" s="320"/>
      <c r="I1009" s="296"/>
    </row>
    <row r="1010" spans="1:10">
      <c r="A1010" s="296"/>
      <c r="B1010" s="302" t="s">
        <v>1334</v>
      </c>
      <c r="C1010" s="302" t="s">
        <v>1333</v>
      </c>
      <c r="D1010" s="287"/>
      <c r="E1010" s="286">
        <v>43304</v>
      </c>
      <c r="F1010" s="286">
        <v>43307</v>
      </c>
      <c r="G1010" s="286">
        <v>43333</v>
      </c>
      <c r="H1010" s="320"/>
      <c r="I1010" s="296"/>
    </row>
    <row r="1011" spans="1:10">
      <c r="B1011" s="284"/>
      <c r="I1011" s="296"/>
    </row>
    <row r="1012" spans="1:10">
      <c r="B1012" s="350"/>
      <c r="C1012" s="350"/>
      <c r="E1012" s="303"/>
      <c r="F1012" s="303"/>
      <c r="G1012" s="303"/>
    </row>
    <row r="1013" spans="1:10">
      <c r="A1013" s="333" t="s">
        <v>157</v>
      </c>
      <c r="B1013" s="333"/>
      <c r="C1013" s="333"/>
      <c r="D1013" s="333"/>
      <c r="E1013" s="333"/>
      <c r="F1013" s="333"/>
      <c r="G1013" s="333"/>
      <c r="H1013" s="332"/>
      <c r="I1013" s="345"/>
      <c r="J1013" s="345"/>
    </row>
    <row r="1014" spans="1:10">
      <c r="A1014" s="306" t="s">
        <v>170</v>
      </c>
      <c r="B1014" s="349"/>
      <c r="C1014" s="348"/>
      <c r="D1014" s="347"/>
      <c r="E1014" s="347"/>
      <c r="F1014" s="303"/>
      <c r="G1014" s="303"/>
      <c r="H1014" s="329"/>
    </row>
    <row r="1015" spans="1:10">
      <c r="A1015" s="306"/>
      <c r="B1015" s="344" t="s">
        <v>38</v>
      </c>
      <c r="C1015" s="344" t="s">
        <v>39</v>
      </c>
      <c r="D1015" s="343" t="s">
        <v>40</v>
      </c>
      <c r="E1015" s="291" t="s">
        <v>194</v>
      </c>
      <c r="F1015" s="291" t="s">
        <v>194</v>
      </c>
      <c r="G1015" s="291" t="s">
        <v>170</v>
      </c>
      <c r="H1015" s="329"/>
    </row>
    <row r="1016" spans="1:10">
      <c r="A1016" s="306"/>
      <c r="B1016" s="342"/>
      <c r="C1016" s="342"/>
      <c r="D1016" s="341"/>
      <c r="E1016" s="291" t="s">
        <v>1125</v>
      </c>
      <c r="F1016" s="291" t="s">
        <v>42</v>
      </c>
      <c r="G1016" s="291" t="s">
        <v>43</v>
      </c>
      <c r="H1016" s="329"/>
    </row>
    <row r="1017" spans="1:10">
      <c r="A1017" s="306"/>
      <c r="B1017" s="288" t="s">
        <v>1332</v>
      </c>
      <c r="C1017" s="339" t="s">
        <v>1331</v>
      </c>
      <c r="D1017" s="290" t="s">
        <v>1329</v>
      </c>
      <c r="E1017" s="286">
        <v>43279</v>
      </c>
      <c r="F1017" s="286">
        <v>43284</v>
      </c>
      <c r="G1017" s="286">
        <v>43316</v>
      </c>
      <c r="H1017" s="329"/>
    </row>
    <row r="1018" spans="1:10">
      <c r="A1018" s="306"/>
      <c r="B1018" s="288" t="s">
        <v>1328</v>
      </c>
      <c r="C1018" s="339" t="s">
        <v>1281</v>
      </c>
      <c r="D1018" s="289"/>
      <c r="E1018" s="286">
        <f>E1017+7</f>
        <v>43286</v>
      </c>
      <c r="F1018" s="286">
        <f>F1017+7</f>
        <v>43291</v>
      </c>
      <c r="G1018" s="286">
        <f>G1017+7</f>
        <v>43323</v>
      </c>
      <c r="H1018" s="329"/>
    </row>
    <row r="1019" spans="1:10">
      <c r="A1019" s="306"/>
      <c r="B1019" s="288" t="s">
        <v>1327</v>
      </c>
      <c r="C1019" s="339" t="s">
        <v>1278</v>
      </c>
      <c r="D1019" s="289"/>
      <c r="E1019" s="286">
        <f>E1018+7</f>
        <v>43293</v>
      </c>
      <c r="F1019" s="286">
        <f>F1018+7</f>
        <v>43298</v>
      </c>
      <c r="G1019" s="286">
        <f>G1018+7</f>
        <v>43330</v>
      </c>
      <c r="H1019" s="329"/>
    </row>
    <row r="1020" spans="1:10">
      <c r="A1020" s="306"/>
      <c r="B1020" s="288" t="s">
        <v>1326</v>
      </c>
      <c r="C1020" s="339" t="s">
        <v>1274</v>
      </c>
      <c r="D1020" s="289"/>
      <c r="E1020" s="286">
        <f>E1019+7</f>
        <v>43300</v>
      </c>
      <c r="F1020" s="286">
        <f>F1019+7</f>
        <v>43305</v>
      </c>
      <c r="G1020" s="286">
        <f>G1019+7</f>
        <v>43337</v>
      </c>
      <c r="H1020" s="329"/>
    </row>
    <row r="1021" spans="1:10">
      <c r="A1021" s="306"/>
      <c r="B1021" s="288" t="s">
        <v>1325</v>
      </c>
      <c r="C1021" s="339" t="s">
        <v>1324</v>
      </c>
      <c r="D1021" s="287"/>
      <c r="E1021" s="286">
        <f>E1020+7</f>
        <v>43307</v>
      </c>
      <c r="F1021" s="286">
        <f>F1020+7</f>
        <v>43312</v>
      </c>
      <c r="G1021" s="286">
        <f>G1020+7</f>
        <v>43344</v>
      </c>
      <c r="H1021" s="329"/>
    </row>
    <row r="1022" spans="1:10">
      <c r="A1022" s="306"/>
      <c r="B1022" s="305"/>
      <c r="C1022" s="312"/>
      <c r="D1022" s="304"/>
      <c r="E1022" s="303"/>
      <c r="F1022" s="303"/>
      <c r="G1022" s="303"/>
      <c r="H1022" s="329"/>
    </row>
    <row r="1023" spans="1:10">
      <c r="A1023" s="306" t="s">
        <v>278</v>
      </c>
      <c r="B1023" s="331"/>
      <c r="C1023" s="331"/>
      <c r="D1023" s="306"/>
      <c r="E1023" s="306"/>
      <c r="F1023" s="306"/>
      <c r="G1023" s="329"/>
      <c r="H1023" s="296"/>
    </row>
    <row r="1024" spans="1:10">
      <c r="A1024" s="296"/>
      <c r="B1024" s="344" t="s">
        <v>38</v>
      </c>
      <c r="C1024" s="344" t="s">
        <v>39</v>
      </c>
      <c r="D1024" s="343" t="s">
        <v>40</v>
      </c>
      <c r="E1024" s="291" t="s">
        <v>194</v>
      </c>
      <c r="F1024" s="291" t="s">
        <v>194</v>
      </c>
      <c r="G1024" s="291" t="s">
        <v>278</v>
      </c>
      <c r="H1024" s="296"/>
    </row>
    <row r="1025" spans="1:10">
      <c r="A1025" s="296"/>
      <c r="B1025" s="342"/>
      <c r="C1025" s="342"/>
      <c r="D1025" s="341"/>
      <c r="E1025" s="291" t="s">
        <v>1125</v>
      </c>
      <c r="F1025" s="291" t="s">
        <v>42</v>
      </c>
      <c r="G1025" s="291" t="s">
        <v>43</v>
      </c>
      <c r="H1025" s="296"/>
    </row>
    <row r="1026" spans="1:10">
      <c r="A1026" s="296"/>
      <c r="B1026" s="288" t="s">
        <v>1295</v>
      </c>
      <c r="C1026" s="339" t="s">
        <v>1294</v>
      </c>
      <c r="D1026" s="290" t="s">
        <v>1321</v>
      </c>
      <c r="E1026" s="286">
        <v>43280</v>
      </c>
      <c r="F1026" s="286">
        <v>43284</v>
      </c>
      <c r="G1026" s="286">
        <v>43314</v>
      </c>
      <c r="H1026" s="296"/>
    </row>
    <row r="1027" spans="1:10">
      <c r="A1027" s="296"/>
      <c r="B1027" s="288" t="s">
        <v>1292</v>
      </c>
      <c r="C1027" s="339" t="s">
        <v>1291</v>
      </c>
      <c r="D1027" s="289"/>
      <c r="E1027" s="286">
        <f>E1026+7</f>
        <v>43287</v>
      </c>
      <c r="F1027" s="286">
        <f>F1026+7</f>
        <v>43291</v>
      </c>
      <c r="G1027" s="286">
        <f>G1026+7</f>
        <v>43321</v>
      </c>
      <c r="H1027" s="296"/>
    </row>
    <row r="1028" spans="1:10">
      <c r="A1028" s="296"/>
      <c r="B1028" s="288" t="s">
        <v>1290</v>
      </c>
      <c r="C1028" s="339" t="s">
        <v>1289</v>
      </c>
      <c r="D1028" s="289"/>
      <c r="E1028" s="286">
        <f>E1027+7</f>
        <v>43294</v>
      </c>
      <c r="F1028" s="286">
        <f>F1027+7</f>
        <v>43298</v>
      </c>
      <c r="G1028" s="286">
        <f>G1027+7</f>
        <v>43328</v>
      </c>
      <c r="H1028" s="296"/>
    </row>
    <row r="1029" spans="1:10">
      <c r="A1029" s="296"/>
      <c r="B1029" s="288" t="s">
        <v>1288</v>
      </c>
      <c r="C1029" s="339" t="s">
        <v>1287</v>
      </c>
      <c r="D1029" s="289"/>
      <c r="E1029" s="286">
        <f>E1028+7</f>
        <v>43301</v>
      </c>
      <c r="F1029" s="286">
        <f>F1028+7</f>
        <v>43305</v>
      </c>
      <c r="G1029" s="286">
        <f>G1028+7</f>
        <v>43335</v>
      </c>
      <c r="H1029" s="296"/>
    </row>
    <row r="1030" spans="1:10">
      <c r="A1030" s="296"/>
      <c r="B1030" s="288" t="s">
        <v>1286</v>
      </c>
      <c r="C1030" s="339" t="s">
        <v>1285</v>
      </c>
      <c r="D1030" s="287"/>
      <c r="E1030" s="286">
        <f>E1029+7</f>
        <v>43308</v>
      </c>
      <c r="F1030" s="286">
        <f>F1029+7</f>
        <v>43312</v>
      </c>
      <c r="G1030" s="286">
        <f>G1029+7</f>
        <v>43342</v>
      </c>
      <c r="H1030" s="296"/>
    </row>
    <row r="1031" spans="1:10">
      <c r="A1031" s="296"/>
      <c r="B1031" s="305"/>
      <c r="C1031" s="312"/>
      <c r="D1031" s="304"/>
      <c r="E1031" s="303"/>
      <c r="F1031" s="303"/>
      <c r="G1031" s="303"/>
      <c r="H1031" s="296"/>
    </row>
    <row r="1032" spans="1:10">
      <c r="A1032" s="296"/>
      <c r="B1032" s="344" t="s">
        <v>38</v>
      </c>
      <c r="C1032" s="344" t="s">
        <v>39</v>
      </c>
      <c r="D1032" s="343" t="s">
        <v>40</v>
      </c>
      <c r="E1032" s="291" t="s">
        <v>194</v>
      </c>
      <c r="F1032" s="291" t="s">
        <v>194</v>
      </c>
      <c r="G1032" s="291" t="s">
        <v>278</v>
      </c>
      <c r="H1032" s="296"/>
    </row>
    <row r="1033" spans="1:10">
      <c r="A1033" s="296"/>
      <c r="B1033" s="342"/>
      <c r="C1033" s="342"/>
      <c r="D1033" s="341"/>
      <c r="E1033" s="291" t="s">
        <v>1125</v>
      </c>
      <c r="F1033" s="291" t="s">
        <v>42</v>
      </c>
      <c r="G1033" s="291" t="s">
        <v>43</v>
      </c>
      <c r="H1033" s="296"/>
    </row>
    <row r="1034" spans="1:10">
      <c r="A1034" s="296"/>
      <c r="B1034" s="288" t="s">
        <v>696</v>
      </c>
      <c r="C1034" s="338" t="s">
        <v>1317</v>
      </c>
      <c r="D1034" s="290" t="s">
        <v>1316</v>
      </c>
      <c r="E1034" s="286">
        <v>43283</v>
      </c>
      <c r="F1034" s="286">
        <v>43288</v>
      </c>
      <c r="G1034" s="286">
        <v>43317</v>
      </c>
      <c r="H1034" s="296"/>
    </row>
    <row r="1035" spans="1:10">
      <c r="A1035" s="296"/>
      <c r="B1035" s="288" t="s">
        <v>697</v>
      </c>
      <c r="C1035" s="339" t="s">
        <v>558</v>
      </c>
      <c r="D1035" s="289"/>
      <c r="E1035" s="286">
        <f>E1034+7</f>
        <v>43290</v>
      </c>
      <c r="F1035" s="286">
        <f>F1034+7</f>
        <v>43295</v>
      </c>
      <c r="G1035" s="286">
        <f>G1034+7</f>
        <v>43324</v>
      </c>
      <c r="H1035" s="296"/>
      <c r="J1035" s="296"/>
    </row>
    <row r="1036" spans="1:10">
      <c r="A1036" s="296"/>
      <c r="B1036" s="288" t="s">
        <v>698</v>
      </c>
      <c r="C1036" s="339" t="s">
        <v>1314</v>
      </c>
      <c r="D1036" s="289"/>
      <c r="E1036" s="286">
        <f>E1035+7</f>
        <v>43297</v>
      </c>
      <c r="F1036" s="286">
        <f>F1035+7</f>
        <v>43302</v>
      </c>
      <c r="G1036" s="286">
        <f>G1035+7</f>
        <v>43331</v>
      </c>
      <c r="H1036" s="296"/>
      <c r="J1036" s="296"/>
    </row>
    <row r="1037" spans="1:10">
      <c r="A1037" s="296"/>
      <c r="B1037" s="288" t="s">
        <v>1313</v>
      </c>
      <c r="C1037" s="339" t="s">
        <v>700</v>
      </c>
      <c r="D1037" s="287"/>
      <c r="E1037" s="286">
        <f>E1036+7</f>
        <v>43304</v>
      </c>
      <c r="F1037" s="286">
        <f>F1036+7</f>
        <v>43309</v>
      </c>
      <c r="G1037" s="286">
        <f>G1036+7</f>
        <v>43338</v>
      </c>
      <c r="H1037" s="296"/>
      <c r="J1037" s="296"/>
    </row>
    <row r="1038" spans="1:10">
      <c r="A1038" s="296"/>
      <c r="B1038" s="305"/>
      <c r="C1038" s="312"/>
      <c r="D1038" s="304"/>
      <c r="E1038" s="303"/>
      <c r="F1038" s="303"/>
      <c r="G1038" s="303"/>
      <c r="H1038" s="296"/>
      <c r="J1038" s="296"/>
    </row>
    <row r="1039" spans="1:10">
      <c r="A1039" s="306" t="s">
        <v>1323</v>
      </c>
      <c r="B1039" s="305"/>
      <c r="C1039" s="312"/>
      <c r="D1039" s="304"/>
      <c r="E1039" s="303"/>
      <c r="F1039" s="303"/>
      <c r="G1039" s="303"/>
      <c r="H1039" s="296"/>
      <c r="J1039" s="296"/>
    </row>
    <row r="1040" spans="1:10">
      <c r="A1040" s="296"/>
      <c r="B1040" s="344" t="s">
        <v>38</v>
      </c>
      <c r="C1040" s="344" t="s">
        <v>39</v>
      </c>
      <c r="D1040" s="343" t="s">
        <v>40</v>
      </c>
      <c r="E1040" s="291" t="s">
        <v>194</v>
      </c>
      <c r="F1040" s="291" t="s">
        <v>194</v>
      </c>
      <c r="G1040" s="291" t="s">
        <v>1323</v>
      </c>
      <c r="H1040" s="296"/>
      <c r="J1040" s="296"/>
    </row>
    <row r="1041" spans="1:10">
      <c r="A1041" s="296"/>
      <c r="B1041" s="342"/>
      <c r="C1041" s="342"/>
      <c r="D1041" s="341"/>
      <c r="E1041" s="291" t="s">
        <v>1125</v>
      </c>
      <c r="F1041" s="291" t="s">
        <v>42</v>
      </c>
      <c r="G1041" s="291" t="s">
        <v>43</v>
      </c>
      <c r="H1041" s="296"/>
      <c r="J1041" s="296"/>
    </row>
    <row r="1042" spans="1:10">
      <c r="A1042" s="296"/>
      <c r="B1042" s="288" t="s">
        <v>696</v>
      </c>
      <c r="C1042" s="338" t="s">
        <v>1317</v>
      </c>
      <c r="D1042" s="290" t="s">
        <v>1316</v>
      </c>
      <c r="E1042" s="286">
        <v>43283</v>
      </c>
      <c r="F1042" s="286">
        <v>43288</v>
      </c>
      <c r="G1042" s="286">
        <v>43322</v>
      </c>
      <c r="H1042" s="296"/>
      <c r="J1042" s="296"/>
    </row>
    <row r="1043" spans="1:10">
      <c r="A1043" s="296"/>
      <c r="B1043" s="288" t="s">
        <v>697</v>
      </c>
      <c r="C1043" s="339" t="s">
        <v>558</v>
      </c>
      <c r="D1043" s="289"/>
      <c r="E1043" s="286">
        <f>E1042+7</f>
        <v>43290</v>
      </c>
      <c r="F1043" s="286">
        <f>F1042+7</f>
        <v>43295</v>
      </c>
      <c r="G1043" s="286">
        <f>G1042+7</f>
        <v>43329</v>
      </c>
      <c r="H1043" s="296"/>
      <c r="J1043" s="296"/>
    </row>
    <row r="1044" spans="1:10">
      <c r="A1044" s="296"/>
      <c r="B1044" s="288" t="s">
        <v>698</v>
      </c>
      <c r="C1044" s="339" t="s">
        <v>1314</v>
      </c>
      <c r="D1044" s="289"/>
      <c r="E1044" s="286">
        <f>E1043+7</f>
        <v>43297</v>
      </c>
      <c r="F1044" s="286">
        <f>F1043+7</f>
        <v>43302</v>
      </c>
      <c r="G1044" s="286">
        <f>G1043+7</f>
        <v>43336</v>
      </c>
      <c r="H1044" s="296"/>
      <c r="J1044" s="296"/>
    </row>
    <row r="1045" spans="1:10">
      <c r="A1045" s="296"/>
      <c r="B1045" s="288" t="s">
        <v>1313</v>
      </c>
      <c r="C1045" s="339" t="s">
        <v>700</v>
      </c>
      <c r="D1045" s="287"/>
      <c r="E1045" s="286">
        <f>E1044+7</f>
        <v>43304</v>
      </c>
      <c r="F1045" s="286">
        <f>F1044+7</f>
        <v>43309</v>
      </c>
      <c r="G1045" s="286">
        <f>G1044+7</f>
        <v>43343</v>
      </c>
      <c r="H1045" s="296"/>
      <c r="J1045" s="296"/>
    </row>
    <row r="1046" spans="1:10">
      <c r="A1046" s="296"/>
      <c r="B1046" s="296"/>
      <c r="C1046" s="296"/>
      <c r="D1046" s="296"/>
      <c r="E1046" s="296"/>
      <c r="F1046" s="296"/>
      <c r="G1046" s="296"/>
      <c r="H1046" s="296"/>
      <c r="J1046" s="296"/>
    </row>
    <row r="1047" spans="1:10">
      <c r="A1047" s="306" t="s">
        <v>1322</v>
      </c>
      <c r="B1047" s="305"/>
      <c r="C1047" s="312"/>
      <c r="D1047" s="304"/>
      <c r="E1047" s="304"/>
      <c r="F1047" s="303"/>
      <c r="G1047" s="316"/>
      <c r="H1047" s="296"/>
      <c r="J1047" s="296"/>
    </row>
    <row r="1048" spans="1:10">
      <c r="A1048" s="306"/>
      <c r="B1048" s="295" t="s">
        <v>38</v>
      </c>
      <c r="C1048" s="295" t="s">
        <v>39</v>
      </c>
      <c r="D1048" s="294" t="s">
        <v>40</v>
      </c>
      <c r="E1048" s="291" t="s">
        <v>194</v>
      </c>
      <c r="F1048" s="291" t="s">
        <v>194</v>
      </c>
      <c r="G1048" s="291" t="s">
        <v>1322</v>
      </c>
      <c r="H1048" s="296"/>
      <c r="J1048" s="296"/>
    </row>
    <row r="1049" spans="1:10">
      <c r="A1049" s="306"/>
      <c r="B1049" s="293"/>
      <c r="C1049" s="293"/>
      <c r="D1049" s="292"/>
      <c r="E1049" s="291" t="s">
        <v>1125</v>
      </c>
      <c r="F1049" s="291" t="s">
        <v>42</v>
      </c>
      <c r="G1049" s="291" t="s">
        <v>43</v>
      </c>
      <c r="H1049" s="296"/>
      <c r="J1049" s="296"/>
    </row>
    <row r="1050" spans="1:10">
      <c r="A1050" s="306"/>
      <c r="B1050" s="288" t="s">
        <v>689</v>
      </c>
      <c r="C1050" s="338" t="s">
        <v>693</v>
      </c>
      <c r="D1050" s="290" t="s">
        <v>1320</v>
      </c>
      <c r="E1050" s="286">
        <v>43248</v>
      </c>
      <c r="F1050" s="286">
        <v>43288</v>
      </c>
      <c r="G1050" s="286">
        <v>43317</v>
      </c>
      <c r="H1050" s="296"/>
      <c r="J1050" s="296"/>
    </row>
    <row r="1051" spans="1:10">
      <c r="A1051" s="306"/>
      <c r="B1051" s="288" t="s">
        <v>690</v>
      </c>
      <c r="C1051" s="339" t="s">
        <v>1319</v>
      </c>
      <c r="D1051" s="289"/>
      <c r="E1051" s="286">
        <f>E1050+7</f>
        <v>43255</v>
      </c>
      <c r="F1051" s="286">
        <f>F1050+7</f>
        <v>43295</v>
      </c>
      <c r="G1051" s="286">
        <f>G1050+7</f>
        <v>43324</v>
      </c>
      <c r="H1051" s="296"/>
      <c r="J1051" s="296"/>
    </row>
    <row r="1052" spans="1:10">
      <c r="A1052" s="306"/>
      <c r="B1052" s="288" t="s">
        <v>68</v>
      </c>
      <c r="C1052" s="339" t="s">
        <v>1318</v>
      </c>
      <c r="D1052" s="289"/>
      <c r="E1052" s="286">
        <f>E1051+7</f>
        <v>43262</v>
      </c>
      <c r="F1052" s="286">
        <f>F1051+7</f>
        <v>43302</v>
      </c>
      <c r="G1052" s="286">
        <f>G1051+7</f>
        <v>43331</v>
      </c>
      <c r="H1052" s="296"/>
      <c r="J1052" s="296"/>
    </row>
    <row r="1053" spans="1:10">
      <c r="A1053" s="306"/>
      <c r="B1053" s="288" t="s">
        <v>691</v>
      </c>
      <c r="C1053" s="339" t="s">
        <v>186</v>
      </c>
      <c r="D1053" s="287"/>
      <c r="E1053" s="286">
        <f>E1052+7</f>
        <v>43269</v>
      </c>
      <c r="F1053" s="286">
        <f>F1052+7</f>
        <v>43309</v>
      </c>
      <c r="G1053" s="286">
        <f>G1052+7</f>
        <v>43338</v>
      </c>
      <c r="H1053" s="296"/>
      <c r="J1053" s="296"/>
    </row>
    <row r="1054" spans="1:10">
      <c r="A1054" s="296"/>
      <c r="B1054" s="305"/>
      <c r="C1054" s="305"/>
      <c r="D1054" s="346"/>
      <c r="E1054" s="303"/>
      <c r="F1054" s="303"/>
      <c r="G1054" s="303"/>
      <c r="H1054" s="296"/>
      <c r="J1054" s="296"/>
    </row>
    <row r="1055" spans="1:10">
      <c r="A1055" s="306" t="s">
        <v>279</v>
      </c>
      <c r="B1055" s="297"/>
      <c r="C1055" s="297"/>
      <c r="D1055" s="296"/>
      <c r="E1055" s="296"/>
      <c r="F1055" s="296"/>
      <c r="G1055" s="296"/>
      <c r="H1055" s="296"/>
      <c r="J1055" s="296"/>
    </row>
    <row r="1056" spans="1:10">
      <c r="A1056" s="296"/>
      <c r="B1056" s="295" t="s">
        <v>38</v>
      </c>
      <c r="C1056" s="295" t="s">
        <v>39</v>
      </c>
      <c r="D1056" s="294" t="s">
        <v>40</v>
      </c>
      <c r="E1056" s="291" t="s">
        <v>194</v>
      </c>
      <c r="F1056" s="291" t="s">
        <v>194</v>
      </c>
      <c r="G1056" s="291" t="s">
        <v>280</v>
      </c>
      <c r="H1056" s="296"/>
      <c r="I1056" s="345"/>
      <c r="J1056" s="296"/>
    </row>
    <row r="1057" spans="1:10">
      <c r="A1057" s="296"/>
      <c r="B1057" s="293"/>
      <c r="C1057" s="293"/>
      <c r="D1057" s="292"/>
      <c r="E1057" s="291" t="s">
        <v>1125</v>
      </c>
      <c r="F1057" s="291" t="s">
        <v>42</v>
      </c>
      <c r="G1057" s="286" t="s">
        <v>43</v>
      </c>
      <c r="H1057" s="296"/>
      <c r="J1057" s="296"/>
    </row>
    <row r="1058" spans="1:10">
      <c r="A1058" s="296"/>
      <c r="B1058" s="288" t="s">
        <v>696</v>
      </c>
      <c r="C1058" s="338" t="s">
        <v>1317</v>
      </c>
      <c r="D1058" s="290" t="s">
        <v>1316</v>
      </c>
      <c r="E1058" s="286">
        <v>43283</v>
      </c>
      <c r="F1058" s="286">
        <v>43288</v>
      </c>
      <c r="G1058" s="286">
        <v>43313</v>
      </c>
      <c r="H1058" s="296"/>
      <c r="J1058" s="296"/>
    </row>
    <row r="1059" spans="1:10">
      <c r="A1059" s="296"/>
      <c r="B1059" s="288" t="s">
        <v>697</v>
      </c>
      <c r="C1059" s="339" t="s">
        <v>558</v>
      </c>
      <c r="D1059" s="289"/>
      <c r="E1059" s="286">
        <f>E1058+7</f>
        <v>43290</v>
      </c>
      <c r="F1059" s="286">
        <f>F1058+7</f>
        <v>43295</v>
      </c>
      <c r="G1059" s="286">
        <f>G1058+7</f>
        <v>43320</v>
      </c>
      <c r="H1059" s="296"/>
      <c r="J1059" s="296"/>
    </row>
    <row r="1060" spans="1:10">
      <c r="A1060" s="296"/>
      <c r="B1060" s="288" t="s">
        <v>698</v>
      </c>
      <c r="C1060" s="339" t="s">
        <v>1314</v>
      </c>
      <c r="D1060" s="289"/>
      <c r="E1060" s="286">
        <f>E1059+7</f>
        <v>43297</v>
      </c>
      <c r="F1060" s="286">
        <f>F1059+7</f>
        <v>43302</v>
      </c>
      <c r="G1060" s="286">
        <f>G1059+7</f>
        <v>43327</v>
      </c>
      <c r="H1060" s="296"/>
      <c r="J1060" s="296"/>
    </row>
    <row r="1061" spans="1:10">
      <c r="A1061" s="296"/>
      <c r="B1061" s="288" t="s">
        <v>1313</v>
      </c>
      <c r="C1061" s="339" t="s">
        <v>700</v>
      </c>
      <c r="D1061" s="287"/>
      <c r="E1061" s="286">
        <f>E1060+7</f>
        <v>43304</v>
      </c>
      <c r="F1061" s="286">
        <f>F1060+7</f>
        <v>43309</v>
      </c>
      <c r="G1061" s="286">
        <f>G1060+7</f>
        <v>43334</v>
      </c>
      <c r="H1061" s="296"/>
      <c r="J1061" s="296"/>
    </row>
    <row r="1062" spans="1:10">
      <c r="A1062" s="296"/>
      <c r="B1062" s="305"/>
      <c r="C1062" s="312"/>
      <c r="D1062" s="304"/>
      <c r="E1062" s="303"/>
      <c r="F1062" s="303"/>
      <c r="G1062" s="296"/>
      <c r="H1062" s="296"/>
      <c r="J1062" s="296"/>
    </row>
    <row r="1063" spans="1:10">
      <c r="A1063" s="306" t="s">
        <v>281</v>
      </c>
      <c r="B1063" s="331"/>
      <c r="C1063" s="331"/>
      <c r="D1063" s="306"/>
      <c r="E1063" s="306"/>
      <c r="F1063" s="306"/>
      <c r="G1063" s="329"/>
      <c r="H1063" s="296"/>
      <c r="J1063" s="296"/>
    </row>
    <row r="1064" spans="1:10">
      <c r="A1064" s="296"/>
      <c r="B1064" s="295" t="s">
        <v>38</v>
      </c>
      <c r="C1064" s="295" t="s">
        <v>39</v>
      </c>
      <c r="D1064" s="294" t="s">
        <v>40</v>
      </c>
      <c r="E1064" s="291" t="s">
        <v>194</v>
      </c>
      <c r="F1064" s="291" t="s">
        <v>194</v>
      </c>
      <c r="G1064" s="291" t="s">
        <v>281</v>
      </c>
      <c r="H1064" s="296"/>
      <c r="J1064" s="296"/>
    </row>
    <row r="1065" spans="1:10">
      <c r="A1065" s="296"/>
      <c r="B1065" s="293"/>
      <c r="C1065" s="293"/>
      <c r="D1065" s="292"/>
      <c r="E1065" s="291" t="s">
        <v>1125</v>
      </c>
      <c r="F1065" s="291" t="s">
        <v>42</v>
      </c>
      <c r="G1065" s="291" t="s">
        <v>43</v>
      </c>
      <c r="H1065" s="296"/>
      <c r="J1065" s="296"/>
    </row>
    <row r="1066" spans="1:10">
      <c r="A1066" s="296"/>
      <c r="B1066" s="288" t="s">
        <v>1295</v>
      </c>
      <c r="C1066" s="339" t="s">
        <v>1294</v>
      </c>
      <c r="D1066" s="290" t="s">
        <v>1321</v>
      </c>
      <c r="E1066" s="286">
        <v>43280</v>
      </c>
      <c r="F1066" s="286">
        <v>43284</v>
      </c>
      <c r="G1066" s="286">
        <v>43303</v>
      </c>
      <c r="H1066" s="296"/>
      <c r="J1066" s="296"/>
    </row>
    <row r="1067" spans="1:10">
      <c r="A1067" s="296"/>
      <c r="B1067" s="288" t="s">
        <v>1292</v>
      </c>
      <c r="C1067" s="339" t="s">
        <v>1291</v>
      </c>
      <c r="D1067" s="289"/>
      <c r="E1067" s="286">
        <f>E1066+7</f>
        <v>43287</v>
      </c>
      <c r="F1067" s="286">
        <f>F1066+7</f>
        <v>43291</v>
      </c>
      <c r="G1067" s="286">
        <f>G1066+7</f>
        <v>43310</v>
      </c>
      <c r="H1067" s="296"/>
      <c r="J1067" s="296"/>
    </row>
    <row r="1068" spans="1:10">
      <c r="A1068" s="296"/>
      <c r="B1068" s="288" t="s">
        <v>1290</v>
      </c>
      <c r="C1068" s="339" t="s">
        <v>1289</v>
      </c>
      <c r="D1068" s="289"/>
      <c r="E1068" s="286">
        <f>E1067+7</f>
        <v>43294</v>
      </c>
      <c r="F1068" s="286">
        <f>F1067+7</f>
        <v>43298</v>
      </c>
      <c r="G1068" s="286">
        <f>G1067+7</f>
        <v>43317</v>
      </c>
      <c r="H1068" s="296"/>
      <c r="J1068" s="296"/>
    </row>
    <row r="1069" spans="1:10">
      <c r="A1069" s="296"/>
      <c r="B1069" s="288" t="s">
        <v>1288</v>
      </c>
      <c r="C1069" s="339" t="s">
        <v>1287</v>
      </c>
      <c r="D1069" s="289"/>
      <c r="E1069" s="286">
        <f>E1068+7</f>
        <v>43301</v>
      </c>
      <c r="F1069" s="286">
        <f>F1068+7</f>
        <v>43305</v>
      </c>
      <c r="G1069" s="286">
        <f>G1068+7</f>
        <v>43324</v>
      </c>
      <c r="H1069" s="296"/>
      <c r="J1069" s="296"/>
    </row>
    <row r="1070" spans="1:10">
      <c r="A1070" s="296"/>
      <c r="B1070" s="288" t="s">
        <v>1286</v>
      </c>
      <c r="C1070" s="339" t="s">
        <v>1285</v>
      </c>
      <c r="D1070" s="287"/>
      <c r="E1070" s="286">
        <f>E1069+7</f>
        <v>43308</v>
      </c>
      <c r="F1070" s="286">
        <f>F1069+7</f>
        <v>43312</v>
      </c>
      <c r="G1070" s="286">
        <f>G1069+7</f>
        <v>43331</v>
      </c>
      <c r="H1070" s="296"/>
      <c r="J1070" s="296"/>
    </row>
    <row r="1071" spans="1:10">
      <c r="A1071" s="296"/>
      <c r="B1071" s="305"/>
      <c r="C1071" s="312"/>
      <c r="D1071" s="304"/>
      <c r="E1071" s="303"/>
      <c r="F1071" s="303"/>
      <c r="G1071" s="303"/>
      <c r="H1071" s="296"/>
      <c r="J1071" s="296"/>
    </row>
    <row r="1072" spans="1:10">
      <c r="A1072" s="296"/>
      <c r="B1072" s="344" t="s">
        <v>38</v>
      </c>
      <c r="C1072" s="344" t="s">
        <v>39</v>
      </c>
      <c r="D1072" s="343" t="s">
        <v>40</v>
      </c>
      <c r="E1072" s="291" t="s">
        <v>194</v>
      </c>
      <c r="F1072" s="291" t="s">
        <v>194</v>
      </c>
      <c r="G1072" s="291" t="s">
        <v>281</v>
      </c>
      <c r="H1072" s="296"/>
      <c r="J1072" s="296"/>
    </row>
    <row r="1073" spans="1:10">
      <c r="A1073" s="296"/>
      <c r="B1073" s="342"/>
      <c r="C1073" s="342"/>
      <c r="D1073" s="341"/>
      <c r="E1073" s="291" t="s">
        <v>1125</v>
      </c>
      <c r="F1073" s="291" t="s">
        <v>42</v>
      </c>
      <c r="G1073" s="291" t="s">
        <v>43</v>
      </c>
      <c r="H1073" s="296"/>
      <c r="J1073" s="296"/>
    </row>
    <row r="1074" spans="1:10">
      <c r="A1074" s="296"/>
      <c r="B1074" s="288" t="s">
        <v>689</v>
      </c>
      <c r="C1074" s="338" t="s">
        <v>693</v>
      </c>
      <c r="D1074" s="290" t="s">
        <v>1320</v>
      </c>
      <c r="E1074" s="286">
        <v>43248</v>
      </c>
      <c r="F1074" s="286">
        <v>43288</v>
      </c>
      <c r="G1074" s="286">
        <v>43305</v>
      </c>
      <c r="H1074" s="296"/>
      <c r="J1074" s="296"/>
    </row>
    <row r="1075" spans="1:10">
      <c r="A1075" s="296"/>
      <c r="B1075" s="288" t="s">
        <v>690</v>
      </c>
      <c r="C1075" s="339" t="s">
        <v>1319</v>
      </c>
      <c r="D1075" s="289"/>
      <c r="E1075" s="286">
        <f>E1074+7</f>
        <v>43255</v>
      </c>
      <c r="F1075" s="286">
        <f>F1074+7</f>
        <v>43295</v>
      </c>
      <c r="G1075" s="286">
        <f>G1074+7</f>
        <v>43312</v>
      </c>
      <c r="H1075" s="296"/>
      <c r="J1075" s="296"/>
    </row>
    <row r="1076" spans="1:10">
      <c r="A1076" s="296"/>
      <c r="B1076" s="288" t="s">
        <v>68</v>
      </c>
      <c r="C1076" s="339" t="s">
        <v>1318</v>
      </c>
      <c r="D1076" s="289"/>
      <c r="E1076" s="286">
        <f>E1075+7</f>
        <v>43262</v>
      </c>
      <c r="F1076" s="286">
        <f>F1075+7</f>
        <v>43302</v>
      </c>
      <c r="G1076" s="286">
        <f>G1075+7</f>
        <v>43319</v>
      </c>
      <c r="H1076" s="296"/>
      <c r="J1076" s="296"/>
    </row>
    <row r="1077" spans="1:10">
      <c r="A1077" s="296"/>
      <c r="B1077" s="288" t="s">
        <v>691</v>
      </c>
      <c r="C1077" s="339" t="s">
        <v>186</v>
      </c>
      <c r="D1077" s="287"/>
      <c r="E1077" s="286">
        <f>E1076+7</f>
        <v>43269</v>
      </c>
      <c r="F1077" s="286">
        <f>F1076+7</f>
        <v>43309</v>
      </c>
      <c r="G1077" s="286">
        <f>G1076+7</f>
        <v>43326</v>
      </c>
      <c r="H1077" s="296"/>
      <c r="J1077" s="296"/>
    </row>
    <row r="1078" spans="1:10">
      <c r="A1078" s="296"/>
      <c r="B1078" s="296"/>
      <c r="C1078" s="296"/>
      <c r="D1078" s="296"/>
      <c r="E1078" s="296"/>
      <c r="F1078" s="296"/>
      <c r="G1078" s="296"/>
      <c r="H1078" s="296"/>
      <c r="J1078" s="296"/>
    </row>
    <row r="1079" spans="1:10">
      <c r="A1079" s="296"/>
      <c r="B1079" s="295" t="s">
        <v>38</v>
      </c>
      <c r="C1079" s="295" t="s">
        <v>39</v>
      </c>
      <c r="D1079" s="294" t="s">
        <v>40</v>
      </c>
      <c r="E1079" s="291" t="s">
        <v>194</v>
      </c>
      <c r="F1079" s="291" t="s">
        <v>194</v>
      </c>
      <c r="G1079" s="291" t="s">
        <v>281</v>
      </c>
      <c r="H1079" s="296"/>
      <c r="J1079" s="296"/>
    </row>
    <row r="1080" spans="1:10">
      <c r="A1080" s="296"/>
      <c r="B1080" s="293"/>
      <c r="C1080" s="293"/>
      <c r="D1080" s="292"/>
      <c r="E1080" s="291" t="s">
        <v>1125</v>
      </c>
      <c r="F1080" s="291" t="s">
        <v>42</v>
      </c>
      <c r="G1080" s="286" t="s">
        <v>43</v>
      </c>
      <c r="H1080" s="296"/>
      <c r="J1080" s="296"/>
    </row>
    <row r="1081" spans="1:10">
      <c r="A1081" s="296"/>
      <c r="B1081" s="288" t="s">
        <v>696</v>
      </c>
      <c r="C1081" s="338" t="s">
        <v>1317</v>
      </c>
      <c r="D1081" s="290" t="s">
        <v>1316</v>
      </c>
      <c r="E1081" s="286">
        <v>43283</v>
      </c>
      <c r="F1081" s="286">
        <v>43288</v>
      </c>
      <c r="G1081" s="286">
        <v>43304</v>
      </c>
      <c r="H1081" s="296"/>
      <c r="J1081" s="296"/>
    </row>
    <row r="1082" spans="1:10">
      <c r="A1082" s="296"/>
      <c r="B1082" s="288" t="s">
        <v>697</v>
      </c>
      <c r="C1082" s="339" t="s">
        <v>558</v>
      </c>
      <c r="D1082" s="289"/>
      <c r="E1082" s="286">
        <f>E1081+7</f>
        <v>43290</v>
      </c>
      <c r="F1082" s="286">
        <f>F1081+7</f>
        <v>43295</v>
      </c>
      <c r="G1082" s="286">
        <f>G1081+7</f>
        <v>43311</v>
      </c>
      <c r="H1082" s="296"/>
      <c r="J1082" s="296"/>
    </row>
    <row r="1083" spans="1:10">
      <c r="A1083" s="296"/>
      <c r="B1083" s="288" t="s">
        <v>698</v>
      </c>
      <c r="C1083" s="339" t="s">
        <v>1314</v>
      </c>
      <c r="D1083" s="289"/>
      <c r="E1083" s="286">
        <f>E1082+7</f>
        <v>43297</v>
      </c>
      <c r="F1083" s="286">
        <f>F1082+7</f>
        <v>43302</v>
      </c>
      <c r="G1083" s="286">
        <f>G1082+7</f>
        <v>43318</v>
      </c>
      <c r="H1083" s="296"/>
      <c r="J1083" s="296"/>
    </row>
    <row r="1084" spans="1:10">
      <c r="A1084" s="296"/>
      <c r="B1084" s="288" t="s">
        <v>1313</v>
      </c>
      <c r="C1084" s="339" t="s">
        <v>700</v>
      </c>
      <c r="D1084" s="287"/>
      <c r="E1084" s="286">
        <f>E1083+7</f>
        <v>43304</v>
      </c>
      <c r="F1084" s="286">
        <f>F1083+7</f>
        <v>43309</v>
      </c>
      <c r="G1084" s="286">
        <f>G1083+7</f>
        <v>43325</v>
      </c>
      <c r="H1084" s="296"/>
      <c r="J1084" s="296"/>
    </row>
    <row r="1085" spans="1:10">
      <c r="A1085" s="296"/>
      <c r="B1085" s="296"/>
      <c r="C1085" s="312"/>
      <c r="D1085" s="304"/>
      <c r="E1085" s="303"/>
      <c r="F1085" s="303"/>
      <c r="G1085" s="303"/>
      <c r="H1085" s="296"/>
      <c r="J1085" s="296"/>
    </row>
    <row r="1086" spans="1:10">
      <c r="A1086" s="306" t="s">
        <v>164</v>
      </c>
      <c r="B1086" s="331"/>
      <c r="C1086" s="331"/>
      <c r="D1086" s="306"/>
      <c r="E1086" s="306"/>
      <c r="F1086" s="306"/>
      <c r="G1086" s="329"/>
      <c r="H1086" s="296"/>
      <c r="J1086" s="296"/>
    </row>
    <row r="1087" spans="1:10">
      <c r="A1087" s="296"/>
      <c r="B1087" s="295" t="s">
        <v>38</v>
      </c>
      <c r="C1087" s="295" t="s">
        <v>39</v>
      </c>
      <c r="D1087" s="294" t="s">
        <v>40</v>
      </c>
      <c r="E1087" s="291" t="s">
        <v>194</v>
      </c>
      <c r="F1087" s="291" t="s">
        <v>194</v>
      </c>
      <c r="G1087" s="291" t="s">
        <v>164</v>
      </c>
      <c r="H1087" s="296"/>
      <c r="J1087" s="296"/>
    </row>
    <row r="1088" spans="1:10">
      <c r="A1088" s="296"/>
      <c r="B1088" s="293"/>
      <c r="C1088" s="293"/>
      <c r="D1088" s="292"/>
      <c r="E1088" s="291" t="s">
        <v>1125</v>
      </c>
      <c r="F1088" s="291" t="s">
        <v>42</v>
      </c>
      <c r="G1088" s="291" t="s">
        <v>43</v>
      </c>
      <c r="H1088" s="296"/>
      <c r="J1088" s="296"/>
    </row>
    <row r="1089" spans="1:10">
      <c r="A1089" s="296"/>
      <c r="B1089" s="302" t="s">
        <v>1309</v>
      </c>
      <c r="C1089" s="302" t="s">
        <v>1308</v>
      </c>
      <c r="D1089" s="290" t="s">
        <v>1307</v>
      </c>
      <c r="E1089" s="286">
        <v>43277</v>
      </c>
      <c r="F1089" s="286">
        <v>43282</v>
      </c>
      <c r="G1089" s="286">
        <v>43314</v>
      </c>
      <c r="H1089" s="296"/>
      <c r="J1089" s="296"/>
    </row>
    <row r="1090" spans="1:10">
      <c r="A1090" s="296"/>
      <c r="B1090" s="288" t="s">
        <v>1306</v>
      </c>
      <c r="C1090" s="339" t="s">
        <v>1305</v>
      </c>
      <c r="D1090" s="289"/>
      <c r="E1090" s="286">
        <f>E1089+7</f>
        <v>43284</v>
      </c>
      <c r="F1090" s="286">
        <f>F1089+7</f>
        <v>43289</v>
      </c>
      <c r="G1090" s="286">
        <f>G1089+7</f>
        <v>43321</v>
      </c>
      <c r="H1090" s="296"/>
      <c r="J1090" s="296"/>
    </row>
    <row r="1091" spans="1:10">
      <c r="A1091" s="296"/>
      <c r="B1091" s="288" t="s">
        <v>1304</v>
      </c>
      <c r="C1091" s="339" t="s">
        <v>1303</v>
      </c>
      <c r="D1091" s="289"/>
      <c r="E1091" s="286">
        <f>E1090+7</f>
        <v>43291</v>
      </c>
      <c r="F1091" s="286">
        <f>F1090+7</f>
        <v>43296</v>
      </c>
      <c r="G1091" s="286">
        <f>G1090+7</f>
        <v>43328</v>
      </c>
      <c r="H1091" s="296"/>
      <c r="J1091" s="296"/>
    </row>
    <row r="1092" spans="1:10">
      <c r="A1092" s="296"/>
      <c r="B1092" s="288" t="s">
        <v>1302</v>
      </c>
      <c r="C1092" s="339" t="s">
        <v>1301</v>
      </c>
      <c r="D1092" s="289"/>
      <c r="E1092" s="286">
        <f>E1091+7</f>
        <v>43298</v>
      </c>
      <c r="F1092" s="286">
        <f>F1091+7</f>
        <v>43303</v>
      </c>
      <c r="G1092" s="286">
        <f>G1091+7</f>
        <v>43335</v>
      </c>
      <c r="H1092" s="296"/>
      <c r="J1092" s="296"/>
    </row>
    <row r="1093" spans="1:10">
      <c r="A1093" s="296"/>
      <c r="B1093" s="288" t="s">
        <v>1300</v>
      </c>
      <c r="C1093" s="339" t="s">
        <v>1299</v>
      </c>
      <c r="D1093" s="287"/>
      <c r="E1093" s="286">
        <f>E1092+7</f>
        <v>43305</v>
      </c>
      <c r="F1093" s="286">
        <f>F1092+7</f>
        <v>43310</v>
      </c>
      <c r="G1093" s="286">
        <f>G1092+7</f>
        <v>43342</v>
      </c>
      <c r="H1093" s="296"/>
      <c r="J1093" s="296"/>
    </row>
    <row r="1094" spans="1:10">
      <c r="A1094" s="296"/>
      <c r="B1094" s="305"/>
      <c r="C1094" s="312"/>
      <c r="D1094" s="304"/>
      <c r="E1094" s="303"/>
      <c r="F1094" s="303"/>
      <c r="G1094" s="303"/>
      <c r="H1094" s="296"/>
      <c r="J1094" s="296"/>
    </row>
    <row r="1095" spans="1:10">
      <c r="A1095" s="306" t="s">
        <v>165</v>
      </c>
      <c r="B1095" s="331"/>
      <c r="C1095" s="331"/>
      <c r="D1095" s="306"/>
      <c r="E1095" s="306"/>
      <c r="F1095" s="306"/>
      <c r="G1095" s="329"/>
      <c r="H1095" s="296"/>
      <c r="J1095" s="296"/>
    </row>
    <row r="1096" spans="1:10">
      <c r="A1096" s="306"/>
      <c r="B1096" s="295" t="s">
        <v>38</v>
      </c>
      <c r="C1096" s="295" t="s">
        <v>39</v>
      </c>
      <c r="D1096" s="294" t="s">
        <v>40</v>
      </c>
      <c r="E1096" s="291" t="s">
        <v>194</v>
      </c>
      <c r="F1096" s="291" t="s">
        <v>194</v>
      </c>
      <c r="G1096" s="291" t="s">
        <v>165</v>
      </c>
      <c r="H1096" s="296"/>
      <c r="J1096" s="296"/>
    </row>
    <row r="1097" spans="1:10">
      <c r="A1097" s="306"/>
      <c r="B1097" s="293"/>
      <c r="C1097" s="293"/>
      <c r="D1097" s="292"/>
      <c r="E1097" s="291" t="s">
        <v>1125</v>
      </c>
      <c r="F1097" s="291" t="s">
        <v>42</v>
      </c>
      <c r="G1097" s="286" t="s">
        <v>43</v>
      </c>
      <c r="H1097" s="296"/>
      <c r="J1097" s="296"/>
    </row>
    <row r="1098" spans="1:10">
      <c r="A1098" s="306"/>
      <c r="B1098" s="302" t="s">
        <v>1309</v>
      </c>
      <c r="C1098" s="302" t="s">
        <v>1308</v>
      </c>
      <c r="D1098" s="290" t="s">
        <v>1307</v>
      </c>
      <c r="E1098" s="286">
        <v>43277</v>
      </c>
      <c r="F1098" s="286">
        <v>43282</v>
      </c>
      <c r="G1098" s="286">
        <v>43317</v>
      </c>
      <c r="H1098" s="296"/>
      <c r="J1098" s="296"/>
    </row>
    <row r="1099" spans="1:10">
      <c r="A1099" s="306"/>
      <c r="B1099" s="288" t="s">
        <v>1306</v>
      </c>
      <c r="C1099" s="339" t="s">
        <v>1305</v>
      </c>
      <c r="D1099" s="289"/>
      <c r="E1099" s="286">
        <f>E1098+7</f>
        <v>43284</v>
      </c>
      <c r="F1099" s="286">
        <f>F1098+7</f>
        <v>43289</v>
      </c>
      <c r="G1099" s="286">
        <f>F1099+35</f>
        <v>43324</v>
      </c>
      <c r="H1099" s="296"/>
      <c r="J1099" s="296"/>
    </row>
    <row r="1100" spans="1:10">
      <c r="A1100" s="306"/>
      <c r="B1100" s="288" t="s">
        <v>1304</v>
      </c>
      <c r="C1100" s="339" t="s">
        <v>1303</v>
      </c>
      <c r="D1100" s="289"/>
      <c r="E1100" s="286">
        <f>E1099+7</f>
        <v>43291</v>
      </c>
      <c r="F1100" s="286">
        <f>F1099+7</f>
        <v>43296</v>
      </c>
      <c r="G1100" s="286">
        <f>G1099+7</f>
        <v>43331</v>
      </c>
      <c r="H1100" s="296"/>
      <c r="J1100" s="296"/>
    </row>
    <row r="1101" spans="1:10">
      <c r="A1101" s="306"/>
      <c r="B1101" s="288" t="s">
        <v>1302</v>
      </c>
      <c r="C1101" s="339" t="s">
        <v>1301</v>
      </c>
      <c r="D1101" s="289"/>
      <c r="E1101" s="286">
        <f>E1100+7</f>
        <v>43298</v>
      </c>
      <c r="F1101" s="286">
        <f>F1100+7</f>
        <v>43303</v>
      </c>
      <c r="G1101" s="286">
        <f>G1100+7</f>
        <v>43338</v>
      </c>
      <c r="H1101" s="296"/>
      <c r="J1101" s="296"/>
    </row>
    <row r="1102" spans="1:10">
      <c r="A1102" s="306"/>
      <c r="B1102" s="288" t="s">
        <v>1300</v>
      </c>
      <c r="C1102" s="339" t="s">
        <v>1299</v>
      </c>
      <c r="D1102" s="287"/>
      <c r="E1102" s="286">
        <f>E1101+7</f>
        <v>43305</v>
      </c>
      <c r="F1102" s="286">
        <f>F1101+7</f>
        <v>43310</v>
      </c>
      <c r="G1102" s="286">
        <f>G1101+7</f>
        <v>43345</v>
      </c>
      <c r="H1102" s="296"/>
      <c r="J1102" s="296"/>
    </row>
    <row r="1103" spans="1:10">
      <c r="A1103" s="306"/>
      <c r="B1103" s="340"/>
      <c r="C1103" s="312"/>
      <c r="D1103" s="304"/>
      <c r="E1103" s="303"/>
      <c r="F1103" s="303"/>
      <c r="G1103" s="303"/>
      <c r="H1103" s="296"/>
      <c r="J1103" s="296"/>
    </row>
    <row r="1104" spans="1:10">
      <c r="A1104" s="306" t="s">
        <v>166</v>
      </c>
      <c r="B1104" s="318"/>
      <c r="C1104" s="318"/>
      <c r="D1104" s="317"/>
      <c r="E1104" s="317"/>
      <c r="F1104" s="316"/>
      <c r="G1104" s="316"/>
      <c r="H1104" s="296"/>
      <c r="J1104" s="296"/>
    </row>
    <row r="1105" spans="1:10">
      <c r="A1105" s="306"/>
      <c r="B1105" s="295" t="s">
        <v>38</v>
      </c>
      <c r="C1105" s="295" t="s">
        <v>39</v>
      </c>
      <c r="D1105" s="294" t="s">
        <v>40</v>
      </c>
      <c r="E1105" s="291" t="s">
        <v>194</v>
      </c>
      <c r="F1105" s="291" t="s">
        <v>194</v>
      </c>
      <c r="G1105" s="291" t="s">
        <v>166</v>
      </c>
      <c r="H1105" s="320"/>
      <c r="J1105" s="296"/>
    </row>
    <row r="1106" spans="1:10">
      <c r="A1106" s="306"/>
      <c r="B1106" s="293"/>
      <c r="C1106" s="293"/>
      <c r="D1106" s="292"/>
      <c r="E1106" s="291" t="s">
        <v>1125</v>
      </c>
      <c r="F1106" s="291" t="s">
        <v>42</v>
      </c>
      <c r="G1106" s="291" t="s">
        <v>43</v>
      </c>
      <c r="H1106" s="320"/>
      <c r="J1106" s="296"/>
    </row>
    <row r="1107" spans="1:10">
      <c r="A1107" s="306"/>
      <c r="B1107" s="302" t="s">
        <v>1309</v>
      </c>
      <c r="C1107" s="302" t="s">
        <v>1308</v>
      </c>
      <c r="D1107" s="290" t="s">
        <v>1307</v>
      </c>
      <c r="E1107" s="286">
        <v>43277</v>
      </c>
      <c r="F1107" s="286">
        <v>43282</v>
      </c>
      <c r="G1107" s="286">
        <v>43315</v>
      </c>
      <c r="H1107" s="320"/>
      <c r="J1107" s="296"/>
    </row>
    <row r="1108" spans="1:10">
      <c r="A1108" s="306"/>
      <c r="B1108" s="288" t="s">
        <v>1306</v>
      </c>
      <c r="C1108" s="339" t="s">
        <v>1305</v>
      </c>
      <c r="D1108" s="289"/>
      <c r="E1108" s="286">
        <f>E1107+7</f>
        <v>43284</v>
      </c>
      <c r="F1108" s="286">
        <f>F1107+7</f>
        <v>43289</v>
      </c>
      <c r="G1108" s="286">
        <f>F1108+33</f>
        <v>43322</v>
      </c>
      <c r="H1108" s="336"/>
      <c r="J1108" s="296"/>
    </row>
    <row r="1109" spans="1:10">
      <c r="A1109" s="306"/>
      <c r="B1109" s="288" t="s">
        <v>1304</v>
      </c>
      <c r="C1109" s="339" t="s">
        <v>1303</v>
      </c>
      <c r="D1109" s="289"/>
      <c r="E1109" s="286">
        <f>E1108+7</f>
        <v>43291</v>
      </c>
      <c r="F1109" s="286">
        <f>F1108+7</f>
        <v>43296</v>
      </c>
      <c r="G1109" s="286">
        <f>G1108+7</f>
        <v>43329</v>
      </c>
      <c r="H1109" s="336"/>
      <c r="J1109" s="296"/>
    </row>
    <row r="1110" spans="1:10">
      <c r="A1110" s="306"/>
      <c r="B1110" s="288" t="s">
        <v>1302</v>
      </c>
      <c r="C1110" s="339" t="s">
        <v>1301</v>
      </c>
      <c r="D1110" s="289"/>
      <c r="E1110" s="286">
        <f>E1109+7</f>
        <v>43298</v>
      </c>
      <c r="F1110" s="286">
        <f>F1109+7</f>
        <v>43303</v>
      </c>
      <c r="G1110" s="286">
        <f>G1109+7</f>
        <v>43336</v>
      </c>
      <c r="H1110" s="336"/>
      <c r="J1110" s="296"/>
    </row>
    <row r="1111" spans="1:10">
      <c r="A1111" s="306"/>
      <c r="B1111" s="288" t="s">
        <v>1300</v>
      </c>
      <c r="C1111" s="339" t="s">
        <v>1299</v>
      </c>
      <c r="D1111" s="287"/>
      <c r="E1111" s="286">
        <f>E1110+7</f>
        <v>43305</v>
      </c>
      <c r="F1111" s="286">
        <f>F1110+7</f>
        <v>43310</v>
      </c>
      <c r="G1111" s="286">
        <f>G1110+7</f>
        <v>43343</v>
      </c>
      <c r="H1111" s="336"/>
      <c r="J1111" s="296"/>
    </row>
    <row r="1112" spans="1:10">
      <c r="A1112" s="306"/>
      <c r="B1112" s="305"/>
      <c r="C1112" s="312"/>
      <c r="D1112" s="304"/>
      <c r="E1112" s="303"/>
      <c r="F1112" s="303"/>
      <c r="G1112" s="296"/>
      <c r="H1112" s="296"/>
      <c r="J1112" s="296"/>
    </row>
    <row r="1113" spans="1:10">
      <c r="A1113" s="306" t="s">
        <v>162</v>
      </c>
      <c r="B1113" s="297"/>
      <c r="C1113" s="297"/>
      <c r="D1113" s="296"/>
      <c r="E1113" s="296"/>
      <c r="F1113" s="296"/>
      <c r="G1113" s="296"/>
      <c r="H1113" s="296"/>
      <c r="J1113" s="296"/>
    </row>
    <row r="1114" spans="1:10">
      <c r="A1114" s="296"/>
      <c r="B1114" s="295" t="s">
        <v>38</v>
      </c>
      <c r="C1114" s="295" t="s">
        <v>39</v>
      </c>
      <c r="D1114" s="294" t="s">
        <v>40</v>
      </c>
      <c r="E1114" s="291" t="s">
        <v>194</v>
      </c>
      <c r="F1114" s="291" t="s">
        <v>194</v>
      </c>
      <c r="G1114" s="291" t="s">
        <v>162</v>
      </c>
      <c r="H1114" s="296"/>
      <c r="J1114" s="296"/>
    </row>
    <row r="1115" spans="1:10">
      <c r="A1115" s="296"/>
      <c r="B1115" s="293"/>
      <c r="C1115" s="293"/>
      <c r="D1115" s="292"/>
      <c r="E1115" s="291" t="s">
        <v>1125</v>
      </c>
      <c r="F1115" s="291" t="s">
        <v>42</v>
      </c>
      <c r="G1115" s="286" t="s">
        <v>43</v>
      </c>
      <c r="H1115" s="296"/>
      <c r="J1115" s="296"/>
    </row>
    <row r="1116" spans="1:10">
      <c r="A1116" s="296"/>
      <c r="B1116" s="302" t="s">
        <v>1309</v>
      </c>
      <c r="C1116" s="302" t="s">
        <v>1308</v>
      </c>
      <c r="D1116" s="290" t="s">
        <v>1307</v>
      </c>
      <c r="E1116" s="286">
        <v>43277</v>
      </c>
      <c r="F1116" s="286">
        <v>43282</v>
      </c>
      <c r="G1116" s="286">
        <v>43320</v>
      </c>
      <c r="H1116" s="296"/>
      <c r="J1116" s="296"/>
    </row>
    <row r="1117" spans="1:10">
      <c r="A1117" s="296"/>
      <c r="B1117" s="288" t="s">
        <v>1306</v>
      </c>
      <c r="C1117" s="339" t="s">
        <v>1305</v>
      </c>
      <c r="D1117" s="289"/>
      <c r="E1117" s="286">
        <f>E1116+7</f>
        <v>43284</v>
      </c>
      <c r="F1117" s="286">
        <f>F1116+7</f>
        <v>43289</v>
      </c>
      <c r="G1117" s="286">
        <f>F1117+38</f>
        <v>43327</v>
      </c>
      <c r="H1117" s="296"/>
      <c r="J1117" s="296"/>
    </row>
    <row r="1118" spans="1:10">
      <c r="A1118" s="296"/>
      <c r="B1118" s="288" t="s">
        <v>1304</v>
      </c>
      <c r="C1118" s="339" t="s">
        <v>1303</v>
      </c>
      <c r="D1118" s="289"/>
      <c r="E1118" s="286">
        <f>E1117+7</f>
        <v>43291</v>
      </c>
      <c r="F1118" s="286">
        <f>F1117+7</f>
        <v>43296</v>
      </c>
      <c r="G1118" s="286">
        <f>G1117+7</f>
        <v>43334</v>
      </c>
      <c r="H1118" s="296"/>
      <c r="J1118" s="296"/>
    </row>
    <row r="1119" spans="1:10">
      <c r="A1119" s="296"/>
      <c r="B1119" s="288" t="s">
        <v>1302</v>
      </c>
      <c r="C1119" s="339" t="s">
        <v>1301</v>
      </c>
      <c r="D1119" s="289"/>
      <c r="E1119" s="286">
        <f>E1118+7</f>
        <v>43298</v>
      </c>
      <c r="F1119" s="286">
        <f>F1118+7</f>
        <v>43303</v>
      </c>
      <c r="G1119" s="286">
        <f>G1118+7</f>
        <v>43341</v>
      </c>
      <c r="H1119" s="296"/>
      <c r="J1119" s="296"/>
    </row>
    <row r="1120" spans="1:10">
      <c r="A1120" s="296"/>
      <c r="B1120" s="288" t="s">
        <v>1300</v>
      </c>
      <c r="C1120" s="339" t="s">
        <v>1299</v>
      </c>
      <c r="D1120" s="287"/>
      <c r="E1120" s="286">
        <f>E1119+7</f>
        <v>43305</v>
      </c>
      <c r="F1120" s="286">
        <f>F1119+7</f>
        <v>43310</v>
      </c>
      <c r="G1120" s="286">
        <f>G1119+7</f>
        <v>43348</v>
      </c>
      <c r="H1120" s="296"/>
      <c r="J1120" s="296"/>
    </row>
    <row r="1121" spans="1:10">
      <c r="A1121" s="296"/>
      <c r="B1121" s="305"/>
      <c r="C1121" s="312"/>
      <c r="D1121" s="304"/>
      <c r="E1121" s="303"/>
      <c r="F1121" s="303"/>
      <c r="G1121" s="303"/>
      <c r="H1121" s="296"/>
      <c r="J1121" s="296"/>
    </row>
    <row r="1122" spans="1:10">
      <c r="A1122" s="296"/>
      <c r="B1122" s="295" t="s">
        <v>38</v>
      </c>
      <c r="C1122" s="295" t="s">
        <v>39</v>
      </c>
      <c r="D1122" s="294" t="s">
        <v>40</v>
      </c>
      <c r="E1122" s="291" t="s">
        <v>194</v>
      </c>
      <c r="F1122" s="291" t="s">
        <v>194</v>
      </c>
      <c r="G1122" s="291" t="s">
        <v>162</v>
      </c>
      <c r="H1122" s="296"/>
      <c r="J1122" s="296"/>
    </row>
    <row r="1123" spans="1:10">
      <c r="A1123" s="296"/>
      <c r="B1123" s="293"/>
      <c r="C1123" s="293"/>
      <c r="D1123" s="292"/>
      <c r="E1123" s="291" t="s">
        <v>1125</v>
      </c>
      <c r="F1123" s="291" t="s">
        <v>42</v>
      </c>
      <c r="G1123" s="286" t="s">
        <v>43</v>
      </c>
      <c r="H1123" s="296"/>
      <c r="J1123" s="296"/>
    </row>
    <row r="1124" spans="1:10">
      <c r="A1124" s="296"/>
      <c r="B1124" s="288" t="s">
        <v>1312</v>
      </c>
      <c r="C1124" s="339" t="s">
        <v>431</v>
      </c>
      <c r="D1124" s="290" t="s">
        <v>1311</v>
      </c>
      <c r="E1124" s="286">
        <v>43280</v>
      </c>
      <c r="F1124" s="286">
        <v>43285</v>
      </c>
      <c r="G1124" s="286">
        <v>43322</v>
      </c>
      <c r="H1124" s="296"/>
      <c r="J1124" s="296"/>
    </row>
    <row r="1125" spans="1:10">
      <c r="A1125" s="296"/>
      <c r="B1125" s="288" t="s">
        <v>777</v>
      </c>
      <c r="C1125" s="339" t="s">
        <v>45</v>
      </c>
      <c r="D1125" s="289"/>
      <c r="E1125" s="286">
        <f>E1124+7</f>
        <v>43287</v>
      </c>
      <c r="F1125" s="286">
        <f>F1124+7</f>
        <v>43292</v>
      </c>
      <c r="G1125" s="286">
        <f>G1124+7</f>
        <v>43329</v>
      </c>
      <c r="H1125" s="296"/>
      <c r="J1125" s="296"/>
    </row>
    <row r="1126" spans="1:10">
      <c r="A1126" s="296"/>
      <c r="B1126" s="288" t="s">
        <v>778</v>
      </c>
      <c r="C1126" s="339" t="s">
        <v>518</v>
      </c>
      <c r="D1126" s="289"/>
      <c r="E1126" s="286">
        <f>E1125+7</f>
        <v>43294</v>
      </c>
      <c r="F1126" s="286">
        <f>F1125+7</f>
        <v>43299</v>
      </c>
      <c r="G1126" s="286">
        <f>G1125+7</f>
        <v>43336</v>
      </c>
      <c r="H1126" s="296"/>
      <c r="J1126" s="296"/>
    </row>
    <row r="1127" spans="1:10">
      <c r="A1127" s="296"/>
      <c r="B1127" s="288" t="s">
        <v>779</v>
      </c>
      <c r="C1127" s="339" t="s">
        <v>1310</v>
      </c>
      <c r="D1127" s="287"/>
      <c r="E1127" s="286">
        <f>E1126+7</f>
        <v>43301</v>
      </c>
      <c r="F1127" s="286">
        <f>F1126+7</f>
        <v>43306</v>
      </c>
      <c r="G1127" s="286">
        <f>G1126+7</f>
        <v>43343</v>
      </c>
      <c r="H1127" s="296"/>
      <c r="J1127" s="296"/>
    </row>
    <row r="1128" spans="1:10">
      <c r="A1128" s="296"/>
      <c r="B1128" s="296"/>
      <c r="C1128" s="296"/>
      <c r="D1128" s="296"/>
      <c r="E1128" s="303"/>
      <c r="F1128" s="303"/>
      <c r="G1128" s="303"/>
      <c r="H1128" s="296"/>
      <c r="J1128" s="296"/>
    </row>
    <row r="1129" spans="1:10">
      <c r="A1129" s="306" t="s">
        <v>160</v>
      </c>
      <c r="B1129" s="296"/>
      <c r="C1129" s="296"/>
      <c r="D1129" s="296"/>
      <c r="E1129" s="296"/>
      <c r="F1129" s="296"/>
      <c r="G1129" s="296"/>
      <c r="H1129" s="296"/>
      <c r="J1129" s="296"/>
    </row>
    <row r="1130" spans="1:10">
      <c r="A1130" s="296"/>
      <c r="B1130" s="295" t="s">
        <v>38</v>
      </c>
      <c r="C1130" s="295" t="s">
        <v>39</v>
      </c>
      <c r="D1130" s="294" t="s">
        <v>40</v>
      </c>
      <c r="E1130" s="291" t="s">
        <v>194</v>
      </c>
      <c r="F1130" s="291" t="s">
        <v>194</v>
      </c>
      <c r="G1130" s="286" t="s">
        <v>160</v>
      </c>
      <c r="H1130" s="296"/>
      <c r="J1130" s="296"/>
    </row>
    <row r="1131" spans="1:10">
      <c r="A1131" s="296"/>
      <c r="B1131" s="293"/>
      <c r="C1131" s="293"/>
      <c r="D1131" s="292"/>
      <c r="E1131" s="291" t="s">
        <v>1125</v>
      </c>
      <c r="F1131" s="291" t="s">
        <v>42</v>
      </c>
      <c r="G1131" s="291" t="s">
        <v>43</v>
      </c>
      <c r="H1131" s="296"/>
      <c r="J1131" s="296"/>
    </row>
    <row r="1132" spans="1:10">
      <c r="A1132" s="296"/>
      <c r="B1132" s="302" t="s">
        <v>1309</v>
      </c>
      <c r="C1132" s="302" t="s">
        <v>1308</v>
      </c>
      <c r="D1132" s="290" t="s">
        <v>1307</v>
      </c>
      <c r="E1132" s="286">
        <v>43277</v>
      </c>
      <c r="F1132" s="286">
        <v>43282</v>
      </c>
      <c r="G1132" s="286">
        <v>43321</v>
      </c>
      <c r="H1132" s="296"/>
      <c r="J1132" s="296"/>
    </row>
    <row r="1133" spans="1:10">
      <c r="A1133" s="296"/>
      <c r="B1133" s="288" t="s">
        <v>1306</v>
      </c>
      <c r="C1133" s="339" t="s">
        <v>1305</v>
      </c>
      <c r="D1133" s="289"/>
      <c r="E1133" s="286">
        <f>E1132+7</f>
        <v>43284</v>
      </c>
      <c r="F1133" s="286">
        <f>F1132+7</f>
        <v>43289</v>
      </c>
      <c r="G1133" s="286">
        <f>G1132+7</f>
        <v>43328</v>
      </c>
      <c r="H1133" s="296"/>
      <c r="J1133" s="296"/>
    </row>
    <row r="1134" spans="1:10">
      <c r="A1134" s="296"/>
      <c r="B1134" s="288" t="s">
        <v>1304</v>
      </c>
      <c r="C1134" s="339" t="s">
        <v>1303</v>
      </c>
      <c r="D1134" s="289"/>
      <c r="E1134" s="286">
        <f>E1133+7</f>
        <v>43291</v>
      </c>
      <c r="F1134" s="286">
        <f>F1133+7</f>
        <v>43296</v>
      </c>
      <c r="G1134" s="286">
        <f>G1133+7</f>
        <v>43335</v>
      </c>
      <c r="H1134" s="296"/>
      <c r="J1134" s="296"/>
    </row>
    <row r="1135" spans="1:10">
      <c r="A1135" s="296"/>
      <c r="B1135" s="288" t="s">
        <v>1302</v>
      </c>
      <c r="C1135" s="339" t="s">
        <v>1301</v>
      </c>
      <c r="D1135" s="289"/>
      <c r="E1135" s="286">
        <f>E1134+7</f>
        <v>43298</v>
      </c>
      <c r="F1135" s="286">
        <f>F1134+7</f>
        <v>43303</v>
      </c>
      <c r="G1135" s="286">
        <f>G1134+7</f>
        <v>43342</v>
      </c>
      <c r="H1135" s="296"/>
      <c r="J1135" s="296"/>
    </row>
    <row r="1136" spans="1:10">
      <c r="A1136" s="296"/>
      <c r="B1136" s="288" t="s">
        <v>1300</v>
      </c>
      <c r="C1136" s="339" t="s">
        <v>1299</v>
      </c>
      <c r="D1136" s="287"/>
      <c r="E1136" s="286">
        <f>E1135+7</f>
        <v>43305</v>
      </c>
      <c r="F1136" s="286">
        <f>F1135+7</f>
        <v>43310</v>
      </c>
      <c r="G1136" s="286">
        <f>G1135+7</f>
        <v>43349</v>
      </c>
      <c r="H1136" s="296"/>
      <c r="J1136" s="296"/>
    </row>
    <row r="1137" spans="1:10">
      <c r="A1137" s="296"/>
      <c r="B1137" s="305"/>
      <c r="C1137" s="312"/>
      <c r="D1137" s="304"/>
      <c r="E1137" s="303"/>
      <c r="F1137" s="303"/>
      <c r="G1137" s="303"/>
      <c r="H1137" s="296"/>
      <c r="J1137" s="296"/>
    </row>
    <row r="1138" spans="1:10">
      <c r="A1138" s="335" t="s">
        <v>1296</v>
      </c>
      <c r="B1138" s="335"/>
      <c r="C1138" s="312"/>
      <c r="D1138" s="304"/>
      <c r="E1138" s="303"/>
      <c r="F1138" s="303"/>
      <c r="G1138" s="303"/>
      <c r="H1138" s="296"/>
      <c r="J1138" s="296"/>
    </row>
    <row r="1139" spans="1:10">
      <c r="A1139" s="296"/>
      <c r="B1139" s="295" t="s">
        <v>38</v>
      </c>
      <c r="C1139" s="295" t="s">
        <v>39</v>
      </c>
      <c r="D1139" s="294" t="s">
        <v>40</v>
      </c>
      <c r="E1139" s="291" t="s">
        <v>194</v>
      </c>
      <c r="F1139" s="291" t="s">
        <v>194</v>
      </c>
      <c r="G1139" s="291" t="s">
        <v>1298</v>
      </c>
      <c r="H1139" s="291" t="s">
        <v>1296</v>
      </c>
      <c r="J1139" s="296"/>
    </row>
    <row r="1140" spans="1:10">
      <c r="A1140" s="296"/>
      <c r="B1140" s="293"/>
      <c r="C1140" s="293"/>
      <c r="D1140" s="292"/>
      <c r="E1140" s="291" t="s">
        <v>1125</v>
      </c>
      <c r="F1140" s="291" t="s">
        <v>42</v>
      </c>
      <c r="G1140" s="291" t="s">
        <v>43</v>
      </c>
      <c r="H1140" s="334"/>
      <c r="J1140" s="328"/>
    </row>
    <row r="1141" spans="1:10">
      <c r="A1141" s="296"/>
      <c r="B1141" s="288" t="s">
        <v>1295</v>
      </c>
      <c r="C1141" s="339" t="s">
        <v>1294</v>
      </c>
      <c r="D1141" s="290" t="s">
        <v>1293</v>
      </c>
      <c r="E1141" s="286">
        <v>43279</v>
      </c>
      <c r="F1141" s="286">
        <v>43284</v>
      </c>
      <c r="G1141" s="286">
        <v>43303</v>
      </c>
      <c r="H1141" s="334" t="s">
        <v>1284</v>
      </c>
      <c r="J1141" s="296"/>
    </row>
    <row r="1142" spans="1:10">
      <c r="A1142" s="296"/>
      <c r="B1142" s="288" t="s">
        <v>1292</v>
      </c>
      <c r="C1142" s="339" t="s">
        <v>1291</v>
      </c>
      <c r="D1142" s="289"/>
      <c r="E1142" s="286">
        <f>E1141+7</f>
        <v>43286</v>
      </c>
      <c r="F1142" s="286">
        <f>F1141+7</f>
        <v>43291</v>
      </c>
      <c r="G1142" s="286">
        <f>G1141+7</f>
        <v>43310</v>
      </c>
      <c r="H1142" s="334" t="s">
        <v>1284</v>
      </c>
      <c r="J1142" s="296"/>
    </row>
    <row r="1143" spans="1:10">
      <c r="A1143" s="296"/>
      <c r="B1143" s="288" t="s">
        <v>1290</v>
      </c>
      <c r="C1143" s="339" t="s">
        <v>1289</v>
      </c>
      <c r="D1143" s="289"/>
      <c r="E1143" s="286">
        <f>E1142+7</f>
        <v>43293</v>
      </c>
      <c r="F1143" s="286">
        <f>F1142+7</f>
        <v>43298</v>
      </c>
      <c r="G1143" s="286">
        <f>G1142+7</f>
        <v>43317</v>
      </c>
      <c r="H1143" s="334" t="s">
        <v>1284</v>
      </c>
      <c r="J1143" s="296"/>
    </row>
    <row r="1144" spans="1:10">
      <c r="A1144" s="296"/>
      <c r="B1144" s="288" t="s">
        <v>1288</v>
      </c>
      <c r="C1144" s="339" t="s">
        <v>1287</v>
      </c>
      <c r="D1144" s="289"/>
      <c r="E1144" s="286">
        <f>E1143+7</f>
        <v>43300</v>
      </c>
      <c r="F1144" s="286">
        <f>F1143+7</f>
        <v>43305</v>
      </c>
      <c r="G1144" s="286">
        <f>G1143+7</f>
        <v>43324</v>
      </c>
      <c r="H1144" s="334" t="s">
        <v>1284</v>
      </c>
      <c r="J1144" s="296"/>
    </row>
    <row r="1145" spans="1:10">
      <c r="A1145" s="296"/>
      <c r="B1145" s="288" t="s">
        <v>1286</v>
      </c>
      <c r="C1145" s="339" t="s">
        <v>1285</v>
      </c>
      <c r="D1145" s="287"/>
      <c r="E1145" s="286">
        <f>E1144+7</f>
        <v>43307</v>
      </c>
      <c r="F1145" s="286">
        <f>F1144+7</f>
        <v>43312</v>
      </c>
      <c r="G1145" s="286">
        <f>G1144+7</f>
        <v>43331</v>
      </c>
      <c r="H1145" s="334" t="s">
        <v>1284</v>
      </c>
      <c r="J1145" s="296"/>
    </row>
    <row r="1146" spans="1:10">
      <c r="A1146" s="296"/>
      <c r="B1146" s="305"/>
      <c r="C1146" s="312"/>
      <c r="D1146" s="304"/>
      <c r="E1146" s="303"/>
      <c r="F1146" s="303"/>
      <c r="G1146" s="303"/>
      <c r="H1146" s="296"/>
      <c r="J1146" s="296"/>
    </row>
    <row r="1147" spans="1:10">
      <c r="A1147" s="335" t="s">
        <v>1283</v>
      </c>
      <c r="B1147" s="335"/>
      <c r="C1147" s="297"/>
      <c r="D1147" s="296"/>
      <c r="E1147" s="296"/>
      <c r="F1147" s="296"/>
      <c r="G1147" s="296"/>
      <c r="H1147" s="296"/>
      <c r="J1147" s="296"/>
    </row>
    <row r="1148" spans="1:10">
      <c r="A1148" s="296"/>
      <c r="B1148" s="295" t="s">
        <v>38</v>
      </c>
      <c r="C1148" s="295" t="s">
        <v>39</v>
      </c>
      <c r="D1148" s="294" t="s">
        <v>40</v>
      </c>
      <c r="E1148" s="291" t="s">
        <v>194</v>
      </c>
      <c r="F1148" s="291" t="s">
        <v>194</v>
      </c>
      <c r="G1148" s="291" t="s">
        <v>1276</v>
      </c>
      <c r="H1148" s="291" t="s">
        <v>1283</v>
      </c>
      <c r="J1148" s="296"/>
    </row>
    <row r="1149" spans="1:10">
      <c r="A1149" s="296"/>
      <c r="B1149" s="293"/>
      <c r="C1149" s="293"/>
      <c r="D1149" s="292"/>
      <c r="E1149" s="291" t="s">
        <v>1125</v>
      </c>
      <c r="F1149" s="291" t="s">
        <v>42</v>
      </c>
      <c r="G1149" s="291" t="s">
        <v>43</v>
      </c>
      <c r="H1149" s="334"/>
      <c r="J1149" s="296"/>
    </row>
    <row r="1150" spans="1:10">
      <c r="A1150" s="296"/>
      <c r="B1150" s="288" t="s">
        <v>1282</v>
      </c>
      <c r="C1150" s="338" t="s">
        <v>1281</v>
      </c>
      <c r="D1150" s="290" t="s">
        <v>1280</v>
      </c>
      <c r="E1150" s="286">
        <v>43280</v>
      </c>
      <c r="F1150" s="286">
        <v>43285</v>
      </c>
      <c r="G1150" s="286">
        <v>43305</v>
      </c>
      <c r="H1150" s="334" t="s">
        <v>1276</v>
      </c>
      <c r="J1150" s="296"/>
    </row>
    <row r="1151" spans="1:10">
      <c r="A1151" s="296"/>
      <c r="B1151" s="288" t="s">
        <v>1279</v>
      </c>
      <c r="C1151" s="338" t="s">
        <v>1278</v>
      </c>
      <c r="D1151" s="289"/>
      <c r="E1151" s="286">
        <f>E1150+7</f>
        <v>43287</v>
      </c>
      <c r="F1151" s="286">
        <f>F1150+7</f>
        <v>43292</v>
      </c>
      <c r="G1151" s="286">
        <f>G1150+7</f>
        <v>43312</v>
      </c>
      <c r="H1151" s="334" t="s">
        <v>1276</v>
      </c>
      <c r="J1151" s="296"/>
    </row>
    <row r="1152" spans="1:10">
      <c r="A1152" s="296"/>
      <c r="B1152" s="288" t="s">
        <v>1275</v>
      </c>
      <c r="C1152" s="338" t="s">
        <v>1274</v>
      </c>
      <c r="D1152" s="289"/>
      <c r="E1152" s="286">
        <f>E1151+7</f>
        <v>43294</v>
      </c>
      <c r="F1152" s="286">
        <f>F1151+7</f>
        <v>43299</v>
      </c>
      <c r="G1152" s="286">
        <f>G1151+7</f>
        <v>43319</v>
      </c>
      <c r="H1152" s="334" t="s">
        <v>1271</v>
      </c>
      <c r="J1152" s="296"/>
    </row>
    <row r="1153" spans="1:10">
      <c r="A1153" s="296"/>
      <c r="B1153" s="288" t="s">
        <v>1273</v>
      </c>
      <c r="C1153" s="338" t="s">
        <v>1272</v>
      </c>
      <c r="D1153" s="287"/>
      <c r="E1153" s="286">
        <f>E1152+7</f>
        <v>43301</v>
      </c>
      <c r="F1153" s="286">
        <f>F1152+7</f>
        <v>43306</v>
      </c>
      <c r="G1153" s="286">
        <f>G1152+7</f>
        <v>43326</v>
      </c>
      <c r="H1153" s="334" t="s">
        <v>1271</v>
      </c>
      <c r="J1153" s="296"/>
    </row>
    <row r="1154" spans="1:10">
      <c r="A1154" s="296"/>
      <c r="B1154" s="337"/>
      <c r="C1154" s="337"/>
      <c r="D1154" s="304"/>
      <c r="E1154" s="303"/>
      <c r="F1154" s="303"/>
      <c r="G1154" s="303"/>
      <c r="H1154" s="329"/>
      <c r="J1154" s="296"/>
    </row>
    <row r="1155" spans="1:10">
      <c r="A1155" s="296"/>
      <c r="B1155" s="305"/>
      <c r="C1155" s="312"/>
      <c r="D1155" s="304"/>
      <c r="E1155" s="303"/>
      <c r="F1155" s="303"/>
      <c r="G1155" s="303"/>
      <c r="H1155" s="336"/>
      <c r="J1155" s="296"/>
    </row>
    <row r="1156" spans="1:10">
      <c r="A1156" s="335" t="s">
        <v>1270</v>
      </c>
      <c r="B1156" s="335"/>
      <c r="C1156" s="318"/>
      <c r="D1156" s="317"/>
      <c r="E1156" s="317"/>
      <c r="F1156" s="316"/>
      <c r="G1156" s="316"/>
      <c r="H1156" s="329"/>
      <c r="J1156" s="296"/>
    </row>
    <row r="1157" spans="1:10">
      <c r="A1157" s="296"/>
      <c r="B1157" s="295" t="s">
        <v>38</v>
      </c>
      <c r="C1157" s="295" t="s">
        <v>39</v>
      </c>
      <c r="D1157" s="294" t="s">
        <v>40</v>
      </c>
      <c r="E1157" s="291" t="s">
        <v>194</v>
      </c>
      <c r="F1157" s="291" t="s">
        <v>194</v>
      </c>
      <c r="G1157" s="291" t="s">
        <v>1269</v>
      </c>
      <c r="H1157" s="296"/>
      <c r="J1157" s="296"/>
    </row>
    <row r="1158" spans="1:10">
      <c r="A1158" s="296"/>
      <c r="B1158" s="293"/>
      <c r="C1158" s="293"/>
      <c r="D1158" s="292"/>
      <c r="E1158" s="291" t="s">
        <v>1125</v>
      </c>
      <c r="F1158" s="291" t="s">
        <v>42</v>
      </c>
      <c r="G1158" s="291" t="s">
        <v>43</v>
      </c>
      <c r="H1158" s="296"/>
      <c r="J1158" s="296"/>
    </row>
    <row r="1159" spans="1:10">
      <c r="A1159" s="296"/>
      <c r="B1159" s="288" t="s">
        <v>437</v>
      </c>
      <c r="C1159" s="288" t="s">
        <v>438</v>
      </c>
      <c r="D1159" s="290" t="s">
        <v>1268</v>
      </c>
      <c r="E1159" s="286">
        <v>43278</v>
      </c>
      <c r="F1159" s="286">
        <v>43282</v>
      </c>
      <c r="G1159" s="286">
        <v>43314</v>
      </c>
      <c r="H1159" s="296"/>
      <c r="J1159" s="296"/>
    </row>
    <row r="1160" spans="1:10">
      <c r="A1160" s="296"/>
      <c r="B1160" s="288" t="s">
        <v>722</v>
      </c>
      <c r="C1160" s="288" t="s">
        <v>726</v>
      </c>
      <c r="D1160" s="289"/>
      <c r="E1160" s="286">
        <f>E1159+7</f>
        <v>43285</v>
      </c>
      <c r="F1160" s="286">
        <f>F1159+7</f>
        <v>43289</v>
      </c>
      <c r="G1160" s="286">
        <f>G1159+7</f>
        <v>43321</v>
      </c>
      <c r="H1160" s="296"/>
      <c r="J1160" s="296"/>
    </row>
    <row r="1161" spans="1:10">
      <c r="A1161" s="296"/>
      <c r="B1161" s="288" t="s">
        <v>723</v>
      </c>
      <c r="C1161" s="288" t="s">
        <v>558</v>
      </c>
      <c r="D1161" s="289"/>
      <c r="E1161" s="286">
        <f>E1160+7</f>
        <v>43292</v>
      </c>
      <c r="F1161" s="286">
        <f>F1160+7</f>
        <v>43296</v>
      </c>
      <c r="G1161" s="286">
        <f>G1160+7</f>
        <v>43328</v>
      </c>
      <c r="H1161" s="296"/>
      <c r="J1161" s="296"/>
    </row>
    <row r="1162" spans="1:10">
      <c r="A1162" s="296"/>
      <c r="B1162" s="288" t="s">
        <v>724</v>
      </c>
      <c r="C1162" s="288" t="s">
        <v>728</v>
      </c>
      <c r="D1162" s="289"/>
      <c r="E1162" s="286">
        <f>E1161+7</f>
        <v>43299</v>
      </c>
      <c r="F1162" s="286">
        <f>F1161+7</f>
        <v>43303</v>
      </c>
      <c r="G1162" s="286">
        <f>G1161+7</f>
        <v>43335</v>
      </c>
      <c r="H1162" s="296"/>
      <c r="J1162" s="296"/>
    </row>
    <row r="1163" spans="1:10">
      <c r="A1163" s="296"/>
      <c r="B1163" s="288" t="s">
        <v>725</v>
      </c>
      <c r="C1163" s="288" t="s">
        <v>1267</v>
      </c>
      <c r="D1163" s="287"/>
      <c r="E1163" s="286">
        <f>E1162+7</f>
        <v>43306</v>
      </c>
      <c r="F1163" s="286">
        <f>F1162+7</f>
        <v>43310</v>
      </c>
      <c r="G1163" s="286">
        <f>G1162+7</f>
        <v>43342</v>
      </c>
      <c r="H1163" s="296"/>
      <c r="J1163" s="296"/>
    </row>
    <row r="1164" spans="1:10">
      <c r="A1164" s="296"/>
      <c r="B1164" s="305"/>
      <c r="C1164" s="312"/>
      <c r="D1164" s="304"/>
      <c r="E1164" s="303"/>
      <c r="F1164" s="303"/>
      <c r="G1164" s="303"/>
      <c r="H1164" s="329"/>
      <c r="J1164" s="296"/>
    </row>
    <row r="1165" spans="1:10">
      <c r="A1165" s="335" t="s">
        <v>291</v>
      </c>
      <c r="B1165" s="335"/>
      <c r="C1165" s="297"/>
      <c r="D1165" s="296"/>
      <c r="E1165" s="296"/>
      <c r="F1165" s="296"/>
      <c r="G1165" s="296"/>
      <c r="H1165" s="296"/>
      <c r="J1165" s="296"/>
    </row>
    <row r="1166" spans="1:10">
      <c r="A1166" s="296"/>
      <c r="B1166" s="295" t="s">
        <v>38</v>
      </c>
      <c r="C1166" s="295" t="s">
        <v>39</v>
      </c>
      <c r="D1166" s="294" t="s">
        <v>40</v>
      </c>
      <c r="E1166" s="291" t="s">
        <v>194</v>
      </c>
      <c r="F1166" s="291" t="s">
        <v>194</v>
      </c>
      <c r="G1166" s="291" t="s">
        <v>1266</v>
      </c>
      <c r="H1166" s="291" t="s">
        <v>1265</v>
      </c>
      <c r="J1166" s="296"/>
    </row>
    <row r="1167" spans="1:10">
      <c r="A1167" s="296"/>
      <c r="B1167" s="293"/>
      <c r="C1167" s="293"/>
      <c r="D1167" s="292"/>
      <c r="E1167" s="291" t="s">
        <v>1125</v>
      </c>
      <c r="F1167" s="291" t="s">
        <v>42</v>
      </c>
      <c r="G1167" s="291" t="s">
        <v>43</v>
      </c>
      <c r="H1167" s="291" t="s">
        <v>43</v>
      </c>
      <c r="J1167" s="296"/>
    </row>
    <row r="1168" spans="1:10">
      <c r="A1168" s="296"/>
      <c r="B1168" s="288" t="s">
        <v>1264</v>
      </c>
      <c r="C1168" s="288" t="s">
        <v>1260</v>
      </c>
      <c r="D1168" s="290" t="s">
        <v>1263</v>
      </c>
      <c r="E1168" s="286">
        <v>43279</v>
      </c>
      <c r="F1168" s="286">
        <v>43283</v>
      </c>
      <c r="G1168" s="286">
        <v>43305</v>
      </c>
      <c r="H1168" s="334" t="s">
        <v>1259</v>
      </c>
      <c r="J1168" s="296"/>
    </row>
    <row r="1169" spans="1:10">
      <c r="A1169" s="296"/>
      <c r="B1169" s="288" t="s">
        <v>5</v>
      </c>
      <c r="C1169" s="288" t="s">
        <v>1262</v>
      </c>
      <c r="D1169" s="289"/>
      <c r="E1169" s="286">
        <f>E1168+7</f>
        <v>43286</v>
      </c>
      <c r="F1169" s="286">
        <f>F1168+7</f>
        <v>43290</v>
      </c>
      <c r="G1169" s="286">
        <f>G1168+7</f>
        <v>43312</v>
      </c>
      <c r="H1169" s="334" t="s">
        <v>1259</v>
      </c>
      <c r="J1169" s="296"/>
    </row>
    <row r="1170" spans="1:10">
      <c r="A1170" s="296"/>
      <c r="B1170" s="288" t="s">
        <v>6</v>
      </c>
      <c r="C1170" s="288" t="s">
        <v>575</v>
      </c>
      <c r="D1170" s="289"/>
      <c r="E1170" s="286">
        <f>E1169+7</f>
        <v>43293</v>
      </c>
      <c r="F1170" s="286">
        <f>F1169+7</f>
        <v>43297</v>
      </c>
      <c r="G1170" s="286">
        <f>G1169+7</f>
        <v>43319</v>
      </c>
      <c r="H1170" s="334" t="s">
        <v>1259</v>
      </c>
      <c r="J1170" s="296"/>
    </row>
    <row r="1171" spans="1:10">
      <c r="A1171" s="296"/>
      <c r="B1171" s="288" t="s">
        <v>1261</v>
      </c>
      <c r="C1171" s="288" t="s">
        <v>282</v>
      </c>
      <c r="D1171" s="289"/>
      <c r="E1171" s="286">
        <f>E1170+7</f>
        <v>43300</v>
      </c>
      <c r="F1171" s="286">
        <f>F1170+7</f>
        <v>43304</v>
      </c>
      <c r="G1171" s="286">
        <f>G1170+7</f>
        <v>43326</v>
      </c>
      <c r="H1171" s="334" t="s">
        <v>1259</v>
      </c>
      <c r="J1171" s="296"/>
    </row>
    <row r="1172" spans="1:10">
      <c r="A1172" s="296"/>
      <c r="B1172" s="288" t="s">
        <v>8</v>
      </c>
      <c r="C1172" s="288" t="s">
        <v>1260</v>
      </c>
      <c r="D1172" s="287"/>
      <c r="E1172" s="286">
        <f>E1171+7</f>
        <v>43307</v>
      </c>
      <c r="F1172" s="286">
        <f>F1171+7</f>
        <v>43311</v>
      </c>
      <c r="G1172" s="286">
        <f>G1171+7</f>
        <v>43333</v>
      </c>
      <c r="H1172" s="334" t="s">
        <v>1259</v>
      </c>
      <c r="J1172" s="296"/>
    </row>
    <row r="1173" spans="1:10">
      <c r="A1173" s="296"/>
      <c r="B1173" s="297"/>
      <c r="C1173" s="297"/>
      <c r="D1173" s="296"/>
      <c r="E1173" s="296"/>
      <c r="F1173" s="296"/>
      <c r="G1173" s="296"/>
      <c r="H1173" s="296"/>
      <c r="J1173" s="296"/>
    </row>
    <row r="1174" spans="1:10">
      <c r="A1174" s="333" t="s">
        <v>176</v>
      </c>
      <c r="B1174" s="333"/>
      <c r="C1174" s="333"/>
      <c r="D1174" s="333"/>
      <c r="E1174" s="333"/>
      <c r="F1174" s="333"/>
      <c r="G1174" s="333"/>
      <c r="H1174" s="332"/>
      <c r="J1174" s="296"/>
    </row>
    <row r="1175" spans="1:10">
      <c r="A1175" s="306" t="s">
        <v>179</v>
      </c>
      <c r="B1175" s="331"/>
      <c r="C1175" s="331"/>
      <c r="D1175" s="331"/>
      <c r="E1175" s="331"/>
      <c r="F1175" s="330"/>
      <c r="G1175" s="306"/>
      <c r="H1175" s="329"/>
      <c r="J1175" s="296"/>
    </row>
    <row r="1176" spans="1:10">
      <c r="A1176" s="296"/>
      <c r="B1176" s="295" t="s">
        <v>38</v>
      </c>
      <c r="C1176" s="295" t="s">
        <v>39</v>
      </c>
      <c r="D1176" s="294" t="s">
        <v>40</v>
      </c>
      <c r="E1176" s="291" t="s">
        <v>194</v>
      </c>
      <c r="F1176" s="291" t="s">
        <v>194</v>
      </c>
      <c r="G1176" s="291" t="s">
        <v>1225</v>
      </c>
      <c r="H1176" s="296"/>
      <c r="I1176" s="328"/>
      <c r="J1176" s="296"/>
    </row>
    <row r="1177" spans="1:10">
      <c r="A1177" s="296"/>
      <c r="B1177" s="293"/>
      <c r="C1177" s="293"/>
      <c r="D1177" s="292"/>
      <c r="E1177" s="291" t="s">
        <v>1125</v>
      </c>
      <c r="F1177" s="291" t="s">
        <v>42</v>
      </c>
      <c r="G1177" s="291" t="s">
        <v>43</v>
      </c>
      <c r="H1177" s="296"/>
      <c r="I1177" s="328"/>
      <c r="J1177" s="296"/>
    </row>
    <row r="1178" spans="1:10">
      <c r="A1178" s="296"/>
      <c r="B1178" s="302" t="s">
        <v>1258</v>
      </c>
      <c r="C1178" s="302" t="s">
        <v>1252</v>
      </c>
      <c r="D1178" s="290" t="s">
        <v>1257</v>
      </c>
      <c r="E1178" s="286">
        <v>43279</v>
      </c>
      <c r="F1178" s="286">
        <v>43284</v>
      </c>
      <c r="G1178" s="286">
        <v>43298</v>
      </c>
      <c r="H1178" s="296"/>
      <c r="I1178" s="328"/>
      <c r="J1178" s="296"/>
    </row>
    <row r="1179" spans="1:10">
      <c r="A1179" s="296"/>
      <c r="B1179" s="323" t="s">
        <v>1256</v>
      </c>
      <c r="C1179" s="302" t="s">
        <v>1252</v>
      </c>
      <c r="D1179" s="289"/>
      <c r="E1179" s="286">
        <f>E1178+7</f>
        <v>43286</v>
      </c>
      <c r="F1179" s="286">
        <f>F1178+7</f>
        <v>43291</v>
      </c>
      <c r="G1179" s="286">
        <f>G1178+7</f>
        <v>43305</v>
      </c>
      <c r="H1179" s="296"/>
      <c r="I1179" s="328"/>
      <c r="J1179" s="296"/>
    </row>
    <row r="1180" spans="1:10">
      <c r="A1180" s="296"/>
      <c r="B1180" s="288" t="s">
        <v>1255</v>
      </c>
      <c r="C1180" s="315" t="s">
        <v>1252</v>
      </c>
      <c r="D1180" s="289"/>
      <c r="E1180" s="286">
        <f>E1179+7</f>
        <v>43293</v>
      </c>
      <c r="F1180" s="286">
        <f>F1179+7</f>
        <v>43298</v>
      </c>
      <c r="G1180" s="286">
        <f>G1179+7</f>
        <v>43312</v>
      </c>
      <c r="H1180" s="296"/>
      <c r="I1180" s="328"/>
      <c r="J1180" s="296"/>
    </row>
    <row r="1181" spans="1:10">
      <c r="A1181" s="296"/>
      <c r="B1181" s="288" t="s">
        <v>1254</v>
      </c>
      <c r="C1181" s="315" t="s">
        <v>1252</v>
      </c>
      <c r="D1181" s="289"/>
      <c r="E1181" s="286">
        <f>E1180+7</f>
        <v>43300</v>
      </c>
      <c r="F1181" s="286">
        <f>F1180+7</f>
        <v>43305</v>
      </c>
      <c r="G1181" s="286">
        <f>G1180+7</f>
        <v>43319</v>
      </c>
      <c r="H1181" s="296"/>
      <c r="I1181" s="328"/>
      <c r="J1181" s="296"/>
    </row>
    <row r="1182" spans="1:10">
      <c r="A1182" s="296"/>
      <c r="B1182" s="288" t="s">
        <v>1253</v>
      </c>
      <c r="C1182" s="315" t="s">
        <v>1252</v>
      </c>
      <c r="D1182" s="287"/>
      <c r="E1182" s="286">
        <f>E1181+7</f>
        <v>43307</v>
      </c>
      <c r="F1182" s="286">
        <f>F1181+7</f>
        <v>43312</v>
      </c>
      <c r="G1182" s="286">
        <f>G1181+7</f>
        <v>43326</v>
      </c>
      <c r="H1182" s="296"/>
      <c r="I1182" s="328"/>
      <c r="J1182" s="296"/>
    </row>
    <row r="1183" spans="1:10">
      <c r="A1183" s="296"/>
      <c r="B1183" s="305"/>
      <c r="C1183" s="327"/>
      <c r="D1183" s="304"/>
      <c r="E1183" s="303"/>
      <c r="F1183" s="303"/>
      <c r="G1183" s="303"/>
      <c r="H1183" s="296"/>
      <c r="I1183" s="328"/>
      <c r="J1183" s="296"/>
    </row>
    <row r="1184" spans="1:10">
      <c r="A1184" s="296"/>
      <c r="B1184" s="295" t="s">
        <v>38</v>
      </c>
      <c r="C1184" s="295" t="s">
        <v>39</v>
      </c>
      <c r="D1184" s="294" t="s">
        <v>40</v>
      </c>
      <c r="E1184" s="291" t="s">
        <v>194</v>
      </c>
      <c r="F1184" s="291" t="s">
        <v>194</v>
      </c>
      <c r="G1184" s="291" t="s">
        <v>293</v>
      </c>
      <c r="H1184" s="296"/>
      <c r="I1184" s="328"/>
      <c r="J1184" s="296"/>
    </row>
    <row r="1185" spans="1:10">
      <c r="A1185" s="296"/>
      <c r="B1185" s="293"/>
      <c r="C1185" s="293"/>
      <c r="D1185" s="292"/>
      <c r="E1185" s="291" t="s">
        <v>1125</v>
      </c>
      <c r="F1185" s="291" t="s">
        <v>42</v>
      </c>
      <c r="G1185" s="291" t="s">
        <v>43</v>
      </c>
      <c r="H1185" s="296"/>
      <c r="I1185" s="328"/>
      <c r="J1185" s="296"/>
    </row>
    <row r="1186" spans="1:10">
      <c r="A1186" s="296"/>
      <c r="B1186" s="302" t="s">
        <v>1251</v>
      </c>
      <c r="C1186" s="302" t="s">
        <v>1248</v>
      </c>
      <c r="D1186" s="290" t="s">
        <v>1250</v>
      </c>
      <c r="E1186" s="286">
        <v>43280</v>
      </c>
      <c r="F1186" s="286">
        <v>43284</v>
      </c>
      <c r="G1186" s="286">
        <v>43297</v>
      </c>
      <c r="H1186" s="296"/>
      <c r="I1186" s="296"/>
      <c r="J1186" s="296"/>
    </row>
    <row r="1187" spans="1:10">
      <c r="A1187" s="296"/>
      <c r="B1187" s="288" t="s">
        <v>1249</v>
      </c>
      <c r="C1187" s="315" t="s">
        <v>1248</v>
      </c>
      <c r="D1187" s="289"/>
      <c r="E1187" s="286">
        <f>E1186+7</f>
        <v>43287</v>
      </c>
      <c r="F1187" s="286">
        <f>F1186+7</f>
        <v>43291</v>
      </c>
      <c r="G1187" s="286">
        <f>G1186+7</f>
        <v>43304</v>
      </c>
      <c r="H1187" s="296"/>
      <c r="I1187" s="296"/>
      <c r="J1187" s="296"/>
    </row>
    <row r="1188" spans="1:10">
      <c r="A1188" s="296"/>
      <c r="B1188" s="288" t="s">
        <v>1247</v>
      </c>
      <c r="C1188" s="315" t="s">
        <v>1246</v>
      </c>
      <c r="D1188" s="289"/>
      <c r="E1188" s="286">
        <f>E1187+7</f>
        <v>43294</v>
      </c>
      <c r="F1188" s="286">
        <f>F1187+7</f>
        <v>43298</v>
      </c>
      <c r="G1188" s="286">
        <f>G1187+7</f>
        <v>43311</v>
      </c>
      <c r="H1188" s="296"/>
      <c r="I1188" s="296"/>
      <c r="J1188" s="296"/>
    </row>
    <row r="1189" spans="1:10">
      <c r="A1189" s="296"/>
      <c r="B1189" s="288" t="s">
        <v>1245</v>
      </c>
      <c r="C1189" s="315" t="s">
        <v>1244</v>
      </c>
      <c r="D1189" s="289"/>
      <c r="E1189" s="286">
        <f>E1188+7</f>
        <v>43301</v>
      </c>
      <c r="F1189" s="286">
        <f>F1188+7</f>
        <v>43305</v>
      </c>
      <c r="G1189" s="286">
        <f>G1188+7</f>
        <v>43318</v>
      </c>
      <c r="H1189" s="296"/>
      <c r="I1189" s="296"/>
      <c r="J1189" s="296"/>
    </row>
    <row r="1190" spans="1:10">
      <c r="A1190" s="296"/>
      <c r="B1190" s="288" t="s">
        <v>1243</v>
      </c>
      <c r="C1190" s="315" t="s">
        <v>1242</v>
      </c>
      <c r="D1190" s="287"/>
      <c r="E1190" s="286">
        <f>E1189+7</f>
        <v>43308</v>
      </c>
      <c r="F1190" s="286">
        <f>F1189+7</f>
        <v>43312</v>
      </c>
      <c r="G1190" s="286">
        <f>G1189+7</f>
        <v>43325</v>
      </c>
      <c r="H1190" s="296"/>
      <c r="I1190" s="296"/>
      <c r="J1190" s="296"/>
    </row>
    <row r="1191" spans="1:10">
      <c r="A1191" s="296"/>
      <c r="B1191" s="305"/>
      <c r="C1191" s="327"/>
      <c r="D1191" s="304"/>
      <c r="E1191" s="303"/>
      <c r="F1191" s="303"/>
      <c r="G1191" s="303"/>
      <c r="H1191" s="296"/>
      <c r="I1191" s="296"/>
      <c r="J1191" s="296"/>
    </row>
    <row r="1192" spans="1:10">
      <c r="A1192" s="296"/>
      <c r="B1192" s="295" t="s">
        <v>38</v>
      </c>
      <c r="C1192" s="295" t="s">
        <v>39</v>
      </c>
      <c r="D1192" s="294" t="s">
        <v>40</v>
      </c>
      <c r="E1192" s="291" t="s">
        <v>194</v>
      </c>
      <c r="F1192" s="291" t="s">
        <v>194</v>
      </c>
      <c r="G1192" s="291" t="s">
        <v>1225</v>
      </c>
      <c r="H1192" s="296"/>
      <c r="I1192" s="296"/>
      <c r="J1192" s="296"/>
    </row>
    <row r="1193" spans="1:10">
      <c r="A1193" s="296"/>
      <c r="B1193" s="293"/>
      <c r="C1193" s="293"/>
      <c r="D1193" s="292"/>
      <c r="E1193" s="291" t="s">
        <v>1125</v>
      </c>
      <c r="F1193" s="291" t="s">
        <v>42</v>
      </c>
      <c r="G1193" s="291" t="s">
        <v>43</v>
      </c>
      <c r="H1193" s="296"/>
      <c r="I1193" s="296"/>
      <c r="J1193" s="296"/>
    </row>
    <row r="1194" spans="1:10">
      <c r="A1194" s="296"/>
      <c r="B1194" s="288" t="s">
        <v>1241</v>
      </c>
      <c r="C1194" s="288" t="s">
        <v>1240</v>
      </c>
      <c r="D1194" s="290" t="s">
        <v>1239</v>
      </c>
      <c r="E1194" s="286">
        <v>43280</v>
      </c>
      <c r="F1194" s="286">
        <v>43285</v>
      </c>
      <c r="G1194" s="286">
        <v>43296</v>
      </c>
      <c r="H1194" s="296"/>
      <c r="I1194" s="296"/>
      <c r="J1194" s="296"/>
    </row>
    <row r="1195" spans="1:10">
      <c r="A1195" s="296"/>
      <c r="B1195" s="288" t="s">
        <v>1238</v>
      </c>
      <c r="C1195" s="288" t="s">
        <v>1237</v>
      </c>
      <c r="D1195" s="289"/>
      <c r="E1195" s="286">
        <f>E1194+7</f>
        <v>43287</v>
      </c>
      <c r="F1195" s="286">
        <f>F1194+7</f>
        <v>43292</v>
      </c>
      <c r="G1195" s="286">
        <f>G1194+7</f>
        <v>43303</v>
      </c>
      <c r="H1195" s="296"/>
      <c r="I1195" s="296"/>
      <c r="J1195" s="296"/>
    </row>
    <row r="1196" spans="1:10">
      <c r="A1196" s="296"/>
      <c r="B1196" s="288" t="s">
        <v>1236</v>
      </c>
      <c r="C1196" s="288" t="s">
        <v>1235</v>
      </c>
      <c r="D1196" s="289"/>
      <c r="E1196" s="286">
        <f>E1195+7</f>
        <v>43294</v>
      </c>
      <c r="F1196" s="286">
        <f>F1195+7</f>
        <v>43299</v>
      </c>
      <c r="G1196" s="286">
        <f>G1195+7</f>
        <v>43310</v>
      </c>
      <c r="H1196" s="296"/>
      <c r="I1196" s="296"/>
      <c r="J1196" s="296"/>
    </row>
    <row r="1197" spans="1:10">
      <c r="A1197" s="296"/>
      <c r="B1197" s="288" t="s">
        <v>1234</v>
      </c>
      <c r="C1197" s="288" t="s">
        <v>1233</v>
      </c>
      <c r="D1197" s="287"/>
      <c r="E1197" s="286">
        <f>E1196+7</f>
        <v>43301</v>
      </c>
      <c r="F1197" s="286">
        <f>F1196+7</f>
        <v>43306</v>
      </c>
      <c r="G1197" s="286">
        <f>G1196+7</f>
        <v>43317</v>
      </c>
      <c r="H1197" s="296"/>
      <c r="I1197" s="296"/>
      <c r="J1197" s="296"/>
    </row>
    <row r="1198" spans="1:10">
      <c r="A1198" s="296"/>
      <c r="B1198" s="305"/>
      <c r="C1198" s="305"/>
      <c r="D1198" s="304"/>
      <c r="E1198" s="303"/>
      <c r="F1198" s="303"/>
      <c r="G1198" s="303"/>
      <c r="H1198" s="296"/>
      <c r="I1198" s="296"/>
      <c r="J1198" s="296"/>
    </row>
    <row r="1199" spans="1:10">
      <c r="A1199" s="296"/>
      <c r="B1199" s="295" t="s">
        <v>38</v>
      </c>
      <c r="C1199" s="295" t="s">
        <v>39</v>
      </c>
      <c r="D1199" s="294" t="s">
        <v>40</v>
      </c>
      <c r="E1199" s="291" t="s">
        <v>194</v>
      </c>
      <c r="F1199" s="291" t="s">
        <v>194</v>
      </c>
      <c r="G1199" s="291" t="s">
        <v>1225</v>
      </c>
      <c r="H1199" s="296"/>
      <c r="I1199" s="296"/>
      <c r="J1199" s="296"/>
    </row>
    <row r="1200" spans="1:10">
      <c r="A1200" s="296"/>
      <c r="B1200" s="293"/>
      <c r="C1200" s="293"/>
      <c r="D1200" s="292"/>
      <c r="E1200" s="291" t="s">
        <v>1125</v>
      </c>
      <c r="F1200" s="291" t="s">
        <v>42</v>
      </c>
      <c r="G1200" s="291" t="s">
        <v>43</v>
      </c>
      <c r="H1200" s="296"/>
      <c r="I1200" s="296"/>
      <c r="J1200" s="296"/>
    </row>
    <row r="1201" spans="1:10">
      <c r="A1201" s="296"/>
      <c r="B1201" s="302" t="s">
        <v>573</v>
      </c>
      <c r="C1201" s="288" t="s">
        <v>574</v>
      </c>
      <c r="D1201" s="290" t="s">
        <v>1232</v>
      </c>
      <c r="E1201" s="286">
        <v>43283</v>
      </c>
      <c r="F1201" s="286">
        <v>43286</v>
      </c>
      <c r="G1201" s="286">
        <v>43300</v>
      </c>
      <c r="H1201" s="296"/>
      <c r="I1201" s="296"/>
      <c r="J1201" s="296"/>
    </row>
    <row r="1202" spans="1:10">
      <c r="A1202" s="296"/>
      <c r="B1202" s="288" t="s">
        <v>398</v>
      </c>
      <c r="C1202" s="288" t="s">
        <v>575</v>
      </c>
      <c r="D1202" s="289"/>
      <c r="E1202" s="286">
        <f>E1201+7</f>
        <v>43290</v>
      </c>
      <c r="F1202" s="286">
        <f>F1201+7</f>
        <v>43293</v>
      </c>
      <c r="G1202" s="286">
        <f>G1201+7</f>
        <v>43307</v>
      </c>
      <c r="H1202" s="296"/>
      <c r="I1202" s="296"/>
      <c r="J1202" s="296"/>
    </row>
    <row r="1203" spans="1:10">
      <c r="A1203" s="296"/>
      <c r="B1203" s="288" t="s">
        <v>396</v>
      </c>
      <c r="C1203" s="288" t="s">
        <v>576</v>
      </c>
      <c r="D1203" s="289"/>
      <c r="E1203" s="286">
        <f>E1202+7</f>
        <v>43297</v>
      </c>
      <c r="F1203" s="286">
        <f>F1202+7</f>
        <v>43300</v>
      </c>
      <c r="G1203" s="286">
        <f>G1202+7</f>
        <v>43314</v>
      </c>
      <c r="H1203" s="296"/>
      <c r="I1203" s="296"/>
      <c r="J1203" s="296"/>
    </row>
    <row r="1204" spans="1:10">
      <c r="A1204" s="296"/>
      <c r="B1204" s="288" t="s">
        <v>397</v>
      </c>
      <c r="C1204" s="288" t="s">
        <v>577</v>
      </c>
      <c r="D1204" s="287"/>
      <c r="E1204" s="286">
        <f>E1203+7</f>
        <v>43304</v>
      </c>
      <c r="F1204" s="286">
        <f>F1203+7</f>
        <v>43307</v>
      </c>
      <c r="G1204" s="286">
        <f>G1203+7</f>
        <v>43321</v>
      </c>
      <c r="H1204" s="296"/>
      <c r="I1204" s="296"/>
      <c r="J1204" s="296"/>
    </row>
    <row r="1205" spans="1:10">
      <c r="A1205" s="296"/>
      <c r="B1205" s="297"/>
      <c r="C1205" s="297"/>
      <c r="D1205" s="296"/>
      <c r="E1205" s="296"/>
      <c r="F1205" s="296"/>
      <c r="G1205" s="296"/>
      <c r="H1205" s="296"/>
      <c r="I1205" s="296"/>
      <c r="J1205" s="296"/>
    </row>
    <row r="1206" spans="1:10">
      <c r="A1206" s="296"/>
      <c r="B1206" s="295" t="s">
        <v>38</v>
      </c>
      <c r="C1206" s="295" t="s">
        <v>39</v>
      </c>
      <c r="D1206" s="294" t="s">
        <v>40</v>
      </c>
      <c r="E1206" s="291" t="s">
        <v>194</v>
      </c>
      <c r="F1206" s="291" t="s">
        <v>194</v>
      </c>
      <c r="G1206" s="291" t="s">
        <v>293</v>
      </c>
      <c r="H1206" s="296"/>
      <c r="I1206" s="296"/>
      <c r="J1206" s="296"/>
    </row>
    <row r="1207" spans="1:10">
      <c r="A1207" s="296"/>
      <c r="B1207" s="293"/>
      <c r="C1207" s="293"/>
      <c r="D1207" s="292"/>
      <c r="E1207" s="291" t="s">
        <v>1125</v>
      </c>
      <c r="F1207" s="291" t="s">
        <v>42</v>
      </c>
      <c r="G1207" s="291" t="s">
        <v>43</v>
      </c>
      <c r="H1207" s="296"/>
      <c r="I1207" s="296"/>
      <c r="J1207" s="296"/>
    </row>
    <row r="1208" spans="1:10">
      <c r="A1208" s="296"/>
      <c r="B1208" s="302" t="s">
        <v>439</v>
      </c>
      <c r="C1208" s="302" t="s">
        <v>9</v>
      </c>
      <c r="D1208" s="290" t="s">
        <v>1195</v>
      </c>
      <c r="E1208" s="286">
        <v>43283</v>
      </c>
      <c r="F1208" s="286">
        <v>43287</v>
      </c>
      <c r="G1208" s="286">
        <f>F1208+13</f>
        <v>43300</v>
      </c>
      <c r="H1208" s="296"/>
      <c r="I1208" s="296"/>
      <c r="J1208" s="296"/>
    </row>
    <row r="1209" spans="1:10">
      <c r="A1209" s="296"/>
      <c r="B1209" s="302" t="s">
        <v>350</v>
      </c>
      <c r="C1209" s="302" t="s">
        <v>452</v>
      </c>
      <c r="D1209" s="289"/>
      <c r="E1209" s="286">
        <f>E1208+7</f>
        <v>43290</v>
      </c>
      <c r="F1209" s="286">
        <f>F1208+7</f>
        <v>43294</v>
      </c>
      <c r="G1209" s="286">
        <f>G1208+7</f>
        <v>43307</v>
      </c>
      <c r="H1209" s="296"/>
      <c r="I1209" s="296"/>
    </row>
    <row r="1210" spans="1:10">
      <c r="A1210" s="306"/>
      <c r="B1210" s="288" t="s">
        <v>440</v>
      </c>
      <c r="C1210" s="315" t="s">
        <v>283</v>
      </c>
      <c r="D1210" s="289"/>
      <c r="E1210" s="286">
        <f>E1209+7</f>
        <v>43297</v>
      </c>
      <c r="F1210" s="286">
        <f>F1209+7</f>
        <v>43301</v>
      </c>
      <c r="G1210" s="286">
        <f>G1209+7</f>
        <v>43314</v>
      </c>
      <c r="H1210" s="296"/>
      <c r="I1210" s="296"/>
    </row>
    <row r="1211" spans="1:10">
      <c r="A1211" s="296"/>
      <c r="B1211" s="288" t="s">
        <v>345</v>
      </c>
      <c r="C1211" s="315" t="s">
        <v>1194</v>
      </c>
      <c r="D1211" s="287"/>
      <c r="E1211" s="286">
        <f>E1210+7</f>
        <v>43304</v>
      </c>
      <c r="F1211" s="286">
        <f>F1210+7</f>
        <v>43308</v>
      </c>
      <c r="G1211" s="286">
        <f>G1210+7</f>
        <v>43321</v>
      </c>
      <c r="H1211" s="296"/>
      <c r="I1211" s="296"/>
    </row>
    <row r="1212" spans="1:10">
      <c r="A1212" s="296"/>
      <c r="B1212" s="297"/>
      <c r="C1212" s="297"/>
      <c r="D1212" s="296"/>
      <c r="E1212" s="296"/>
      <c r="F1212" s="296"/>
      <c r="G1212" s="296"/>
      <c r="H1212" s="296"/>
      <c r="I1212" s="296"/>
    </row>
    <row r="1213" spans="1:10">
      <c r="A1213" s="296"/>
      <c r="B1213" s="295" t="s">
        <v>38</v>
      </c>
      <c r="C1213" s="295" t="s">
        <v>39</v>
      </c>
      <c r="D1213" s="294" t="s">
        <v>40</v>
      </c>
      <c r="E1213" s="291" t="s">
        <v>194</v>
      </c>
      <c r="F1213" s="291" t="s">
        <v>194</v>
      </c>
      <c r="G1213" s="291" t="s">
        <v>293</v>
      </c>
      <c r="H1213" s="296"/>
      <c r="I1213" s="296"/>
    </row>
    <row r="1214" spans="1:10">
      <c r="A1214" s="296"/>
      <c r="B1214" s="293"/>
      <c r="C1214" s="293"/>
      <c r="D1214" s="292"/>
      <c r="E1214" s="291" t="s">
        <v>1125</v>
      </c>
      <c r="F1214" s="291" t="s">
        <v>42</v>
      </c>
      <c r="G1214" s="291" t="s">
        <v>43</v>
      </c>
      <c r="H1214" s="296"/>
      <c r="I1214" s="296"/>
    </row>
    <row r="1215" spans="1:10">
      <c r="A1215" s="296"/>
      <c r="B1215" s="288" t="s">
        <v>351</v>
      </c>
      <c r="C1215" s="288" t="s">
        <v>1231</v>
      </c>
      <c r="D1215" s="290" t="s">
        <v>1230</v>
      </c>
      <c r="E1215" s="286">
        <v>43279</v>
      </c>
      <c r="F1215" s="286">
        <v>43282</v>
      </c>
      <c r="G1215" s="286">
        <v>43297</v>
      </c>
      <c r="H1215" s="296"/>
      <c r="I1215" s="296"/>
    </row>
    <row r="1216" spans="1:10">
      <c r="A1216" s="296"/>
      <c r="B1216" s="288" t="s">
        <v>571</v>
      </c>
      <c r="C1216" s="288" t="s">
        <v>1229</v>
      </c>
      <c r="D1216" s="289"/>
      <c r="E1216" s="286">
        <f>E1215+7</f>
        <v>43286</v>
      </c>
      <c r="F1216" s="286">
        <f>F1215+7</f>
        <v>43289</v>
      </c>
      <c r="G1216" s="286">
        <f>G1215+7</f>
        <v>43304</v>
      </c>
      <c r="H1216" s="296"/>
      <c r="I1216" s="296"/>
    </row>
    <row r="1217" spans="1:9">
      <c r="A1217" s="296"/>
      <c r="B1217" s="288" t="s">
        <v>572</v>
      </c>
      <c r="C1217" s="288" t="s">
        <v>1228</v>
      </c>
      <c r="D1217" s="289"/>
      <c r="E1217" s="286">
        <f>E1216+7</f>
        <v>43293</v>
      </c>
      <c r="F1217" s="286">
        <f>F1216+7</f>
        <v>43296</v>
      </c>
      <c r="G1217" s="286">
        <f>G1216+7</f>
        <v>43311</v>
      </c>
      <c r="H1217" s="296"/>
      <c r="I1217" s="296"/>
    </row>
    <row r="1218" spans="1:9">
      <c r="A1218" s="296"/>
      <c r="B1218" s="288" t="s">
        <v>197</v>
      </c>
      <c r="C1218" s="288" t="s">
        <v>1227</v>
      </c>
      <c r="D1218" s="289"/>
      <c r="E1218" s="286">
        <f>E1217+7</f>
        <v>43300</v>
      </c>
      <c r="F1218" s="286">
        <f>F1217+7</f>
        <v>43303</v>
      </c>
      <c r="G1218" s="286">
        <f>G1217+7</f>
        <v>43318</v>
      </c>
      <c r="H1218" s="296"/>
      <c r="I1218" s="296"/>
    </row>
    <row r="1219" spans="1:9">
      <c r="A1219" s="296"/>
      <c r="B1219" s="288" t="s">
        <v>364</v>
      </c>
      <c r="C1219" s="288" t="s">
        <v>1226</v>
      </c>
      <c r="D1219" s="287"/>
      <c r="E1219" s="286">
        <f>E1218+7</f>
        <v>43307</v>
      </c>
      <c r="F1219" s="286">
        <f>F1218+7</f>
        <v>43310</v>
      </c>
      <c r="G1219" s="286">
        <f>G1218+7</f>
        <v>43325</v>
      </c>
      <c r="H1219" s="296"/>
      <c r="I1219" s="296"/>
    </row>
    <row r="1220" spans="1:9">
      <c r="A1220" s="296"/>
      <c r="B1220" s="305"/>
      <c r="C1220" s="305"/>
      <c r="D1220" s="304"/>
      <c r="E1220" s="303"/>
      <c r="F1220" s="303"/>
      <c r="G1220" s="303"/>
      <c r="H1220" s="296"/>
      <c r="I1220" s="296"/>
    </row>
    <row r="1221" spans="1:9">
      <c r="A1221" s="296"/>
      <c r="B1221" s="295" t="s">
        <v>38</v>
      </c>
      <c r="C1221" s="295" t="s">
        <v>39</v>
      </c>
      <c r="D1221" s="294" t="s">
        <v>40</v>
      </c>
      <c r="E1221" s="291" t="s">
        <v>194</v>
      </c>
      <c r="F1221" s="291" t="s">
        <v>194</v>
      </c>
      <c r="G1221" s="291" t="s">
        <v>1225</v>
      </c>
      <c r="H1221" s="296"/>
      <c r="I1221" s="296"/>
    </row>
    <row r="1222" spans="1:9">
      <c r="A1222" s="296"/>
      <c r="B1222" s="293"/>
      <c r="C1222" s="293"/>
      <c r="D1222" s="292"/>
      <c r="E1222" s="291" t="s">
        <v>1125</v>
      </c>
      <c r="F1222" s="291" t="s">
        <v>42</v>
      </c>
      <c r="G1222" s="291" t="s">
        <v>43</v>
      </c>
      <c r="H1222" s="296"/>
      <c r="I1222" s="296"/>
    </row>
    <row r="1223" spans="1:9">
      <c r="A1223" s="296"/>
      <c r="B1223" s="302" t="s">
        <v>337</v>
      </c>
      <c r="C1223" s="288" t="s">
        <v>1224</v>
      </c>
      <c r="D1223" s="326"/>
      <c r="E1223" s="286">
        <v>43278</v>
      </c>
      <c r="F1223" s="286">
        <v>43282</v>
      </c>
      <c r="G1223" s="286">
        <v>43297</v>
      </c>
      <c r="H1223" s="296"/>
      <c r="I1223" s="296"/>
    </row>
    <row r="1224" spans="1:9">
      <c r="A1224" s="296"/>
      <c r="B1224" s="302" t="s">
        <v>1223</v>
      </c>
      <c r="C1224" s="288"/>
      <c r="D1224" s="326"/>
      <c r="E1224" s="286"/>
      <c r="F1224" s="286"/>
      <c r="G1224" s="286"/>
      <c r="H1224" s="296"/>
      <c r="I1224" s="296"/>
    </row>
    <row r="1225" spans="1:9">
      <c r="A1225" s="296"/>
      <c r="B1225" s="288" t="s">
        <v>349</v>
      </c>
      <c r="C1225" s="288" t="s">
        <v>1222</v>
      </c>
      <c r="D1225" s="289" t="s">
        <v>1221</v>
      </c>
      <c r="E1225" s="286">
        <v>43292</v>
      </c>
      <c r="F1225" s="286">
        <v>43296</v>
      </c>
      <c r="G1225" s="286">
        <v>43310</v>
      </c>
      <c r="H1225" s="296"/>
      <c r="I1225" s="296"/>
    </row>
    <row r="1226" spans="1:9">
      <c r="A1226" s="296"/>
      <c r="B1226" s="288" t="s">
        <v>392</v>
      </c>
      <c r="C1226" s="288" t="s">
        <v>1220</v>
      </c>
      <c r="D1226" s="289"/>
      <c r="E1226" s="286">
        <f>E1225+7</f>
        <v>43299</v>
      </c>
      <c r="F1226" s="286">
        <f>F1225+7</f>
        <v>43303</v>
      </c>
      <c r="G1226" s="286">
        <f>G1225+7</f>
        <v>43317</v>
      </c>
      <c r="H1226" s="296"/>
      <c r="I1226" s="296"/>
    </row>
    <row r="1227" spans="1:9">
      <c r="A1227" s="296"/>
      <c r="B1227" s="288" t="s">
        <v>393</v>
      </c>
      <c r="C1227" s="288" t="s">
        <v>1219</v>
      </c>
      <c r="D1227" s="287"/>
      <c r="E1227" s="286">
        <f>E1226+7</f>
        <v>43306</v>
      </c>
      <c r="F1227" s="286">
        <f>F1226+7</f>
        <v>43310</v>
      </c>
      <c r="G1227" s="286">
        <f>G1226+7</f>
        <v>43324</v>
      </c>
      <c r="H1227" s="296"/>
      <c r="I1227" s="296"/>
    </row>
    <row r="1228" spans="1:9">
      <c r="A1228" s="296"/>
      <c r="B1228" s="325"/>
      <c r="C1228" s="325"/>
      <c r="D1228" s="317"/>
      <c r="E1228" s="317"/>
      <c r="F1228" s="316"/>
      <c r="G1228" s="316"/>
      <c r="H1228" s="296"/>
      <c r="I1228" s="296"/>
    </row>
    <row r="1229" spans="1:9">
      <c r="A1229" s="306" t="s">
        <v>1218</v>
      </c>
      <c r="B1229" s="297"/>
      <c r="C1229" s="318"/>
      <c r="D1229" s="317"/>
      <c r="E1229" s="317"/>
      <c r="F1229" s="324"/>
      <c r="G1229" s="324"/>
      <c r="H1229" s="296"/>
      <c r="I1229" s="296"/>
    </row>
    <row r="1230" spans="1:9">
      <c r="A1230" s="296"/>
      <c r="B1230" s="295" t="s">
        <v>38</v>
      </c>
      <c r="C1230" s="295" t="s">
        <v>39</v>
      </c>
      <c r="D1230" s="294" t="s">
        <v>40</v>
      </c>
      <c r="E1230" s="291" t="s">
        <v>194</v>
      </c>
      <c r="F1230" s="291" t="s">
        <v>194</v>
      </c>
      <c r="G1230" s="291" t="s">
        <v>1218</v>
      </c>
      <c r="H1230" s="296"/>
      <c r="I1230" s="296"/>
    </row>
    <row r="1231" spans="1:9">
      <c r="A1231" s="296"/>
      <c r="B1231" s="293"/>
      <c r="C1231" s="293"/>
      <c r="D1231" s="292"/>
      <c r="E1231" s="291" t="s">
        <v>1125</v>
      </c>
      <c r="F1231" s="291" t="s">
        <v>42</v>
      </c>
      <c r="G1231" s="291" t="s">
        <v>43</v>
      </c>
      <c r="H1231" s="296"/>
      <c r="I1231" s="296"/>
    </row>
    <row r="1232" spans="1:9">
      <c r="A1232" s="296"/>
      <c r="B1232" s="302" t="s">
        <v>439</v>
      </c>
      <c r="C1232" s="302" t="s">
        <v>9</v>
      </c>
      <c r="D1232" s="290" t="s">
        <v>1195</v>
      </c>
      <c r="E1232" s="286">
        <v>43283</v>
      </c>
      <c r="F1232" s="286">
        <v>43287</v>
      </c>
      <c r="G1232" s="286">
        <f>F1232+17</f>
        <v>43304</v>
      </c>
      <c r="H1232" s="296"/>
      <c r="I1232" s="296"/>
    </row>
    <row r="1233" spans="1:9">
      <c r="A1233" s="296"/>
      <c r="B1233" s="302" t="s">
        <v>350</v>
      </c>
      <c r="C1233" s="302" t="s">
        <v>452</v>
      </c>
      <c r="D1233" s="289"/>
      <c r="E1233" s="286">
        <f>E1232+7</f>
        <v>43290</v>
      </c>
      <c r="F1233" s="286">
        <f>F1232+7</f>
        <v>43294</v>
      </c>
      <c r="G1233" s="286">
        <f>G1232+7</f>
        <v>43311</v>
      </c>
      <c r="H1233" s="296"/>
      <c r="I1233" s="296"/>
    </row>
    <row r="1234" spans="1:9">
      <c r="A1234" s="306"/>
      <c r="B1234" s="288" t="s">
        <v>440</v>
      </c>
      <c r="C1234" s="315" t="s">
        <v>283</v>
      </c>
      <c r="D1234" s="289"/>
      <c r="E1234" s="286">
        <f>E1233+7</f>
        <v>43297</v>
      </c>
      <c r="F1234" s="286">
        <f>F1233+7</f>
        <v>43301</v>
      </c>
      <c r="G1234" s="286">
        <f>G1233+7</f>
        <v>43318</v>
      </c>
      <c r="H1234" s="296"/>
      <c r="I1234" s="296"/>
    </row>
    <row r="1235" spans="1:9">
      <c r="A1235" s="306"/>
      <c r="B1235" s="288" t="s">
        <v>345</v>
      </c>
      <c r="C1235" s="315" t="s">
        <v>1194</v>
      </c>
      <c r="D1235" s="287"/>
      <c r="E1235" s="286">
        <f>E1234+7</f>
        <v>43304</v>
      </c>
      <c r="F1235" s="286">
        <f>F1234+7</f>
        <v>43308</v>
      </c>
      <c r="G1235" s="286">
        <f>G1234+7</f>
        <v>43325</v>
      </c>
      <c r="H1235" s="296"/>
      <c r="I1235" s="296"/>
    </row>
    <row r="1236" spans="1:9">
      <c r="A1236" s="296"/>
      <c r="B1236" s="305"/>
      <c r="C1236" s="312"/>
      <c r="D1236" s="304"/>
      <c r="E1236" s="303"/>
      <c r="F1236" s="303"/>
      <c r="G1236" s="303"/>
      <c r="H1236" s="320"/>
      <c r="I1236" s="296"/>
    </row>
    <row r="1237" spans="1:9">
      <c r="A1237" s="301" t="s">
        <v>1217</v>
      </c>
      <c r="B1237" s="305"/>
      <c r="C1237" s="305"/>
      <c r="D1237" s="304"/>
      <c r="E1237" s="303"/>
      <c r="F1237" s="303"/>
      <c r="G1237" s="303"/>
      <c r="H1237" s="303"/>
      <c r="I1237" s="296"/>
    </row>
    <row r="1238" spans="1:9">
      <c r="A1238" s="296"/>
      <c r="B1238" s="295" t="s">
        <v>38</v>
      </c>
      <c r="C1238" s="295" t="s">
        <v>39</v>
      </c>
      <c r="D1238" s="294" t="s">
        <v>40</v>
      </c>
      <c r="E1238" s="291" t="s">
        <v>194</v>
      </c>
      <c r="F1238" s="291" t="s">
        <v>194</v>
      </c>
      <c r="G1238" s="291" t="s">
        <v>1217</v>
      </c>
      <c r="H1238" s="303"/>
      <c r="I1238" s="296"/>
    </row>
    <row r="1239" spans="1:9">
      <c r="A1239" s="296"/>
      <c r="B1239" s="293"/>
      <c r="C1239" s="293"/>
      <c r="D1239" s="292"/>
      <c r="E1239" s="291" t="s">
        <v>1125</v>
      </c>
      <c r="F1239" s="291" t="s">
        <v>42</v>
      </c>
      <c r="G1239" s="291" t="s">
        <v>43</v>
      </c>
      <c r="H1239" s="303"/>
      <c r="I1239" s="296"/>
    </row>
    <row r="1240" spans="1:9">
      <c r="A1240" s="296"/>
      <c r="B1240" s="302" t="s">
        <v>1216</v>
      </c>
      <c r="C1240" s="302" t="s">
        <v>1215</v>
      </c>
      <c r="D1240" s="290" t="s">
        <v>1214</v>
      </c>
      <c r="E1240" s="286">
        <v>43283</v>
      </c>
      <c r="F1240" s="286">
        <v>43286</v>
      </c>
      <c r="G1240" s="286">
        <v>43298</v>
      </c>
      <c r="H1240" s="303"/>
      <c r="I1240" s="296"/>
    </row>
    <row r="1241" spans="1:9">
      <c r="A1241" s="306"/>
      <c r="B1241" s="288" t="s">
        <v>1213</v>
      </c>
      <c r="C1241" s="288" t="s">
        <v>1212</v>
      </c>
      <c r="D1241" s="289"/>
      <c r="E1241" s="286">
        <f>E1240+7</f>
        <v>43290</v>
      </c>
      <c r="F1241" s="286">
        <f>F1240+7</f>
        <v>43293</v>
      </c>
      <c r="G1241" s="286">
        <f>G1240+7</f>
        <v>43305</v>
      </c>
      <c r="H1241" s="316"/>
      <c r="I1241" s="296"/>
    </row>
    <row r="1242" spans="1:9">
      <c r="A1242" s="306"/>
      <c r="B1242" s="323" t="s">
        <v>1211</v>
      </c>
      <c r="C1242" s="288" t="s">
        <v>1199</v>
      </c>
      <c r="D1242" s="289"/>
      <c r="E1242" s="286">
        <f>E1241+7</f>
        <v>43297</v>
      </c>
      <c r="F1242" s="286">
        <f>F1241+7</f>
        <v>43300</v>
      </c>
      <c r="G1242" s="286">
        <f>G1241+7</f>
        <v>43312</v>
      </c>
      <c r="H1242" s="320"/>
      <c r="I1242" s="296"/>
    </row>
    <row r="1243" spans="1:9">
      <c r="A1243" s="306"/>
      <c r="B1243" s="322" t="s">
        <v>1210</v>
      </c>
      <c r="C1243" s="321" t="s">
        <v>1209</v>
      </c>
      <c r="D1243" s="287"/>
      <c r="E1243" s="286">
        <f>E1242+7</f>
        <v>43304</v>
      </c>
      <c r="F1243" s="286">
        <f>F1242+7</f>
        <v>43307</v>
      </c>
      <c r="G1243" s="286">
        <f>G1242+7</f>
        <v>43319</v>
      </c>
      <c r="H1243" s="320"/>
      <c r="I1243" s="296"/>
    </row>
    <row r="1244" spans="1:9">
      <c r="A1244" s="306"/>
      <c r="B1244" s="297"/>
      <c r="C1244" s="297"/>
      <c r="D1244" s="304"/>
      <c r="E1244" s="303"/>
      <c r="F1244" s="303"/>
      <c r="G1244" s="297"/>
      <c r="H1244" s="304"/>
      <c r="I1244" s="296"/>
    </row>
    <row r="1245" spans="1:9">
      <c r="A1245" s="306" t="s">
        <v>1207</v>
      </c>
      <c r="B1245" s="297"/>
      <c r="C1245" s="297"/>
      <c r="D1245" s="304"/>
      <c r="E1245" s="303"/>
      <c r="F1245" s="303"/>
      <c r="G1245" s="297"/>
      <c r="H1245" s="304"/>
      <c r="I1245" s="296"/>
    </row>
    <row r="1246" spans="1:9">
      <c r="A1246" s="306"/>
      <c r="B1246" s="295" t="s">
        <v>38</v>
      </c>
      <c r="C1246" s="295" t="s">
        <v>39</v>
      </c>
      <c r="D1246" s="294" t="s">
        <v>40</v>
      </c>
      <c r="E1246" s="291" t="s">
        <v>194</v>
      </c>
      <c r="F1246" s="291" t="s">
        <v>194</v>
      </c>
      <c r="G1246" s="291" t="s">
        <v>1208</v>
      </c>
      <c r="H1246" s="291" t="s">
        <v>1207</v>
      </c>
      <c r="I1246" s="296"/>
    </row>
    <row r="1247" spans="1:9">
      <c r="A1247" s="306"/>
      <c r="B1247" s="293"/>
      <c r="C1247" s="293"/>
      <c r="D1247" s="292"/>
      <c r="E1247" s="291" t="s">
        <v>1125</v>
      </c>
      <c r="F1247" s="291" t="s">
        <v>42</v>
      </c>
      <c r="G1247" s="291" t="s">
        <v>43</v>
      </c>
      <c r="H1247" s="291" t="s">
        <v>43</v>
      </c>
      <c r="I1247" s="296"/>
    </row>
    <row r="1248" spans="1:9">
      <c r="A1248" s="306"/>
      <c r="B1248" s="302" t="s">
        <v>1205</v>
      </c>
      <c r="C1248" s="302" t="s">
        <v>1204</v>
      </c>
      <c r="D1248" s="290" t="s">
        <v>1203</v>
      </c>
      <c r="E1248" s="286">
        <v>43279</v>
      </c>
      <c r="F1248" s="286">
        <v>43285</v>
      </c>
      <c r="G1248" s="286">
        <f>F1248+14</f>
        <v>43299</v>
      </c>
      <c r="H1248" s="286" t="s">
        <v>1189</v>
      </c>
      <c r="I1248" s="296"/>
    </row>
    <row r="1249" spans="1:9">
      <c r="A1249" s="306"/>
      <c r="B1249" s="288" t="s">
        <v>1202</v>
      </c>
      <c r="C1249" s="315" t="s">
        <v>1201</v>
      </c>
      <c r="D1249" s="289"/>
      <c r="E1249" s="286">
        <f>E1248+7</f>
        <v>43286</v>
      </c>
      <c r="F1249" s="286">
        <f>F1248+7</f>
        <v>43292</v>
      </c>
      <c r="G1249" s="286">
        <f>G1248+7</f>
        <v>43306</v>
      </c>
      <c r="H1249" s="286" t="s">
        <v>1189</v>
      </c>
      <c r="I1249" s="296"/>
    </row>
    <row r="1250" spans="1:9">
      <c r="A1250" s="296"/>
      <c r="B1250" s="288" t="s">
        <v>1200</v>
      </c>
      <c r="C1250" s="315" t="s">
        <v>1199</v>
      </c>
      <c r="D1250" s="289"/>
      <c r="E1250" s="286">
        <f>E1249+7</f>
        <v>43293</v>
      </c>
      <c r="F1250" s="286">
        <f>F1249+7</f>
        <v>43299</v>
      </c>
      <c r="G1250" s="286">
        <f>G1249+7</f>
        <v>43313</v>
      </c>
      <c r="H1250" s="286" t="s">
        <v>1189</v>
      </c>
      <c r="I1250" s="296"/>
    </row>
    <row r="1251" spans="1:9">
      <c r="A1251" s="296"/>
      <c r="B1251" s="288" t="s">
        <v>1198</v>
      </c>
      <c r="C1251" s="315" t="s">
        <v>1197</v>
      </c>
      <c r="D1251" s="287"/>
      <c r="E1251" s="286">
        <f>E1250+7</f>
        <v>43300</v>
      </c>
      <c r="F1251" s="286">
        <f>F1250+7</f>
        <v>43306</v>
      </c>
      <c r="G1251" s="286">
        <f>G1250+7</f>
        <v>43320</v>
      </c>
      <c r="H1251" s="286" t="s">
        <v>1189</v>
      </c>
      <c r="I1251" s="296"/>
    </row>
    <row r="1252" spans="1:9">
      <c r="A1252" s="296"/>
      <c r="B1252" s="305"/>
      <c r="C1252" s="312"/>
      <c r="D1252" s="304"/>
      <c r="E1252" s="303"/>
      <c r="F1252" s="303"/>
      <c r="G1252" s="303"/>
      <c r="H1252" s="303"/>
      <c r="I1252" s="296"/>
    </row>
    <row r="1253" spans="1:9">
      <c r="A1253" s="301" t="s">
        <v>300</v>
      </c>
      <c r="B1253" s="319"/>
      <c r="C1253" s="318"/>
      <c r="D1253" s="317"/>
      <c r="E1253" s="317"/>
      <c r="F1253" s="316"/>
      <c r="G1253" s="317"/>
      <c r="H1253" s="316"/>
      <c r="I1253" s="296"/>
    </row>
    <row r="1254" spans="1:9">
      <c r="A1254" s="296"/>
      <c r="B1254" s="295" t="s">
        <v>38</v>
      </c>
      <c r="C1254" s="295" t="s">
        <v>39</v>
      </c>
      <c r="D1254" s="294" t="s">
        <v>40</v>
      </c>
      <c r="E1254" s="291" t="s">
        <v>194</v>
      </c>
      <c r="F1254" s="291" t="s">
        <v>194</v>
      </c>
      <c r="G1254" s="291" t="s">
        <v>1206</v>
      </c>
      <c r="H1254" s="291" t="s">
        <v>300</v>
      </c>
      <c r="I1254" s="296"/>
    </row>
    <row r="1255" spans="1:9">
      <c r="A1255" s="296"/>
      <c r="B1255" s="293"/>
      <c r="C1255" s="293"/>
      <c r="D1255" s="292"/>
      <c r="E1255" s="291" t="s">
        <v>1125</v>
      </c>
      <c r="F1255" s="291" t="s">
        <v>42</v>
      </c>
      <c r="G1255" s="291" t="s">
        <v>43</v>
      </c>
      <c r="H1255" s="291" t="s">
        <v>43</v>
      </c>
      <c r="I1255" s="296"/>
    </row>
    <row r="1256" spans="1:9">
      <c r="A1256" s="296"/>
      <c r="B1256" s="302" t="s">
        <v>1205</v>
      </c>
      <c r="C1256" s="302" t="s">
        <v>1204</v>
      </c>
      <c r="D1256" s="290" t="s">
        <v>1203</v>
      </c>
      <c r="E1256" s="286">
        <v>43279</v>
      </c>
      <c r="F1256" s="286">
        <v>43285</v>
      </c>
      <c r="G1256" s="286">
        <f>F1256+14</f>
        <v>43299</v>
      </c>
      <c r="H1256" s="286" t="s">
        <v>1196</v>
      </c>
      <c r="I1256" s="296"/>
    </row>
    <row r="1257" spans="1:9">
      <c r="A1257" s="296"/>
      <c r="B1257" s="288" t="s">
        <v>1202</v>
      </c>
      <c r="C1257" s="315" t="s">
        <v>1201</v>
      </c>
      <c r="D1257" s="289"/>
      <c r="E1257" s="286">
        <f>E1256+7</f>
        <v>43286</v>
      </c>
      <c r="F1257" s="286">
        <f>F1256+7</f>
        <v>43292</v>
      </c>
      <c r="G1257" s="286">
        <f>G1256+7</f>
        <v>43306</v>
      </c>
      <c r="H1257" s="286" t="s">
        <v>1196</v>
      </c>
      <c r="I1257" s="296"/>
    </row>
    <row r="1258" spans="1:9">
      <c r="A1258" s="296"/>
      <c r="B1258" s="288" t="s">
        <v>1200</v>
      </c>
      <c r="C1258" s="315" t="s">
        <v>1199</v>
      </c>
      <c r="D1258" s="289"/>
      <c r="E1258" s="286">
        <f>E1257+7</f>
        <v>43293</v>
      </c>
      <c r="F1258" s="286">
        <f>F1257+7</f>
        <v>43299</v>
      </c>
      <c r="G1258" s="286">
        <f>G1257+7</f>
        <v>43313</v>
      </c>
      <c r="H1258" s="286" t="s">
        <v>1196</v>
      </c>
      <c r="I1258" s="296"/>
    </row>
    <row r="1259" spans="1:9">
      <c r="A1259" s="296"/>
      <c r="B1259" s="288" t="s">
        <v>1198</v>
      </c>
      <c r="C1259" s="315" t="s">
        <v>1197</v>
      </c>
      <c r="D1259" s="287"/>
      <c r="E1259" s="286">
        <f>E1258+7</f>
        <v>43300</v>
      </c>
      <c r="F1259" s="286">
        <f>F1258+7</f>
        <v>43306</v>
      </c>
      <c r="G1259" s="286">
        <f>G1258+7</f>
        <v>43320</v>
      </c>
      <c r="H1259" s="286" t="s">
        <v>1196</v>
      </c>
      <c r="I1259" s="296"/>
    </row>
    <row r="1260" spans="1:9">
      <c r="A1260" s="296"/>
      <c r="B1260" s="306"/>
      <c r="C1260" s="306"/>
      <c r="D1260" s="296"/>
      <c r="E1260" s="296"/>
      <c r="F1260" s="296"/>
      <c r="G1260" s="303"/>
      <c r="H1260" s="299"/>
      <c r="I1260" s="296"/>
    </row>
    <row r="1261" spans="1:9">
      <c r="A1261" s="296"/>
      <c r="B1261" s="295" t="s">
        <v>38</v>
      </c>
      <c r="C1261" s="295" t="s">
        <v>39</v>
      </c>
      <c r="D1261" s="294" t="s">
        <v>40</v>
      </c>
      <c r="E1261" s="291" t="s">
        <v>194</v>
      </c>
      <c r="F1261" s="291" t="s">
        <v>194</v>
      </c>
      <c r="G1261" s="291" t="s">
        <v>293</v>
      </c>
      <c r="H1261" s="291" t="s">
        <v>300</v>
      </c>
      <c r="I1261" s="296"/>
    </row>
    <row r="1262" spans="1:9">
      <c r="A1262" s="296"/>
      <c r="B1262" s="293"/>
      <c r="C1262" s="293"/>
      <c r="D1262" s="292"/>
      <c r="E1262" s="291" t="s">
        <v>1125</v>
      </c>
      <c r="F1262" s="291" t="s">
        <v>42</v>
      </c>
      <c r="G1262" s="291" t="s">
        <v>43</v>
      </c>
      <c r="H1262" s="291" t="s">
        <v>43</v>
      </c>
      <c r="I1262" s="296"/>
    </row>
    <row r="1263" spans="1:9">
      <c r="A1263" s="296"/>
      <c r="B1263" s="302" t="s">
        <v>439</v>
      </c>
      <c r="C1263" s="302" t="s">
        <v>9</v>
      </c>
      <c r="D1263" s="290" t="s">
        <v>1195</v>
      </c>
      <c r="E1263" s="286">
        <v>43283</v>
      </c>
      <c r="F1263" s="286">
        <v>43287</v>
      </c>
      <c r="G1263" s="286">
        <f>F1263+13</f>
        <v>43300</v>
      </c>
      <c r="H1263" s="286" t="s">
        <v>1193</v>
      </c>
      <c r="I1263" s="296"/>
    </row>
    <row r="1264" spans="1:9">
      <c r="A1264" s="296"/>
      <c r="B1264" s="302" t="s">
        <v>350</v>
      </c>
      <c r="C1264" s="302" t="s">
        <v>452</v>
      </c>
      <c r="D1264" s="289"/>
      <c r="E1264" s="286">
        <f>E1263+7</f>
        <v>43290</v>
      </c>
      <c r="F1264" s="286">
        <f>F1263+7</f>
        <v>43294</v>
      </c>
      <c r="G1264" s="286">
        <f>G1263+7</f>
        <v>43307</v>
      </c>
      <c r="H1264" s="286" t="s">
        <v>1193</v>
      </c>
      <c r="I1264" s="296"/>
    </row>
    <row r="1265" spans="1:9">
      <c r="A1265" s="306"/>
      <c r="B1265" s="288" t="s">
        <v>440</v>
      </c>
      <c r="C1265" s="315" t="s">
        <v>283</v>
      </c>
      <c r="D1265" s="289"/>
      <c r="E1265" s="286">
        <f>E1264+7</f>
        <v>43297</v>
      </c>
      <c r="F1265" s="286">
        <f>F1264+7</f>
        <v>43301</v>
      </c>
      <c r="G1265" s="286">
        <f>G1264+7</f>
        <v>43314</v>
      </c>
      <c r="H1265" s="286" t="s">
        <v>1193</v>
      </c>
      <c r="I1265" s="296"/>
    </row>
    <row r="1266" spans="1:9">
      <c r="A1266" s="296"/>
      <c r="B1266" s="288" t="s">
        <v>345</v>
      </c>
      <c r="C1266" s="315" t="s">
        <v>1194</v>
      </c>
      <c r="D1266" s="287"/>
      <c r="E1266" s="286">
        <f>E1265+7</f>
        <v>43304</v>
      </c>
      <c r="F1266" s="286">
        <f>F1265+7</f>
        <v>43308</v>
      </c>
      <c r="G1266" s="286">
        <f>G1265+7</f>
        <v>43321</v>
      </c>
      <c r="H1266" s="286" t="s">
        <v>1193</v>
      </c>
      <c r="I1266" s="296"/>
    </row>
    <row r="1267" spans="1:9">
      <c r="A1267" s="314"/>
      <c r="B1267" s="314"/>
      <c r="C1267" s="314"/>
      <c r="D1267" s="314"/>
      <c r="E1267" s="314"/>
      <c r="F1267" s="314"/>
      <c r="G1267" s="314"/>
      <c r="H1267" s="313"/>
      <c r="I1267" s="296"/>
    </row>
    <row r="1268" spans="1:9">
      <c r="A1268" s="296"/>
      <c r="B1268" s="295" t="s">
        <v>38</v>
      </c>
      <c r="C1268" s="295" t="s">
        <v>39</v>
      </c>
      <c r="D1268" s="294" t="s">
        <v>40</v>
      </c>
      <c r="E1268" s="291" t="s">
        <v>194</v>
      </c>
      <c r="F1268" s="291" t="s">
        <v>194</v>
      </c>
      <c r="G1268" s="291" t="s">
        <v>1192</v>
      </c>
      <c r="H1268" s="291" t="s">
        <v>300</v>
      </c>
      <c r="I1268" s="296"/>
    </row>
    <row r="1269" spans="1:9">
      <c r="A1269" s="296"/>
      <c r="B1269" s="293"/>
      <c r="C1269" s="293"/>
      <c r="D1269" s="292"/>
      <c r="E1269" s="291" t="s">
        <v>1125</v>
      </c>
      <c r="F1269" s="291" t="s">
        <v>42</v>
      </c>
      <c r="G1269" s="291" t="s">
        <v>43</v>
      </c>
      <c r="H1269" s="291" t="s">
        <v>43</v>
      </c>
      <c r="I1269" s="296"/>
    </row>
    <row r="1270" spans="1:9">
      <c r="A1270" s="296"/>
      <c r="B1270" s="302" t="s">
        <v>337</v>
      </c>
      <c r="C1270" s="288" t="s">
        <v>296</v>
      </c>
      <c r="D1270" s="289" t="s">
        <v>1191</v>
      </c>
      <c r="E1270" s="286">
        <v>43278</v>
      </c>
      <c r="F1270" s="286">
        <v>43282</v>
      </c>
      <c r="G1270" s="286">
        <v>43297</v>
      </c>
      <c r="H1270" s="286" t="s">
        <v>1189</v>
      </c>
      <c r="I1270" s="296"/>
    </row>
    <row r="1271" spans="1:9">
      <c r="A1271" s="296"/>
      <c r="B1271" s="288" t="s">
        <v>236</v>
      </c>
      <c r="C1271" s="288"/>
      <c r="D1271" s="289"/>
      <c r="E1271" s="286"/>
      <c r="F1271" s="286"/>
      <c r="G1271" s="286"/>
      <c r="H1271" s="286"/>
      <c r="I1271" s="296"/>
    </row>
    <row r="1272" spans="1:9">
      <c r="A1272" s="296"/>
      <c r="B1272" s="288" t="s">
        <v>349</v>
      </c>
      <c r="C1272" s="288" t="s">
        <v>751</v>
      </c>
      <c r="D1272" s="289"/>
      <c r="E1272" s="286">
        <v>43292</v>
      </c>
      <c r="F1272" s="286">
        <v>43296</v>
      </c>
      <c r="G1272" s="286">
        <v>43310</v>
      </c>
      <c r="H1272" s="286" t="s">
        <v>1189</v>
      </c>
      <c r="I1272" s="296"/>
    </row>
    <row r="1273" spans="1:9">
      <c r="A1273" s="296"/>
      <c r="B1273" s="288" t="s">
        <v>392</v>
      </c>
      <c r="C1273" s="288" t="s">
        <v>1190</v>
      </c>
      <c r="D1273" s="289"/>
      <c r="E1273" s="286">
        <f>E1272+7</f>
        <v>43299</v>
      </c>
      <c r="F1273" s="286">
        <f>F1272+7</f>
        <v>43303</v>
      </c>
      <c r="G1273" s="286">
        <f>G1272+7</f>
        <v>43317</v>
      </c>
      <c r="H1273" s="286" t="s">
        <v>1189</v>
      </c>
      <c r="I1273" s="296"/>
    </row>
    <row r="1274" spans="1:9">
      <c r="A1274" s="296"/>
      <c r="B1274" s="288" t="s">
        <v>393</v>
      </c>
      <c r="C1274" s="288" t="s">
        <v>1169</v>
      </c>
      <c r="D1274" s="287"/>
      <c r="E1274" s="286">
        <f>E1273+7</f>
        <v>43306</v>
      </c>
      <c r="F1274" s="286">
        <f>F1273+7</f>
        <v>43310</v>
      </c>
      <c r="G1274" s="286">
        <f>G1273+7</f>
        <v>43324</v>
      </c>
      <c r="H1274" s="286" t="s">
        <v>1189</v>
      </c>
      <c r="I1274" s="296"/>
    </row>
    <row r="1275" spans="1:9">
      <c r="A1275" s="296"/>
      <c r="B1275" s="305"/>
      <c r="C1275" s="312"/>
      <c r="D1275" s="304"/>
      <c r="E1275" s="303"/>
      <c r="F1275" s="303"/>
      <c r="G1275" s="303"/>
      <c r="H1275" s="296"/>
      <c r="I1275" s="296"/>
    </row>
    <row r="1276" spans="1:9">
      <c r="A1276" s="301" t="s">
        <v>185</v>
      </c>
      <c r="B1276" s="297"/>
      <c r="C1276" s="297"/>
      <c r="D1276" s="296"/>
      <c r="E1276" s="296"/>
      <c r="F1276" s="296"/>
      <c r="G1276" s="296"/>
      <c r="H1276" s="296"/>
      <c r="I1276" s="296"/>
    </row>
    <row r="1277" spans="1:9">
      <c r="A1277" s="296"/>
      <c r="B1277" s="295" t="s">
        <v>38</v>
      </c>
      <c r="C1277" s="295" t="s">
        <v>39</v>
      </c>
      <c r="D1277" s="294" t="s">
        <v>40</v>
      </c>
      <c r="E1277" s="291" t="s">
        <v>194</v>
      </c>
      <c r="F1277" s="291" t="s">
        <v>194</v>
      </c>
      <c r="G1277" s="291" t="s">
        <v>299</v>
      </c>
      <c r="H1277" s="296"/>
      <c r="I1277" s="296"/>
    </row>
    <row r="1278" spans="1:9">
      <c r="A1278" s="296"/>
      <c r="B1278" s="293"/>
      <c r="C1278" s="293"/>
      <c r="D1278" s="292"/>
      <c r="E1278" s="291" t="s">
        <v>1125</v>
      </c>
      <c r="F1278" s="291" t="s">
        <v>42</v>
      </c>
      <c r="G1278" s="291" t="s">
        <v>43</v>
      </c>
      <c r="H1278" s="296"/>
      <c r="I1278" s="296"/>
    </row>
    <row r="1279" spans="1:9">
      <c r="A1279" s="296"/>
      <c r="B1279" s="302" t="s">
        <v>1188</v>
      </c>
      <c r="C1279" s="302" t="s">
        <v>1187</v>
      </c>
      <c r="D1279" s="290" t="s">
        <v>1186</v>
      </c>
      <c r="E1279" s="286">
        <v>43280</v>
      </c>
      <c r="F1279" s="286">
        <v>43283</v>
      </c>
      <c r="G1279" s="286">
        <v>43315</v>
      </c>
      <c r="H1279" s="296"/>
      <c r="I1279" s="296"/>
    </row>
    <row r="1280" spans="1:9">
      <c r="A1280" s="296"/>
      <c r="B1280" s="288" t="s">
        <v>1185</v>
      </c>
      <c r="C1280" s="288" t="s">
        <v>1184</v>
      </c>
      <c r="D1280" s="289"/>
      <c r="E1280" s="286">
        <f>E1279+7</f>
        <v>43287</v>
      </c>
      <c r="F1280" s="286">
        <f>F1279+7</f>
        <v>43290</v>
      </c>
      <c r="G1280" s="286">
        <f>G1279+7</f>
        <v>43322</v>
      </c>
      <c r="H1280" s="296"/>
      <c r="I1280" s="296"/>
    </row>
    <row r="1281" spans="1:9">
      <c r="A1281" s="296"/>
      <c r="B1281" s="288" t="s">
        <v>1183</v>
      </c>
      <c r="C1281" s="288" t="s">
        <v>1182</v>
      </c>
      <c r="D1281" s="289"/>
      <c r="E1281" s="286">
        <f>E1280+7</f>
        <v>43294</v>
      </c>
      <c r="F1281" s="286">
        <f>F1280+7</f>
        <v>43297</v>
      </c>
      <c r="G1281" s="286">
        <f>G1280+7</f>
        <v>43329</v>
      </c>
      <c r="H1281" s="296"/>
      <c r="I1281" s="296"/>
    </row>
    <row r="1282" spans="1:9">
      <c r="A1282" s="296"/>
      <c r="B1282" s="288" t="s">
        <v>1181</v>
      </c>
      <c r="C1282" s="288" t="s">
        <v>1180</v>
      </c>
      <c r="D1282" s="289"/>
      <c r="E1282" s="286">
        <f>E1281+7</f>
        <v>43301</v>
      </c>
      <c r="F1282" s="286">
        <f>F1281+7</f>
        <v>43304</v>
      </c>
      <c r="G1282" s="286">
        <f>G1281+7</f>
        <v>43336</v>
      </c>
      <c r="H1282" s="296"/>
      <c r="I1282" s="296"/>
    </row>
    <row r="1283" spans="1:9">
      <c r="A1283" s="296"/>
      <c r="B1283" s="288" t="s">
        <v>1179</v>
      </c>
      <c r="C1283" s="288" t="s">
        <v>1178</v>
      </c>
      <c r="D1283" s="287"/>
      <c r="E1283" s="286">
        <f>E1282+7</f>
        <v>43308</v>
      </c>
      <c r="F1283" s="286">
        <f>F1282+7</f>
        <v>43311</v>
      </c>
      <c r="G1283" s="286">
        <f>G1282+7</f>
        <v>43343</v>
      </c>
      <c r="H1283" s="296"/>
      <c r="I1283" s="296"/>
    </row>
    <row r="1284" spans="1:9">
      <c r="A1284" s="296"/>
      <c r="B1284" s="305"/>
      <c r="C1284" s="311"/>
      <c r="D1284" s="304"/>
      <c r="E1284" s="303"/>
      <c r="F1284" s="303"/>
      <c r="G1284" s="303"/>
      <c r="H1284" s="296"/>
      <c r="I1284" s="296"/>
    </row>
    <row r="1285" spans="1:9">
      <c r="A1285" s="296"/>
      <c r="B1285" s="295" t="s">
        <v>38</v>
      </c>
      <c r="C1285" s="295" t="s">
        <v>39</v>
      </c>
      <c r="D1285" s="294" t="s">
        <v>40</v>
      </c>
      <c r="E1285" s="291" t="s">
        <v>194</v>
      </c>
      <c r="F1285" s="291" t="s">
        <v>194</v>
      </c>
      <c r="G1285" s="291" t="s">
        <v>299</v>
      </c>
      <c r="H1285" s="296"/>
      <c r="I1285" s="296"/>
    </row>
    <row r="1286" spans="1:9">
      <c r="A1286" s="296"/>
      <c r="B1286" s="293"/>
      <c r="C1286" s="293"/>
      <c r="D1286" s="292"/>
      <c r="E1286" s="291" t="s">
        <v>1125</v>
      </c>
      <c r="F1286" s="291" t="s">
        <v>42</v>
      </c>
      <c r="G1286" s="291" t="s">
        <v>43</v>
      </c>
      <c r="H1286" s="296"/>
      <c r="I1286" s="296"/>
    </row>
    <row r="1287" spans="1:9">
      <c r="A1287" s="296"/>
      <c r="B1287" s="288" t="s">
        <v>1177</v>
      </c>
      <c r="C1287" s="288" t="s">
        <v>1176</v>
      </c>
      <c r="D1287" s="290" t="s">
        <v>1175</v>
      </c>
      <c r="E1287" s="286">
        <v>43280</v>
      </c>
      <c r="F1287" s="286">
        <v>43286</v>
      </c>
      <c r="G1287" s="286">
        <v>43311</v>
      </c>
      <c r="H1287" s="296"/>
      <c r="I1287" s="296"/>
    </row>
    <row r="1288" spans="1:9">
      <c r="A1288" s="296"/>
      <c r="B1288" s="288" t="s">
        <v>1174</v>
      </c>
      <c r="C1288" s="288" t="s">
        <v>1173</v>
      </c>
      <c r="D1288" s="289"/>
      <c r="E1288" s="286">
        <f>E1287+7</f>
        <v>43287</v>
      </c>
      <c r="F1288" s="286">
        <f>F1287+7</f>
        <v>43293</v>
      </c>
      <c r="G1288" s="286">
        <f>G1287+7</f>
        <v>43318</v>
      </c>
      <c r="H1288" s="296"/>
      <c r="I1288" s="296"/>
    </row>
    <row r="1289" spans="1:9">
      <c r="A1289" s="296"/>
      <c r="B1289" s="288" t="s">
        <v>1172</v>
      </c>
      <c r="C1289" s="288" t="s">
        <v>1171</v>
      </c>
      <c r="D1289" s="289"/>
      <c r="E1289" s="286">
        <f>E1288+7</f>
        <v>43294</v>
      </c>
      <c r="F1289" s="286">
        <f>F1288+7</f>
        <v>43300</v>
      </c>
      <c r="G1289" s="286">
        <f>G1288+7</f>
        <v>43325</v>
      </c>
      <c r="H1289" s="296"/>
      <c r="I1289" s="296"/>
    </row>
    <row r="1290" spans="1:9">
      <c r="A1290" s="296"/>
      <c r="B1290" s="288" t="s">
        <v>199</v>
      </c>
      <c r="C1290" s="288" t="s">
        <v>1170</v>
      </c>
      <c r="D1290" s="287"/>
      <c r="E1290" s="286">
        <f>E1289+7</f>
        <v>43301</v>
      </c>
      <c r="F1290" s="286">
        <f>F1289+7</f>
        <v>43307</v>
      </c>
      <c r="G1290" s="286">
        <f>G1289+7</f>
        <v>43332</v>
      </c>
      <c r="H1290" s="296"/>
      <c r="I1290" s="296"/>
    </row>
    <row r="1291" spans="1:9">
      <c r="A1291" s="296"/>
      <c r="B1291" s="296"/>
      <c r="C1291" s="310"/>
      <c r="D1291" s="296"/>
      <c r="E1291" s="296"/>
      <c r="F1291" s="309"/>
      <c r="G1291" s="296"/>
      <c r="H1291" s="296"/>
      <c r="I1291" s="296"/>
    </row>
    <row r="1292" spans="1:9">
      <c r="A1292" s="296"/>
      <c r="B1292" s="295" t="s">
        <v>38</v>
      </c>
      <c r="C1292" s="295" t="s">
        <v>39</v>
      </c>
      <c r="D1292" s="294" t="s">
        <v>40</v>
      </c>
      <c r="E1292" s="291" t="s">
        <v>194</v>
      </c>
      <c r="F1292" s="291" t="s">
        <v>194</v>
      </c>
      <c r="G1292" s="291" t="s">
        <v>299</v>
      </c>
      <c r="H1292" s="296"/>
      <c r="I1292" s="296"/>
    </row>
    <row r="1293" spans="1:9">
      <c r="A1293" s="296"/>
      <c r="B1293" s="293"/>
      <c r="C1293" s="293"/>
      <c r="D1293" s="292"/>
      <c r="E1293" s="291" t="s">
        <v>1125</v>
      </c>
      <c r="F1293" s="291" t="s">
        <v>42</v>
      </c>
      <c r="G1293" s="291" t="s">
        <v>43</v>
      </c>
      <c r="H1293" s="296"/>
      <c r="I1293" s="296"/>
    </row>
    <row r="1294" spans="1:9">
      <c r="A1294" s="296"/>
      <c r="B1294" s="288" t="s">
        <v>453</v>
      </c>
      <c r="C1294" s="286" t="s">
        <v>1169</v>
      </c>
      <c r="D1294" s="290" t="s">
        <v>1168</v>
      </c>
      <c r="E1294" s="286">
        <v>43283</v>
      </c>
      <c r="F1294" s="286">
        <v>43286</v>
      </c>
      <c r="G1294" s="286">
        <v>43312</v>
      </c>
      <c r="H1294" s="296"/>
      <c r="I1294" s="296"/>
    </row>
    <row r="1295" spans="1:9">
      <c r="A1295" s="296"/>
      <c r="B1295" s="288" t="s">
        <v>454</v>
      </c>
      <c r="C1295" s="288" t="s">
        <v>77</v>
      </c>
      <c r="D1295" s="289"/>
      <c r="E1295" s="286">
        <f>E1294+7</f>
        <v>43290</v>
      </c>
      <c r="F1295" s="286">
        <f>F1294+7</f>
        <v>43293</v>
      </c>
      <c r="G1295" s="286">
        <f>G1294+7</f>
        <v>43319</v>
      </c>
      <c r="H1295" s="296"/>
      <c r="I1295" s="296"/>
    </row>
    <row r="1296" spans="1:9">
      <c r="A1296" s="296"/>
      <c r="B1296" s="288" t="s">
        <v>455</v>
      </c>
      <c r="C1296" s="288" t="s">
        <v>1167</v>
      </c>
      <c r="D1296" s="289"/>
      <c r="E1296" s="286">
        <f>E1295+7</f>
        <v>43297</v>
      </c>
      <c r="F1296" s="286">
        <f>F1295+7</f>
        <v>43300</v>
      </c>
      <c r="G1296" s="286">
        <f>G1295+7</f>
        <v>43326</v>
      </c>
      <c r="H1296" s="296"/>
      <c r="I1296" s="296"/>
    </row>
    <row r="1297" spans="1:9">
      <c r="A1297" s="296"/>
      <c r="B1297" s="288" t="s">
        <v>456</v>
      </c>
      <c r="C1297" s="288" t="s">
        <v>1166</v>
      </c>
      <c r="D1297" s="287"/>
      <c r="E1297" s="286">
        <f>E1296+7</f>
        <v>43304</v>
      </c>
      <c r="F1297" s="286">
        <f>F1296+7</f>
        <v>43307</v>
      </c>
      <c r="G1297" s="286">
        <f>G1296+7</f>
        <v>43333</v>
      </c>
      <c r="H1297" s="296"/>
      <c r="I1297" s="296"/>
    </row>
    <row r="1298" spans="1:9">
      <c r="A1298" s="296"/>
      <c r="B1298" s="297"/>
      <c r="C1298" s="297"/>
      <c r="D1298" s="296"/>
      <c r="E1298" s="296"/>
      <c r="F1298" s="296"/>
      <c r="G1298" s="296"/>
      <c r="H1298" s="296"/>
      <c r="I1298" s="296"/>
    </row>
    <row r="1299" spans="1:9">
      <c r="A1299" s="296"/>
      <c r="B1299" s="295" t="s">
        <v>38</v>
      </c>
      <c r="C1299" s="295" t="s">
        <v>39</v>
      </c>
      <c r="D1299" s="294" t="s">
        <v>40</v>
      </c>
      <c r="E1299" s="291" t="s">
        <v>194</v>
      </c>
      <c r="F1299" s="291" t="s">
        <v>194</v>
      </c>
      <c r="G1299" s="291" t="s">
        <v>299</v>
      </c>
      <c r="H1299" s="296"/>
      <c r="I1299" s="296"/>
    </row>
    <row r="1300" spans="1:9">
      <c r="A1300" s="296"/>
      <c r="B1300" s="293"/>
      <c r="C1300" s="293"/>
      <c r="D1300" s="292"/>
      <c r="E1300" s="291" t="s">
        <v>1125</v>
      </c>
      <c r="F1300" s="291" t="s">
        <v>42</v>
      </c>
      <c r="G1300" s="291" t="s">
        <v>43</v>
      </c>
      <c r="H1300" s="296"/>
      <c r="I1300" s="296"/>
    </row>
    <row r="1301" spans="1:9">
      <c r="A1301" s="296"/>
      <c r="B1301" s="288" t="s">
        <v>1165</v>
      </c>
      <c r="C1301" s="288" t="s">
        <v>1164</v>
      </c>
      <c r="D1301" s="290" t="s">
        <v>1163</v>
      </c>
      <c r="E1301" s="286">
        <v>43284</v>
      </c>
      <c r="F1301" s="286">
        <v>43288</v>
      </c>
      <c r="G1301" s="286">
        <v>43313</v>
      </c>
      <c r="H1301" s="296"/>
      <c r="I1301" s="296"/>
    </row>
    <row r="1302" spans="1:9">
      <c r="A1302" s="296"/>
      <c r="B1302" s="288" t="s">
        <v>1162</v>
      </c>
      <c r="C1302" s="288" t="s">
        <v>1161</v>
      </c>
      <c r="D1302" s="289"/>
      <c r="E1302" s="286">
        <f>E1301+7</f>
        <v>43291</v>
      </c>
      <c r="F1302" s="286">
        <f>F1301+7</f>
        <v>43295</v>
      </c>
      <c r="G1302" s="286">
        <f>G1301+7</f>
        <v>43320</v>
      </c>
      <c r="H1302" s="296"/>
      <c r="I1302" s="296"/>
    </row>
    <row r="1303" spans="1:9">
      <c r="A1303" s="296"/>
      <c r="B1303" s="288" t="s">
        <v>1160</v>
      </c>
      <c r="C1303" s="288" t="s">
        <v>1159</v>
      </c>
      <c r="D1303" s="289"/>
      <c r="E1303" s="286">
        <f>E1302+7</f>
        <v>43298</v>
      </c>
      <c r="F1303" s="286">
        <f>F1302+7</f>
        <v>43302</v>
      </c>
      <c r="G1303" s="286">
        <f>G1302+7</f>
        <v>43327</v>
      </c>
      <c r="H1303" s="296"/>
      <c r="I1303" s="296"/>
    </row>
    <row r="1304" spans="1:9">
      <c r="A1304" s="296"/>
      <c r="B1304" s="288" t="s">
        <v>1158</v>
      </c>
      <c r="C1304" s="288" t="s">
        <v>1157</v>
      </c>
      <c r="D1304" s="287"/>
      <c r="E1304" s="286">
        <f>E1303+7</f>
        <v>43305</v>
      </c>
      <c r="F1304" s="286">
        <f>F1303+7</f>
        <v>43309</v>
      </c>
      <c r="G1304" s="286">
        <f>G1303+7</f>
        <v>43334</v>
      </c>
      <c r="H1304" s="296"/>
      <c r="I1304" s="296"/>
    </row>
    <row r="1305" spans="1:9">
      <c r="A1305" s="296"/>
      <c r="B1305" s="305"/>
      <c r="C1305" s="305"/>
      <c r="D1305" s="304"/>
      <c r="E1305" s="303"/>
      <c r="F1305" s="303"/>
      <c r="G1305" s="303"/>
      <c r="H1305" s="296"/>
      <c r="I1305" s="296"/>
    </row>
    <row r="1306" spans="1:9">
      <c r="A1306" s="301" t="s">
        <v>302</v>
      </c>
      <c r="B1306" s="297"/>
      <c r="C1306" s="297"/>
      <c r="D1306" s="296"/>
      <c r="E1306" s="296"/>
      <c r="F1306" s="296"/>
      <c r="G1306" s="296"/>
      <c r="H1306" s="296"/>
      <c r="I1306" s="296"/>
    </row>
    <row r="1307" spans="1:9">
      <c r="A1307" s="296"/>
      <c r="B1307" s="295" t="s">
        <v>38</v>
      </c>
      <c r="C1307" s="295" t="s">
        <v>39</v>
      </c>
      <c r="D1307" s="294" t="s">
        <v>40</v>
      </c>
      <c r="E1307" s="291" t="s">
        <v>194</v>
      </c>
      <c r="F1307" s="291" t="s">
        <v>194</v>
      </c>
      <c r="G1307" s="291" t="s">
        <v>302</v>
      </c>
      <c r="H1307" s="296"/>
      <c r="I1307" s="296"/>
    </row>
    <row r="1308" spans="1:9">
      <c r="A1308" s="296"/>
      <c r="B1308" s="293"/>
      <c r="C1308" s="293"/>
      <c r="D1308" s="292"/>
      <c r="E1308" s="291" t="s">
        <v>1125</v>
      </c>
      <c r="F1308" s="291" t="s">
        <v>42</v>
      </c>
      <c r="G1308" s="291" t="s">
        <v>43</v>
      </c>
      <c r="H1308" s="296"/>
      <c r="I1308" s="296"/>
    </row>
    <row r="1309" spans="1:9">
      <c r="A1309" s="296"/>
      <c r="B1309" s="288" t="s">
        <v>545</v>
      </c>
      <c r="C1309" s="288" t="s">
        <v>1156</v>
      </c>
      <c r="D1309" s="290" t="s">
        <v>1155</v>
      </c>
      <c r="E1309" s="286">
        <v>43283</v>
      </c>
      <c r="F1309" s="286">
        <v>43286</v>
      </c>
      <c r="G1309" s="286">
        <v>43320</v>
      </c>
      <c r="H1309" s="296"/>
      <c r="I1309" s="296"/>
    </row>
    <row r="1310" spans="1:9">
      <c r="A1310" s="306"/>
      <c r="B1310" s="288" t="s">
        <v>546</v>
      </c>
      <c r="C1310" s="288" t="s">
        <v>1154</v>
      </c>
      <c r="D1310" s="289"/>
      <c r="E1310" s="286">
        <f>E1309+7</f>
        <v>43290</v>
      </c>
      <c r="F1310" s="286">
        <f>F1309+7</f>
        <v>43293</v>
      </c>
      <c r="G1310" s="286">
        <f>G1309+7</f>
        <v>43327</v>
      </c>
      <c r="H1310" s="296"/>
      <c r="I1310" s="296"/>
    </row>
    <row r="1311" spans="1:9">
      <c r="A1311" s="306"/>
      <c r="B1311" s="288" t="s">
        <v>547</v>
      </c>
      <c r="C1311" s="288" t="s">
        <v>1153</v>
      </c>
      <c r="D1311" s="289"/>
      <c r="E1311" s="286">
        <f>E1310+7</f>
        <v>43297</v>
      </c>
      <c r="F1311" s="286">
        <f>F1310+7</f>
        <v>43300</v>
      </c>
      <c r="G1311" s="286">
        <f>G1310+7</f>
        <v>43334</v>
      </c>
      <c r="H1311" s="296"/>
      <c r="I1311" s="296"/>
    </row>
    <row r="1312" spans="1:9">
      <c r="A1312" s="306"/>
      <c r="B1312" s="288" t="s">
        <v>548</v>
      </c>
      <c r="C1312" s="288" t="s">
        <v>1152</v>
      </c>
      <c r="D1312" s="287"/>
      <c r="E1312" s="286">
        <f>E1311+7</f>
        <v>43304</v>
      </c>
      <c r="F1312" s="286">
        <f>F1311+7</f>
        <v>43307</v>
      </c>
      <c r="G1312" s="286">
        <f>G1311+7</f>
        <v>43341</v>
      </c>
      <c r="H1312" s="296"/>
      <c r="I1312" s="296"/>
    </row>
    <row r="1313" spans="1:9">
      <c r="A1313" s="296"/>
      <c r="B1313" s="305"/>
      <c r="C1313" s="305"/>
      <c r="D1313" s="304"/>
      <c r="E1313" s="303"/>
      <c r="F1313" s="303"/>
      <c r="G1313" s="303"/>
      <c r="H1313" s="299"/>
      <c r="I1313" s="296"/>
    </row>
    <row r="1314" spans="1:9">
      <c r="A1314" s="308" t="s">
        <v>1151</v>
      </c>
      <c r="B1314" s="308"/>
      <c r="C1314" s="308"/>
      <c r="D1314" s="307"/>
      <c r="E1314" s="307"/>
      <c r="F1314" s="307"/>
      <c r="G1314" s="307"/>
      <c r="H1314" s="299"/>
      <c r="I1314" s="296"/>
    </row>
    <row r="1315" spans="1:9">
      <c r="A1315" s="301" t="s">
        <v>1139</v>
      </c>
      <c r="B1315" s="297"/>
      <c r="C1315" s="297"/>
      <c r="D1315" s="296"/>
      <c r="E1315" s="296"/>
      <c r="F1315" s="296"/>
      <c r="G1315" s="296"/>
      <c r="H1315" s="299"/>
      <c r="I1315" s="296"/>
    </row>
    <row r="1316" spans="1:9">
      <c r="A1316" s="296"/>
      <c r="B1316" s="295" t="s">
        <v>38</v>
      </c>
      <c r="C1316" s="295" t="s">
        <v>39</v>
      </c>
      <c r="D1316" s="294" t="s">
        <v>40</v>
      </c>
      <c r="E1316" s="291" t="s">
        <v>194</v>
      </c>
      <c r="F1316" s="291" t="s">
        <v>194</v>
      </c>
      <c r="G1316" s="291" t="s">
        <v>1139</v>
      </c>
      <c r="H1316" s="299"/>
      <c r="I1316" s="296"/>
    </row>
    <row r="1317" spans="1:9">
      <c r="A1317" s="296"/>
      <c r="B1317" s="293"/>
      <c r="C1317" s="293"/>
      <c r="D1317" s="292"/>
      <c r="E1317" s="291" t="s">
        <v>1125</v>
      </c>
      <c r="F1317" s="291" t="s">
        <v>42</v>
      </c>
      <c r="G1317" s="291" t="s">
        <v>43</v>
      </c>
      <c r="H1317" s="299"/>
      <c r="I1317" s="296"/>
    </row>
    <row r="1318" spans="1:9">
      <c r="A1318" s="296"/>
      <c r="B1318" s="288" t="s">
        <v>1150</v>
      </c>
      <c r="C1318" s="288" t="s">
        <v>1149</v>
      </c>
      <c r="D1318" s="290" t="s">
        <v>1148</v>
      </c>
      <c r="E1318" s="286">
        <v>43279</v>
      </c>
      <c r="F1318" s="286">
        <v>43283</v>
      </c>
      <c r="G1318" s="286">
        <v>43298</v>
      </c>
      <c r="H1318" s="296"/>
      <c r="I1318" s="296"/>
    </row>
    <row r="1319" spans="1:9">
      <c r="A1319" s="296"/>
      <c r="B1319" s="288" t="s">
        <v>1147</v>
      </c>
      <c r="C1319" s="288" t="s">
        <v>1146</v>
      </c>
      <c r="D1319" s="289"/>
      <c r="E1319" s="286">
        <f>E1318+7</f>
        <v>43286</v>
      </c>
      <c r="F1319" s="286">
        <f>F1318+7</f>
        <v>43290</v>
      </c>
      <c r="G1319" s="286">
        <f>G1318+7</f>
        <v>43305</v>
      </c>
      <c r="H1319" s="296"/>
      <c r="I1319" s="296"/>
    </row>
    <row r="1320" spans="1:9">
      <c r="A1320" s="306"/>
      <c r="B1320" s="288" t="s">
        <v>1145</v>
      </c>
      <c r="C1320" s="288" t="s">
        <v>1144</v>
      </c>
      <c r="D1320" s="289"/>
      <c r="E1320" s="286">
        <f>E1319+7</f>
        <v>43293</v>
      </c>
      <c r="F1320" s="286">
        <f>F1319+7</f>
        <v>43297</v>
      </c>
      <c r="G1320" s="286">
        <f>G1319+7</f>
        <v>43312</v>
      </c>
      <c r="H1320" s="296"/>
      <c r="I1320" s="296"/>
    </row>
    <row r="1321" spans="1:9">
      <c r="A1321" s="306"/>
      <c r="B1321" s="288" t="s">
        <v>1143</v>
      </c>
      <c r="C1321" s="288" t="s">
        <v>1142</v>
      </c>
      <c r="D1321" s="289"/>
      <c r="E1321" s="286">
        <f>E1320+7</f>
        <v>43300</v>
      </c>
      <c r="F1321" s="286">
        <f>F1320+7</f>
        <v>43304</v>
      </c>
      <c r="G1321" s="286">
        <f>G1320+7</f>
        <v>43319</v>
      </c>
      <c r="H1321" s="296"/>
      <c r="I1321" s="296"/>
    </row>
    <row r="1322" spans="1:9">
      <c r="A1322" s="296"/>
      <c r="B1322" s="288" t="s">
        <v>1141</v>
      </c>
      <c r="C1322" s="288" t="s">
        <v>1140</v>
      </c>
      <c r="D1322" s="287"/>
      <c r="E1322" s="286">
        <f>E1321+7</f>
        <v>43307</v>
      </c>
      <c r="F1322" s="286">
        <f>F1321+7</f>
        <v>43311</v>
      </c>
      <c r="G1322" s="286">
        <f>G1321+7</f>
        <v>43326</v>
      </c>
      <c r="H1322" s="299"/>
      <c r="I1322" s="296"/>
    </row>
    <row r="1323" spans="1:9">
      <c r="A1323" s="296"/>
      <c r="B1323" s="305"/>
      <c r="C1323" s="305"/>
      <c r="D1323" s="304"/>
      <c r="E1323" s="303"/>
      <c r="F1323" s="303"/>
      <c r="G1323" s="303"/>
      <c r="H1323" s="299"/>
      <c r="I1323" s="296"/>
    </row>
    <row r="1324" spans="1:9">
      <c r="A1324" s="296"/>
      <c r="B1324" s="295" t="s">
        <v>38</v>
      </c>
      <c r="C1324" s="295" t="s">
        <v>39</v>
      </c>
      <c r="D1324" s="294" t="s">
        <v>40</v>
      </c>
      <c r="E1324" s="291" t="s">
        <v>194</v>
      </c>
      <c r="F1324" s="291" t="s">
        <v>194</v>
      </c>
      <c r="G1324" s="291" t="s">
        <v>1139</v>
      </c>
      <c r="H1324" s="299"/>
      <c r="I1324" s="296"/>
    </row>
    <row r="1325" spans="1:9">
      <c r="A1325" s="296"/>
      <c r="B1325" s="293"/>
      <c r="C1325" s="293"/>
      <c r="D1325" s="292"/>
      <c r="E1325" s="291" t="s">
        <v>1125</v>
      </c>
      <c r="F1325" s="291" t="s">
        <v>42</v>
      </c>
      <c r="G1325" s="291" t="s">
        <v>43</v>
      </c>
      <c r="H1325" s="299"/>
      <c r="I1325" s="296"/>
    </row>
    <row r="1326" spans="1:9">
      <c r="A1326" s="296"/>
      <c r="B1326" s="302" t="s">
        <v>1138</v>
      </c>
      <c r="C1326" s="302" t="s">
        <v>1137</v>
      </c>
      <c r="D1326" s="290" t="s">
        <v>1136</v>
      </c>
      <c r="E1326" s="286">
        <v>43284</v>
      </c>
      <c r="F1326" s="286">
        <v>43287</v>
      </c>
      <c r="G1326" s="286">
        <v>43303</v>
      </c>
      <c r="H1326" s="299"/>
      <c r="I1326" s="296"/>
    </row>
    <row r="1327" spans="1:9">
      <c r="A1327" s="296"/>
      <c r="B1327" s="302" t="s">
        <v>1135</v>
      </c>
      <c r="C1327" s="302" t="s">
        <v>1134</v>
      </c>
      <c r="D1327" s="289"/>
      <c r="E1327" s="286">
        <f>E1326+7</f>
        <v>43291</v>
      </c>
      <c r="F1327" s="286">
        <f>F1326+7</f>
        <v>43294</v>
      </c>
      <c r="G1327" s="286">
        <f>G1326+7</f>
        <v>43310</v>
      </c>
      <c r="H1327" s="299"/>
      <c r="I1327" s="296"/>
    </row>
    <row r="1328" spans="1:9">
      <c r="A1328" s="296"/>
      <c r="B1328" s="302" t="s">
        <v>1133</v>
      </c>
      <c r="C1328" s="302" t="s">
        <v>1132</v>
      </c>
      <c r="D1328" s="289"/>
      <c r="E1328" s="286">
        <f>E1327+7</f>
        <v>43298</v>
      </c>
      <c r="F1328" s="286">
        <f>F1327+7</f>
        <v>43301</v>
      </c>
      <c r="G1328" s="286">
        <f>G1327+7</f>
        <v>43317</v>
      </c>
      <c r="H1328" s="299"/>
      <c r="I1328" s="296"/>
    </row>
    <row r="1329" spans="1:9">
      <c r="A1329" s="296"/>
      <c r="B1329" s="288" t="s">
        <v>1131</v>
      </c>
      <c r="C1329" s="288" t="s">
        <v>1130</v>
      </c>
      <c r="D1329" s="287"/>
      <c r="E1329" s="286">
        <f>E1328+7</f>
        <v>43305</v>
      </c>
      <c r="F1329" s="286">
        <f>F1328+7</f>
        <v>43308</v>
      </c>
      <c r="G1329" s="286">
        <f>G1328+7</f>
        <v>43324</v>
      </c>
      <c r="H1329" s="299"/>
      <c r="I1329" s="296"/>
    </row>
    <row r="1330" spans="1:9">
      <c r="A1330" s="301" t="s">
        <v>322</v>
      </c>
      <c r="B1330" s="300"/>
      <c r="C1330" s="300"/>
      <c r="D1330" s="296"/>
      <c r="E1330" s="296"/>
      <c r="F1330" s="296"/>
      <c r="G1330" s="296"/>
      <c r="H1330" s="299"/>
      <c r="I1330" s="296"/>
    </row>
    <row r="1331" spans="1:9">
      <c r="A1331" s="296"/>
      <c r="B1331" s="295" t="s">
        <v>38</v>
      </c>
      <c r="C1331" s="295" t="s">
        <v>39</v>
      </c>
      <c r="D1331" s="294" t="s">
        <v>40</v>
      </c>
      <c r="E1331" s="291" t="s">
        <v>194</v>
      </c>
      <c r="F1331" s="291" t="s">
        <v>194</v>
      </c>
      <c r="G1331" s="291" t="s">
        <v>1126</v>
      </c>
      <c r="H1331" s="291" t="s">
        <v>322</v>
      </c>
      <c r="I1331" s="296"/>
    </row>
    <row r="1332" spans="1:9">
      <c r="A1332" s="296"/>
      <c r="B1332" s="293"/>
      <c r="C1332" s="293"/>
      <c r="D1332" s="292"/>
      <c r="E1332" s="291" t="s">
        <v>1125</v>
      </c>
      <c r="F1332" s="291" t="s">
        <v>42</v>
      </c>
      <c r="G1332" s="291" t="s">
        <v>43</v>
      </c>
      <c r="H1332" s="291" t="s">
        <v>43</v>
      </c>
      <c r="I1332" s="296"/>
    </row>
    <row r="1333" spans="1:9">
      <c r="B1333" s="288" t="s">
        <v>1124</v>
      </c>
      <c r="C1333" s="288" t="s">
        <v>1129</v>
      </c>
      <c r="D1333" s="290" t="s">
        <v>1122</v>
      </c>
      <c r="E1333" s="286">
        <v>43279</v>
      </c>
      <c r="F1333" s="286">
        <v>43282</v>
      </c>
      <c r="G1333" s="286">
        <v>43293</v>
      </c>
      <c r="H1333" s="286" t="s">
        <v>1113</v>
      </c>
    </row>
    <row r="1334" spans="1:9">
      <c r="B1334" s="288" t="s">
        <v>1121</v>
      </c>
      <c r="C1334" s="288" t="s">
        <v>1120</v>
      </c>
      <c r="D1334" s="289"/>
      <c r="E1334" s="286">
        <f>E1333+7</f>
        <v>43286</v>
      </c>
      <c r="F1334" s="286">
        <f>F1333+7</f>
        <v>43289</v>
      </c>
      <c r="G1334" s="286">
        <f>G1333+7</f>
        <v>43300</v>
      </c>
      <c r="H1334" s="286" t="s">
        <v>1113</v>
      </c>
    </row>
    <row r="1335" spans="1:9">
      <c r="B1335" s="288" t="s">
        <v>1119</v>
      </c>
      <c r="C1335" s="288" t="s">
        <v>1118</v>
      </c>
      <c r="D1335" s="289"/>
      <c r="E1335" s="286">
        <f>E1334+7</f>
        <v>43293</v>
      </c>
      <c r="F1335" s="286">
        <f>F1334+7</f>
        <v>43296</v>
      </c>
      <c r="G1335" s="286">
        <f>G1334+7</f>
        <v>43307</v>
      </c>
      <c r="H1335" s="286" t="s">
        <v>1113</v>
      </c>
    </row>
    <row r="1336" spans="1:9">
      <c r="B1336" s="288" t="s">
        <v>1117</v>
      </c>
      <c r="C1336" s="288" t="s">
        <v>1120</v>
      </c>
      <c r="D1336" s="289"/>
      <c r="E1336" s="286">
        <f>E1335+7</f>
        <v>43300</v>
      </c>
      <c r="F1336" s="286">
        <f>F1335+7</f>
        <v>43303</v>
      </c>
      <c r="G1336" s="286">
        <f>G1335+7</f>
        <v>43314</v>
      </c>
      <c r="H1336" s="286" t="s">
        <v>1113</v>
      </c>
    </row>
    <row r="1337" spans="1:9">
      <c r="B1337" s="288" t="s">
        <v>1115</v>
      </c>
      <c r="C1337" s="288" t="s">
        <v>1128</v>
      </c>
      <c r="D1337" s="287"/>
      <c r="E1337" s="286">
        <f>E1336+7</f>
        <v>43307</v>
      </c>
      <c r="F1337" s="286">
        <f>F1336+7</f>
        <v>43310</v>
      </c>
      <c r="G1337" s="286">
        <f>G1336+7</f>
        <v>43321</v>
      </c>
      <c r="H1337" s="286" t="s">
        <v>1113</v>
      </c>
    </row>
    <row r="1338" spans="1:9">
      <c r="B1338" s="297"/>
      <c r="C1338" s="297"/>
      <c r="D1338" s="296"/>
      <c r="E1338" s="296"/>
      <c r="F1338" s="296"/>
      <c r="G1338" s="296"/>
    </row>
    <row r="1339" spans="1:9">
      <c r="A1339" s="298" t="s">
        <v>1127</v>
      </c>
      <c r="B1339" s="297"/>
      <c r="C1339" s="297"/>
      <c r="D1339" s="296"/>
      <c r="E1339" s="296"/>
      <c r="F1339" s="296"/>
      <c r="G1339" s="296"/>
    </row>
    <row r="1340" spans="1:9">
      <c r="B1340" s="295" t="s">
        <v>38</v>
      </c>
      <c r="C1340" s="295" t="s">
        <v>39</v>
      </c>
      <c r="D1340" s="294" t="s">
        <v>40</v>
      </c>
      <c r="E1340" s="291" t="s">
        <v>194</v>
      </c>
      <c r="F1340" s="291" t="s">
        <v>194</v>
      </c>
      <c r="G1340" s="291" t="s">
        <v>1126</v>
      </c>
      <c r="H1340" s="291" t="s">
        <v>322</v>
      </c>
    </row>
    <row r="1341" spans="1:9">
      <c r="B1341" s="293"/>
      <c r="C1341" s="293"/>
      <c r="D1341" s="292"/>
      <c r="E1341" s="291" t="s">
        <v>1125</v>
      </c>
      <c r="F1341" s="291" t="s">
        <v>42</v>
      </c>
      <c r="G1341" s="291" t="s">
        <v>43</v>
      </c>
      <c r="H1341" s="291" t="s">
        <v>43</v>
      </c>
    </row>
    <row r="1342" spans="1:9">
      <c r="B1342" s="288" t="s">
        <v>1124</v>
      </c>
      <c r="C1342" s="288" t="s">
        <v>1123</v>
      </c>
      <c r="D1342" s="290" t="s">
        <v>1122</v>
      </c>
      <c r="E1342" s="286">
        <v>43279</v>
      </c>
      <c r="F1342" s="286">
        <v>43282</v>
      </c>
      <c r="G1342" s="286">
        <v>43293</v>
      </c>
      <c r="H1342" s="286" t="s">
        <v>1113</v>
      </c>
    </row>
    <row r="1343" spans="1:9">
      <c r="B1343" s="288" t="s">
        <v>1121</v>
      </c>
      <c r="C1343" s="288" t="s">
        <v>1120</v>
      </c>
      <c r="D1343" s="289"/>
      <c r="E1343" s="286">
        <f>E1342+7</f>
        <v>43286</v>
      </c>
      <c r="F1343" s="286">
        <f>F1342+7</f>
        <v>43289</v>
      </c>
      <c r="G1343" s="286">
        <f>G1342+7</f>
        <v>43300</v>
      </c>
      <c r="H1343" s="286" t="s">
        <v>1113</v>
      </c>
    </row>
    <row r="1344" spans="1:9">
      <c r="B1344" s="288" t="s">
        <v>1119</v>
      </c>
      <c r="C1344" s="288" t="s">
        <v>1118</v>
      </c>
      <c r="D1344" s="289"/>
      <c r="E1344" s="286">
        <f>E1343+7</f>
        <v>43293</v>
      </c>
      <c r="F1344" s="286">
        <f>F1343+7</f>
        <v>43296</v>
      </c>
      <c r="G1344" s="286">
        <f>G1343+7</f>
        <v>43307</v>
      </c>
      <c r="H1344" s="286" t="s">
        <v>1113</v>
      </c>
    </row>
    <row r="1345" spans="2:8">
      <c r="B1345" s="288" t="s">
        <v>1117</v>
      </c>
      <c r="C1345" s="288" t="s">
        <v>1116</v>
      </c>
      <c r="D1345" s="289"/>
      <c r="E1345" s="286">
        <f>E1344+7</f>
        <v>43300</v>
      </c>
      <c r="F1345" s="286">
        <f>F1344+7</f>
        <v>43303</v>
      </c>
      <c r="G1345" s="286">
        <f>G1344+7</f>
        <v>43314</v>
      </c>
      <c r="H1345" s="286" t="s">
        <v>1113</v>
      </c>
    </row>
    <row r="1346" spans="2:8">
      <c r="B1346" s="288" t="s">
        <v>1115</v>
      </c>
      <c r="C1346" s="288" t="s">
        <v>1114</v>
      </c>
      <c r="D1346" s="287"/>
      <c r="E1346" s="286">
        <f>E1345+7</f>
        <v>43307</v>
      </c>
      <c r="F1346" s="286">
        <f>F1345+7</f>
        <v>43310</v>
      </c>
      <c r="G1346" s="286">
        <f>G1345+7</f>
        <v>43321</v>
      </c>
      <c r="H1346" s="286" t="s">
        <v>1113</v>
      </c>
    </row>
  </sheetData>
  <mergeCells count="685">
    <mergeCell ref="D1342:D1346"/>
    <mergeCell ref="D1309:D1312"/>
    <mergeCell ref="B1316:B1317"/>
    <mergeCell ref="C1316:C1317"/>
    <mergeCell ref="D1316:D1317"/>
    <mergeCell ref="D1318:D1322"/>
    <mergeCell ref="B1324:B1325"/>
    <mergeCell ref="C1324:C1325"/>
    <mergeCell ref="D1324:D1325"/>
    <mergeCell ref="D1326:D1329"/>
    <mergeCell ref="B1331:B1332"/>
    <mergeCell ref="C1331:C1332"/>
    <mergeCell ref="D1331:D1332"/>
    <mergeCell ref="D1333:D1337"/>
    <mergeCell ref="B1340:B1341"/>
    <mergeCell ref="C1340:C1341"/>
    <mergeCell ref="D1340:D1341"/>
    <mergeCell ref="D1287:D1290"/>
    <mergeCell ref="B1292:B1293"/>
    <mergeCell ref="C1292:C1293"/>
    <mergeCell ref="D1292:D1293"/>
    <mergeCell ref="D1294:D1297"/>
    <mergeCell ref="B1299:B1300"/>
    <mergeCell ref="C1299:C1300"/>
    <mergeCell ref="D1299:D1300"/>
    <mergeCell ref="D1270:D1274"/>
    <mergeCell ref="B1277:B1278"/>
    <mergeCell ref="C1277:C1278"/>
    <mergeCell ref="D1277:D1278"/>
    <mergeCell ref="D1279:D1283"/>
    <mergeCell ref="D1285:D1286"/>
    <mergeCell ref="D1240:D1243"/>
    <mergeCell ref="D1261:D1262"/>
    <mergeCell ref="D1263:D1266"/>
    <mergeCell ref="A1267:H1267"/>
    <mergeCell ref="B1268:B1269"/>
    <mergeCell ref="C1268:C1269"/>
    <mergeCell ref="D1268:D1269"/>
    <mergeCell ref="D1225:D1227"/>
    <mergeCell ref="B1230:B1231"/>
    <mergeCell ref="C1230:C1231"/>
    <mergeCell ref="D1230:D1231"/>
    <mergeCell ref="D1232:D1235"/>
    <mergeCell ref="B1238:B1239"/>
    <mergeCell ref="C1238:C1239"/>
    <mergeCell ref="D1238:D1239"/>
    <mergeCell ref="D1208:D1211"/>
    <mergeCell ref="B1213:B1214"/>
    <mergeCell ref="C1213:C1214"/>
    <mergeCell ref="D1213:D1214"/>
    <mergeCell ref="D1215:D1219"/>
    <mergeCell ref="B1221:B1222"/>
    <mergeCell ref="C1221:C1222"/>
    <mergeCell ref="D1221:D1222"/>
    <mergeCell ref="D1194:D1197"/>
    <mergeCell ref="B1199:B1200"/>
    <mergeCell ref="C1199:C1200"/>
    <mergeCell ref="D1199:D1200"/>
    <mergeCell ref="D1201:D1204"/>
    <mergeCell ref="B1206:B1207"/>
    <mergeCell ref="C1206:C1207"/>
    <mergeCell ref="D1206:D1207"/>
    <mergeCell ref="B1184:B1185"/>
    <mergeCell ref="C1184:C1185"/>
    <mergeCell ref="D1184:D1185"/>
    <mergeCell ref="D1186:D1190"/>
    <mergeCell ref="B1192:B1193"/>
    <mergeCell ref="C1192:C1193"/>
    <mergeCell ref="D1192:D1193"/>
    <mergeCell ref="D1168:D1172"/>
    <mergeCell ref="A1174:G1174"/>
    <mergeCell ref="B1176:B1177"/>
    <mergeCell ref="C1176:C1177"/>
    <mergeCell ref="D1176:D1177"/>
    <mergeCell ref="D1178:D1182"/>
    <mergeCell ref="B1157:B1158"/>
    <mergeCell ref="C1157:C1158"/>
    <mergeCell ref="D1157:D1158"/>
    <mergeCell ref="D1159:D1163"/>
    <mergeCell ref="A1165:B1165"/>
    <mergeCell ref="B1166:B1167"/>
    <mergeCell ref="C1166:C1167"/>
    <mergeCell ref="D1166:D1167"/>
    <mergeCell ref="D1141:D1145"/>
    <mergeCell ref="A1147:B1147"/>
    <mergeCell ref="B1148:B1149"/>
    <mergeCell ref="C1148:C1149"/>
    <mergeCell ref="D1148:D1149"/>
    <mergeCell ref="A1156:B1156"/>
    <mergeCell ref="D1116:D1120"/>
    <mergeCell ref="D1132:D1136"/>
    <mergeCell ref="A1138:B1138"/>
    <mergeCell ref="B1139:B1140"/>
    <mergeCell ref="C1139:C1140"/>
    <mergeCell ref="D1139:D1140"/>
    <mergeCell ref="D1098:D1102"/>
    <mergeCell ref="B1105:B1106"/>
    <mergeCell ref="C1105:C1106"/>
    <mergeCell ref="D1105:D1106"/>
    <mergeCell ref="D1107:D1111"/>
    <mergeCell ref="B1114:B1115"/>
    <mergeCell ref="C1114:C1115"/>
    <mergeCell ref="D1114:D1115"/>
    <mergeCell ref="D1081:D1084"/>
    <mergeCell ref="B1087:B1088"/>
    <mergeCell ref="C1087:C1088"/>
    <mergeCell ref="D1087:D1088"/>
    <mergeCell ref="D1089:D1093"/>
    <mergeCell ref="B1096:B1097"/>
    <mergeCell ref="C1096:C1097"/>
    <mergeCell ref="D1096:D1097"/>
    <mergeCell ref="B1072:B1073"/>
    <mergeCell ref="C1072:C1073"/>
    <mergeCell ref="D1072:D1073"/>
    <mergeCell ref="D1074:D1077"/>
    <mergeCell ref="B1079:B1080"/>
    <mergeCell ref="C1079:C1080"/>
    <mergeCell ref="D1079:D1080"/>
    <mergeCell ref="D1056:D1057"/>
    <mergeCell ref="D1058:D1061"/>
    <mergeCell ref="B1064:B1065"/>
    <mergeCell ref="C1064:C1065"/>
    <mergeCell ref="D1064:D1065"/>
    <mergeCell ref="D1066:D1070"/>
    <mergeCell ref="D1007:D1010"/>
    <mergeCell ref="A1013:G1013"/>
    <mergeCell ref="B1015:B1016"/>
    <mergeCell ref="C1015:C1016"/>
    <mergeCell ref="D1015:D1016"/>
    <mergeCell ref="D1017:D1021"/>
    <mergeCell ref="D958:D961"/>
    <mergeCell ref="B963:B964"/>
    <mergeCell ref="C963:C964"/>
    <mergeCell ref="D963:D964"/>
    <mergeCell ref="B1005:B1006"/>
    <mergeCell ref="C1005:C1006"/>
    <mergeCell ref="D1005:D1006"/>
    <mergeCell ref="B940:B941"/>
    <mergeCell ref="C940:C941"/>
    <mergeCell ref="D940:D941"/>
    <mergeCell ref="D942:D945"/>
    <mergeCell ref="D950:D953"/>
    <mergeCell ref="B956:B957"/>
    <mergeCell ref="C956:C957"/>
    <mergeCell ref="D956:D957"/>
    <mergeCell ref="D909:D913"/>
    <mergeCell ref="D927:D931"/>
    <mergeCell ref="B933:B934"/>
    <mergeCell ref="C933:C934"/>
    <mergeCell ref="D933:D934"/>
    <mergeCell ref="D935:D938"/>
    <mergeCell ref="D892:D895"/>
    <mergeCell ref="B898:B899"/>
    <mergeCell ref="C898:C899"/>
    <mergeCell ref="D898:D899"/>
    <mergeCell ref="D900:D904"/>
    <mergeCell ref="B907:B908"/>
    <mergeCell ref="C907:C908"/>
    <mergeCell ref="D907:D908"/>
    <mergeCell ref="D877:D880"/>
    <mergeCell ref="B883:B884"/>
    <mergeCell ref="C883:C884"/>
    <mergeCell ref="D883:D884"/>
    <mergeCell ref="D885:D888"/>
    <mergeCell ref="B890:B891"/>
    <mergeCell ref="C890:C891"/>
    <mergeCell ref="D890:D891"/>
    <mergeCell ref="D609:D612"/>
    <mergeCell ref="D632:D635"/>
    <mergeCell ref="D575:D576"/>
    <mergeCell ref="D591:D592"/>
    <mergeCell ref="D870:D873"/>
    <mergeCell ref="B875:B876"/>
    <mergeCell ref="C875:C876"/>
    <mergeCell ref="D875:D876"/>
    <mergeCell ref="D828:D832"/>
    <mergeCell ref="D491:D494"/>
    <mergeCell ref="D506:D509"/>
    <mergeCell ref="D536:D540"/>
    <mergeCell ref="D672:D673"/>
    <mergeCell ref="D616:D620"/>
    <mergeCell ref="D639:D643"/>
    <mergeCell ref="D602:D605"/>
    <mergeCell ref="D625:D628"/>
    <mergeCell ref="D529:D532"/>
    <mergeCell ref="D496:D497"/>
    <mergeCell ref="D379:D380"/>
    <mergeCell ref="D374:D377"/>
    <mergeCell ref="D457:D461"/>
    <mergeCell ref="D860:D864"/>
    <mergeCell ref="D648:D652"/>
    <mergeCell ref="D674:D678"/>
    <mergeCell ref="D545:D549"/>
    <mergeCell ref="D483:D487"/>
    <mergeCell ref="D584:D588"/>
    <mergeCell ref="D455:D456"/>
    <mergeCell ref="D748:D749"/>
    <mergeCell ref="D386:D387"/>
    <mergeCell ref="D527:D528"/>
    <mergeCell ref="D230:D233"/>
    <mergeCell ref="D238:D241"/>
    <mergeCell ref="D246:D249"/>
    <mergeCell ref="D419:D422"/>
    <mergeCell ref="D443:D446"/>
    <mergeCell ref="D349:D350"/>
    <mergeCell ref="A479:G479"/>
    <mergeCell ref="D543:D544"/>
    <mergeCell ref="D142:D143"/>
    <mergeCell ref="D356:D357"/>
    <mergeCell ref="D269:D270"/>
    <mergeCell ref="D773:D774"/>
    <mergeCell ref="D757:D758"/>
    <mergeCell ref="D700:D703"/>
    <mergeCell ref="D388:D391"/>
    <mergeCell ref="D426:D429"/>
    <mergeCell ref="D724:D725"/>
    <mergeCell ref="D706:D707"/>
    <mergeCell ref="D740:D741"/>
    <mergeCell ref="D765:D766"/>
    <mergeCell ref="D780:D781"/>
    <mergeCell ref="D504:D505"/>
    <mergeCell ref="D593:D597"/>
    <mergeCell ref="D665:D669"/>
    <mergeCell ref="D552:D553"/>
    <mergeCell ref="D623:D624"/>
    <mergeCell ref="D252:D253"/>
    <mergeCell ref="D441:D442"/>
    <mergeCell ref="D402:D403"/>
    <mergeCell ref="D372:D373"/>
    <mergeCell ref="D410:D411"/>
    <mergeCell ref="D424:D425"/>
    <mergeCell ref="D417:D418"/>
    <mergeCell ref="D381:D384"/>
    <mergeCell ref="D365:D366"/>
    <mergeCell ref="D296:D299"/>
    <mergeCell ref="C1056:C1057"/>
    <mergeCell ref="D971:D972"/>
    <mergeCell ref="D162:D166"/>
    <mergeCell ref="D254:D258"/>
    <mergeCell ref="D813:D817"/>
    <mergeCell ref="D797:D801"/>
    <mergeCell ref="D303:D307"/>
    <mergeCell ref="D320:D324"/>
    <mergeCell ref="D236:D237"/>
    <mergeCell ref="D211:D212"/>
    <mergeCell ref="B858:B859"/>
    <mergeCell ref="B948:B949"/>
    <mergeCell ref="B1122:B1123"/>
    <mergeCell ref="C1122:C1123"/>
    <mergeCell ref="D1122:D1123"/>
    <mergeCell ref="D1124:D1127"/>
    <mergeCell ref="D1040:D1041"/>
    <mergeCell ref="D1042:D1045"/>
    <mergeCell ref="B1048:B1049"/>
    <mergeCell ref="C1048:C1049"/>
    <mergeCell ref="D1301:D1304"/>
    <mergeCell ref="B1307:B1308"/>
    <mergeCell ref="C1307:C1308"/>
    <mergeCell ref="D1307:D1308"/>
    <mergeCell ref="B868:B869"/>
    <mergeCell ref="C868:C869"/>
    <mergeCell ref="D868:D869"/>
    <mergeCell ref="D1048:D1049"/>
    <mergeCell ref="D1050:D1053"/>
    <mergeCell ref="B1056:B1057"/>
    <mergeCell ref="B971:B972"/>
    <mergeCell ref="C971:C972"/>
    <mergeCell ref="D853:D856"/>
    <mergeCell ref="A866:G866"/>
    <mergeCell ref="A915:B915"/>
    <mergeCell ref="B916:B917"/>
    <mergeCell ref="C916:C917"/>
    <mergeCell ref="D916:D917"/>
    <mergeCell ref="D918:D921"/>
    <mergeCell ref="B925:B926"/>
    <mergeCell ref="D826:D827"/>
    <mergeCell ref="D851:D852"/>
    <mergeCell ref="D836:D839"/>
    <mergeCell ref="C948:C949"/>
    <mergeCell ref="D948:D949"/>
    <mergeCell ref="D965:D968"/>
    <mergeCell ref="C925:C926"/>
    <mergeCell ref="D925:D926"/>
    <mergeCell ref="C858:C859"/>
    <mergeCell ref="D858:D859"/>
    <mergeCell ref="B1040:B1041"/>
    <mergeCell ref="C1040:C1041"/>
    <mergeCell ref="D1026:D1030"/>
    <mergeCell ref="B1032:B1033"/>
    <mergeCell ref="C1032:C1033"/>
    <mergeCell ref="D1032:D1033"/>
    <mergeCell ref="D844:D848"/>
    <mergeCell ref="D789:D793"/>
    <mergeCell ref="B1024:B1025"/>
    <mergeCell ref="C1024:C1025"/>
    <mergeCell ref="D1024:D1025"/>
    <mergeCell ref="D1034:D1037"/>
    <mergeCell ref="D834:D835"/>
    <mergeCell ref="D842:D843"/>
    <mergeCell ref="D795:D796"/>
    <mergeCell ref="D819:D820"/>
    <mergeCell ref="B441:B442"/>
    <mergeCell ref="A439:G439"/>
    <mergeCell ref="D448:D449"/>
    <mergeCell ref="C386:C387"/>
    <mergeCell ref="C379:C380"/>
    <mergeCell ref="C431:C432"/>
    <mergeCell ref="C441:C442"/>
    <mergeCell ref="C410:C411"/>
    <mergeCell ref="C471:C472"/>
    <mergeCell ref="A463:C463"/>
    <mergeCell ref="C211:C212"/>
    <mergeCell ref="B356:B357"/>
    <mergeCell ref="B393:B394"/>
    <mergeCell ref="B448:B449"/>
    <mergeCell ref="B410:B411"/>
    <mergeCell ref="C393:C394"/>
    <mergeCell ref="C402:C403"/>
    <mergeCell ref="B417:B418"/>
    <mergeCell ref="C269:C270"/>
    <mergeCell ref="D312:D315"/>
    <mergeCell ref="C356:C357"/>
    <mergeCell ref="C417:C418"/>
    <mergeCell ref="B424:B425"/>
    <mergeCell ref="B431:B432"/>
    <mergeCell ref="B341:B342"/>
    <mergeCell ref="B333:B334"/>
    <mergeCell ref="B286:B287"/>
    <mergeCell ref="C372:C373"/>
    <mergeCell ref="C349:C350"/>
    <mergeCell ref="D279:D282"/>
    <mergeCell ref="D326:D327"/>
    <mergeCell ref="D318:D319"/>
    <mergeCell ref="D301:D302"/>
    <mergeCell ref="D367:D370"/>
    <mergeCell ref="C341:C342"/>
    <mergeCell ref="C333:C334"/>
    <mergeCell ref="C310:C311"/>
    <mergeCell ref="C203:C204"/>
    <mergeCell ref="D333:D334"/>
    <mergeCell ref="D335:D338"/>
    <mergeCell ref="C228:C229"/>
    <mergeCell ref="C326:C327"/>
    <mergeCell ref="C365:C366"/>
    <mergeCell ref="D277:D278"/>
    <mergeCell ref="D260:D261"/>
    <mergeCell ref="D288:D292"/>
    <mergeCell ref="C318:C319"/>
    <mergeCell ref="B534:B535"/>
    <mergeCell ref="C543:C544"/>
    <mergeCell ref="B543:B544"/>
    <mergeCell ref="B471:B472"/>
    <mergeCell ref="C511:C512"/>
    <mergeCell ref="D519:D520"/>
    <mergeCell ref="B511:B512"/>
    <mergeCell ref="D481:D482"/>
    <mergeCell ref="D511:D512"/>
    <mergeCell ref="D513:D516"/>
    <mergeCell ref="D489:D490"/>
    <mergeCell ref="C481:C482"/>
    <mergeCell ref="B455:B456"/>
    <mergeCell ref="B496:B497"/>
    <mergeCell ref="C527:C528"/>
    <mergeCell ref="B519:B520"/>
    <mergeCell ref="D466:D469"/>
    <mergeCell ref="D464:D465"/>
    <mergeCell ref="B481:B482"/>
    <mergeCell ref="B504:B505"/>
    <mergeCell ref="D6:D7"/>
    <mergeCell ref="D13:D14"/>
    <mergeCell ref="C6:C7"/>
    <mergeCell ref="C100:C101"/>
    <mergeCell ref="A1:G1"/>
    <mergeCell ref="D21:D22"/>
    <mergeCell ref="C13:C14"/>
    <mergeCell ref="C21:C22"/>
    <mergeCell ref="C29:C30"/>
    <mergeCell ref="C36:C37"/>
    <mergeCell ref="B21:B22"/>
    <mergeCell ref="B29:B30"/>
    <mergeCell ref="B36:B37"/>
    <mergeCell ref="B45:B46"/>
    <mergeCell ref="B53:B54"/>
    <mergeCell ref="B61:B62"/>
    <mergeCell ref="C260:C261"/>
    <mergeCell ref="C294:C295"/>
    <mergeCell ref="C277:C278"/>
    <mergeCell ref="C195:C196"/>
    <mergeCell ref="J1:K1"/>
    <mergeCell ref="A2:B2"/>
    <mergeCell ref="A3:G3"/>
    <mergeCell ref="A116:B116"/>
    <mergeCell ref="B6:B7"/>
    <mergeCell ref="B13:B14"/>
    <mergeCell ref="B76:B77"/>
    <mergeCell ref="B93:B94"/>
    <mergeCell ref="B100:B101"/>
    <mergeCell ref="C61:C62"/>
    <mergeCell ref="C68:C69"/>
    <mergeCell ref="C76:C77"/>
    <mergeCell ref="B68:B69"/>
    <mergeCell ref="C93:C94"/>
    <mergeCell ref="C252:C253"/>
    <mergeCell ref="B85:B86"/>
    <mergeCell ref="D93:D94"/>
    <mergeCell ref="A317:B317"/>
    <mergeCell ref="C286:C287"/>
    <mergeCell ref="C301:C302"/>
    <mergeCell ref="D85:D86"/>
    <mergeCell ref="B160:B161"/>
    <mergeCell ref="C134:C135"/>
    <mergeCell ref="C108:C109"/>
    <mergeCell ref="C142:C143"/>
    <mergeCell ref="C186:C187"/>
    <mergeCell ref="C151:C152"/>
    <mergeCell ref="C169:C170"/>
    <mergeCell ref="B126:B127"/>
    <mergeCell ref="B134:B135"/>
    <mergeCell ref="B142:B143"/>
    <mergeCell ref="C177:C178"/>
    <mergeCell ref="C126:C127"/>
    <mergeCell ref="C160:C161"/>
    <mergeCell ref="D186:D187"/>
    <mergeCell ref="D177:D178"/>
    <mergeCell ref="D126:D127"/>
    <mergeCell ref="D134:D135"/>
    <mergeCell ref="D160:D161"/>
    <mergeCell ref="D151:D152"/>
    <mergeCell ref="B252:B253"/>
    <mergeCell ref="B269:B270"/>
    <mergeCell ref="B260:B261"/>
    <mergeCell ref="C45:C46"/>
    <mergeCell ref="C53:C54"/>
    <mergeCell ref="C85:C86"/>
    <mergeCell ref="C220:C221"/>
    <mergeCell ref="C244:C245"/>
    <mergeCell ref="C236:C237"/>
    <mergeCell ref="B108:B109"/>
    <mergeCell ref="B177:B178"/>
    <mergeCell ref="B236:B237"/>
    <mergeCell ref="B228:B229"/>
    <mergeCell ref="B211:B212"/>
    <mergeCell ref="B195:B196"/>
    <mergeCell ref="B220:B221"/>
    <mergeCell ref="B186:B187"/>
    <mergeCell ref="B600:B601"/>
    <mergeCell ref="B591:B592"/>
    <mergeCell ref="B379:B380"/>
    <mergeCell ref="B277:B278"/>
    <mergeCell ref="B117:B118"/>
    <mergeCell ref="B169:B170"/>
    <mergeCell ref="A176:B176"/>
    <mergeCell ref="B151:B152"/>
    <mergeCell ref="B203:B204"/>
    <mergeCell ref="B244:B245"/>
    <mergeCell ref="B294:B295"/>
    <mergeCell ref="B301:B302"/>
    <mergeCell ref="B637:B638"/>
    <mergeCell ref="B623:B624"/>
    <mergeCell ref="B630:B631"/>
    <mergeCell ref="B568:B569"/>
    <mergeCell ref="B582:B583"/>
    <mergeCell ref="B575:B576"/>
    <mergeCell ref="B607:B608"/>
    <mergeCell ref="B614:B615"/>
    <mergeCell ref="B811:B812"/>
    <mergeCell ref="B740:B741"/>
    <mergeCell ref="B310:B311"/>
    <mergeCell ref="B318:B319"/>
    <mergeCell ref="A284:G284"/>
    <mergeCell ref="C826:C827"/>
    <mergeCell ref="C804:C805"/>
    <mergeCell ref="C489:C490"/>
    <mergeCell ref="C455:C456"/>
    <mergeCell ref="C496:C497"/>
    <mergeCell ref="B826:B827"/>
    <mergeCell ref="B819:B820"/>
    <mergeCell ref="C819:C820"/>
    <mergeCell ref="C851:C852"/>
    <mergeCell ref="A850:B850"/>
    <mergeCell ref="C834:C835"/>
    <mergeCell ref="C600:C601"/>
    <mergeCell ref="C607:C608"/>
    <mergeCell ref="C630:C631"/>
    <mergeCell ref="C582:C583"/>
    <mergeCell ref="B851:B852"/>
    <mergeCell ref="B834:B835"/>
    <mergeCell ref="B804:B805"/>
    <mergeCell ref="B842:B843"/>
    <mergeCell ref="C842:C843"/>
    <mergeCell ref="C795:C796"/>
    <mergeCell ref="D179:D183"/>
    <mergeCell ref="D15:D19"/>
    <mergeCell ref="D110:D114"/>
    <mergeCell ref="D119:D123"/>
    <mergeCell ref="B552:B553"/>
    <mergeCell ref="B464:B465"/>
    <mergeCell ref="B365:B366"/>
    <mergeCell ref="C519:C520"/>
    <mergeCell ref="C504:C505"/>
    <mergeCell ref="C534:C535"/>
    <mergeCell ref="D23:D26"/>
    <mergeCell ref="D70:D73"/>
    <mergeCell ref="D78:D81"/>
    <mergeCell ref="D128:D131"/>
    <mergeCell ref="D100:D101"/>
    <mergeCell ref="D117:D118"/>
    <mergeCell ref="D61:D62"/>
    <mergeCell ref="D68:D69"/>
    <mergeCell ref="D87:D90"/>
    <mergeCell ref="D63:D66"/>
    <mergeCell ref="D171:D174"/>
    <mergeCell ref="D29:D30"/>
    <mergeCell ref="D76:D77"/>
    <mergeCell ref="D108:D109"/>
    <mergeCell ref="D36:D37"/>
    <mergeCell ref="D45:D46"/>
    <mergeCell ref="D53:D54"/>
    <mergeCell ref="D169:D170"/>
    <mergeCell ref="D600:D601"/>
    <mergeCell ref="D607:D608"/>
    <mergeCell ref="D582:D583"/>
    <mergeCell ref="D450:D453"/>
    <mergeCell ref="D562:D565"/>
    <mergeCell ref="D8:D11"/>
    <mergeCell ref="D31:D34"/>
    <mergeCell ref="D205:D208"/>
    <mergeCell ref="D203:D204"/>
    <mergeCell ref="D95:D98"/>
    <mergeCell ref="D821:D824"/>
    <mergeCell ref="D806:D809"/>
    <mergeCell ref="C780:C781"/>
    <mergeCell ref="D787:D788"/>
    <mergeCell ref="D782:D785"/>
    <mergeCell ref="D735:D738"/>
    <mergeCell ref="D742:D745"/>
    <mergeCell ref="D767:D770"/>
    <mergeCell ref="D47:D50"/>
    <mergeCell ref="D55:D58"/>
    <mergeCell ref="D144:D148"/>
    <mergeCell ref="D195:D196"/>
    <mergeCell ref="C672:C673"/>
    <mergeCell ref="C706:C707"/>
    <mergeCell ref="C690:C691"/>
    <mergeCell ref="D682:D683"/>
    <mergeCell ref="C698:C699"/>
    <mergeCell ref="D102:D105"/>
    <mergeCell ref="C568:C569"/>
    <mergeCell ref="B773:B774"/>
    <mergeCell ref="B780:B781"/>
    <mergeCell ref="B757:B758"/>
    <mergeCell ref="B733:B734"/>
    <mergeCell ref="C748:C749"/>
    <mergeCell ref="C740:C741"/>
    <mergeCell ref="C773:C774"/>
    <mergeCell ref="C765:C766"/>
    <mergeCell ref="C591:C592"/>
    <mergeCell ref="C655:C656"/>
    <mergeCell ref="D690:D691"/>
    <mergeCell ref="D698:D699"/>
    <mergeCell ref="D717:D721"/>
    <mergeCell ref="B672:B673"/>
    <mergeCell ref="B715:B716"/>
    <mergeCell ref="B690:B691"/>
    <mergeCell ref="C682:C683"/>
    <mergeCell ref="D708:D712"/>
    <mergeCell ref="C715:C716"/>
    <mergeCell ref="B489:B490"/>
    <mergeCell ref="C117:C118"/>
    <mergeCell ref="D271:D274"/>
    <mergeCell ref="D351:D354"/>
    <mergeCell ref="B655:B656"/>
    <mergeCell ref="D684:D687"/>
    <mergeCell ref="C663:C664"/>
    <mergeCell ref="D655:D656"/>
    <mergeCell ref="D657:D660"/>
    <mergeCell ref="D663:D664"/>
    <mergeCell ref="B372:B373"/>
    <mergeCell ref="D393:D394"/>
    <mergeCell ref="D341:D342"/>
    <mergeCell ref="D412:D415"/>
    <mergeCell ref="D244:D245"/>
    <mergeCell ref="D220:D221"/>
    <mergeCell ref="D228:D229"/>
    <mergeCell ref="B349:B350"/>
    <mergeCell ref="B386:B387"/>
    <mergeCell ref="B326:B327"/>
    <mergeCell ref="B560:B561"/>
    <mergeCell ref="B527:B528"/>
    <mergeCell ref="C424:C425"/>
    <mergeCell ref="C448:C449"/>
    <mergeCell ref="C464:C465"/>
    <mergeCell ref="D136:D139"/>
    <mergeCell ref="D153:D156"/>
    <mergeCell ref="D197:D200"/>
    <mergeCell ref="D222:D225"/>
    <mergeCell ref="B402:B403"/>
    <mergeCell ref="D554:D557"/>
    <mergeCell ref="D534:D535"/>
    <mergeCell ref="D577:D580"/>
    <mergeCell ref="C637:C638"/>
    <mergeCell ref="C623:C624"/>
    <mergeCell ref="C614:C615"/>
    <mergeCell ref="C575:C576"/>
    <mergeCell ref="C552:C553"/>
    <mergeCell ref="C560:C561"/>
    <mergeCell ref="D560:D561"/>
    <mergeCell ref="D286:D287"/>
    <mergeCell ref="D328:D331"/>
    <mergeCell ref="D343:D347"/>
    <mergeCell ref="D358:D362"/>
    <mergeCell ref="D395:D399"/>
    <mergeCell ref="D404:D408"/>
    <mergeCell ref="D294:D295"/>
    <mergeCell ref="D310:D311"/>
    <mergeCell ref="D637:D638"/>
    <mergeCell ref="D431:D432"/>
    <mergeCell ref="D471:D472"/>
    <mergeCell ref="D498:D501"/>
    <mergeCell ref="D521:D524"/>
    <mergeCell ref="D646:D647"/>
    <mergeCell ref="D433:D437"/>
    <mergeCell ref="D473:D477"/>
    <mergeCell ref="D630:D631"/>
    <mergeCell ref="D614:D615"/>
    <mergeCell ref="B682:B683"/>
    <mergeCell ref="D750:D754"/>
    <mergeCell ref="D759:D763"/>
    <mergeCell ref="B646:B647"/>
    <mergeCell ref="B663:B664"/>
    <mergeCell ref="C646:C647"/>
    <mergeCell ref="D692:D695"/>
    <mergeCell ref="D733:D734"/>
    <mergeCell ref="D715:D716"/>
    <mergeCell ref="C724:C725"/>
    <mergeCell ref="C811:C812"/>
    <mergeCell ref="D811:D812"/>
    <mergeCell ref="D775:D778"/>
    <mergeCell ref="D726:D729"/>
    <mergeCell ref="B698:B699"/>
    <mergeCell ref="B706:B707"/>
    <mergeCell ref="C733:C734"/>
    <mergeCell ref="B724:B725"/>
    <mergeCell ref="B787:B788"/>
    <mergeCell ref="B748:B749"/>
    <mergeCell ref="C988:C989"/>
    <mergeCell ref="D988:D989"/>
    <mergeCell ref="D990:D994"/>
    <mergeCell ref="D568:D569"/>
    <mergeCell ref="D570:D573"/>
    <mergeCell ref="B795:B796"/>
    <mergeCell ref="C787:C788"/>
    <mergeCell ref="C757:C758"/>
    <mergeCell ref="B765:B766"/>
    <mergeCell ref="D804:D805"/>
    <mergeCell ref="D1150:D1153"/>
    <mergeCell ref="B1246:B1247"/>
    <mergeCell ref="C1246:C1247"/>
    <mergeCell ref="D1246:D1247"/>
    <mergeCell ref="D973:D976"/>
    <mergeCell ref="B979:B980"/>
    <mergeCell ref="C979:C980"/>
    <mergeCell ref="D979:D980"/>
    <mergeCell ref="D981:D985"/>
    <mergeCell ref="B988:B989"/>
    <mergeCell ref="D1256:D1259"/>
    <mergeCell ref="B1285:B1286"/>
    <mergeCell ref="C1285:C1286"/>
    <mergeCell ref="B1261:B1262"/>
    <mergeCell ref="C1261:C1262"/>
    <mergeCell ref="B997:B998"/>
    <mergeCell ref="C997:C998"/>
    <mergeCell ref="D997:D998"/>
    <mergeCell ref="D999:D1003"/>
    <mergeCell ref="B1130:B1131"/>
    <mergeCell ref="D38:D42"/>
    <mergeCell ref="D188:D192"/>
    <mergeCell ref="D213:D217"/>
    <mergeCell ref="D262:D266"/>
    <mergeCell ref="D1248:D1251"/>
    <mergeCell ref="B1254:B1255"/>
    <mergeCell ref="C1254:C1255"/>
    <mergeCell ref="D1254:D1255"/>
    <mergeCell ref="C1130:C1131"/>
    <mergeCell ref="D1130:D1131"/>
  </mergeCells>
  <phoneticPr fontId="9" type="noConversion"/>
  <hyperlinks>
    <hyperlink ref="B1296" r:id="rId1" tooltip="Click to view vessel registry detailed, such as IMO No., Flag, Call Sign, ... etc." display="javascript:__doPostBack('ctl00$ContentPlaceHolder1$lbtnVesselName','')"/>
  </hyperlinks>
  <pageMargins left="0.69930555555555596" right="0.69930555555555596" top="0.75" bottom="0.75" header="0.3" footer="0.3"/>
  <pageSetup paperSize="9" orientation="portrait" horizontalDpi="2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8"/>
  <sheetViews>
    <sheetView workbookViewId="0">
      <selection activeCell="B27" sqref="B27"/>
    </sheetView>
  </sheetViews>
  <sheetFormatPr defaultRowHeight="12.75"/>
  <cols>
    <col min="1" max="1" width="18.125" style="421" customWidth="1"/>
    <col min="2" max="2" width="28.375" style="421" customWidth="1"/>
    <col min="3" max="3" width="15.125" style="421" customWidth="1"/>
    <col min="4" max="4" width="18.375" style="421" customWidth="1"/>
    <col min="5" max="5" width="16" style="421" customWidth="1"/>
    <col min="6" max="6" width="23.625" style="421" customWidth="1"/>
    <col min="7" max="7" width="22.75" style="421" customWidth="1"/>
    <col min="8" max="16384" width="9" style="421"/>
  </cols>
  <sheetData>
    <row r="1" spans="1:7" ht="51" customHeight="1">
      <c r="A1" s="541" t="s">
        <v>2445</v>
      </c>
      <c r="B1" s="541"/>
      <c r="C1" s="541"/>
      <c r="D1" s="541"/>
      <c r="E1" s="541"/>
      <c r="F1" s="541"/>
      <c r="G1" s="541"/>
    </row>
    <row r="2" spans="1:7" ht="18.75">
      <c r="A2" s="540" t="s">
        <v>35</v>
      </c>
      <c r="B2" s="539"/>
      <c r="C2" s="535"/>
      <c r="D2" s="535"/>
      <c r="E2" s="538"/>
      <c r="F2" s="535"/>
      <c r="G2" s="537" t="s">
        <v>2444</v>
      </c>
    </row>
    <row r="3" spans="1:7">
      <c r="A3" s="536"/>
      <c r="B3" s="535"/>
      <c r="C3" s="535"/>
      <c r="D3" s="535"/>
      <c r="E3" s="535"/>
      <c r="F3" s="535"/>
      <c r="G3" s="535"/>
    </row>
    <row r="4" spans="1:7" ht="15.75">
      <c r="A4" s="534" t="s">
        <v>36</v>
      </c>
      <c r="B4" s="534"/>
      <c r="C4" s="534"/>
      <c r="D4" s="534"/>
      <c r="E4" s="534"/>
      <c r="F4" s="534"/>
      <c r="G4" s="534"/>
    </row>
    <row r="5" spans="1:7">
      <c r="A5" s="435"/>
      <c r="B5" s="434" t="s">
        <v>2443</v>
      </c>
      <c r="C5" s="471"/>
      <c r="D5" s="517"/>
      <c r="E5" s="472"/>
      <c r="F5" s="517"/>
      <c r="G5" s="533"/>
    </row>
    <row r="6" spans="1:7">
      <c r="B6" s="434"/>
      <c r="C6" s="471"/>
      <c r="D6" s="517"/>
      <c r="E6" s="472"/>
      <c r="F6" s="517"/>
      <c r="G6" s="533"/>
    </row>
    <row r="7" spans="1:7">
      <c r="A7" s="435" t="s">
        <v>37</v>
      </c>
      <c r="B7" s="426" t="s">
        <v>2365</v>
      </c>
      <c r="C7" s="426" t="s">
        <v>2364</v>
      </c>
      <c r="D7" s="426" t="s">
        <v>2363</v>
      </c>
      <c r="E7" s="426" t="s">
        <v>2067</v>
      </c>
      <c r="F7" s="427" t="s">
        <v>2361</v>
      </c>
      <c r="G7" s="427" t="s">
        <v>2423</v>
      </c>
    </row>
    <row r="8" spans="1:7">
      <c r="A8" s="435" t="s">
        <v>2289</v>
      </c>
      <c r="B8" s="423"/>
      <c r="C8" s="423"/>
      <c r="D8" s="423"/>
      <c r="E8" s="423"/>
      <c r="F8" s="427" t="s">
        <v>2389</v>
      </c>
      <c r="G8" s="427" t="s">
        <v>2388</v>
      </c>
    </row>
    <row r="9" spans="1:7" ht="13.5" customHeight="1">
      <c r="A9" s="531"/>
      <c r="B9" s="479" t="s">
        <v>2442</v>
      </c>
      <c r="C9" s="479" t="s">
        <v>2441</v>
      </c>
      <c r="D9" s="530" t="s">
        <v>2435</v>
      </c>
      <c r="E9" s="479">
        <v>43278</v>
      </c>
      <c r="F9" s="479">
        <v>43285</v>
      </c>
      <c r="G9" s="479">
        <v>43313</v>
      </c>
    </row>
    <row r="10" spans="1:7" ht="13.5" customHeight="1">
      <c r="A10" s="527"/>
      <c r="B10" s="479" t="s">
        <v>2440</v>
      </c>
      <c r="C10" s="479" t="s">
        <v>2439</v>
      </c>
      <c r="D10" s="530" t="s">
        <v>2435</v>
      </c>
      <c r="E10" s="479">
        <v>43285</v>
      </c>
      <c r="F10" s="479">
        <v>43292</v>
      </c>
      <c r="G10" s="479">
        <v>43320</v>
      </c>
    </row>
    <row r="11" spans="1:7" ht="13.5" customHeight="1">
      <c r="A11" s="527"/>
      <c r="B11" s="479" t="s">
        <v>2438</v>
      </c>
      <c r="C11" s="479" t="s">
        <v>2437</v>
      </c>
      <c r="D11" s="530" t="s">
        <v>2435</v>
      </c>
      <c r="E11" s="479">
        <v>43292</v>
      </c>
      <c r="F11" s="479">
        <v>43299</v>
      </c>
      <c r="G11" s="479">
        <v>43327</v>
      </c>
    </row>
    <row r="12" spans="1:7" ht="13.5" customHeight="1">
      <c r="A12" s="527"/>
      <c r="B12" s="479" t="s">
        <v>1988</v>
      </c>
      <c r="C12" s="479" t="s">
        <v>2436</v>
      </c>
      <c r="D12" s="530" t="s">
        <v>2435</v>
      </c>
      <c r="E12" s="479">
        <v>43299</v>
      </c>
      <c r="F12" s="479">
        <v>43306</v>
      </c>
      <c r="G12" s="479">
        <v>43334</v>
      </c>
    </row>
    <row r="13" spans="1:7" ht="13.5" customHeight="1">
      <c r="A13" s="527"/>
      <c r="B13" s="479" t="s">
        <v>2063</v>
      </c>
      <c r="C13" s="479" t="s">
        <v>2063</v>
      </c>
      <c r="D13" s="530" t="s">
        <v>2435</v>
      </c>
      <c r="E13" s="479">
        <v>43306</v>
      </c>
      <c r="F13" s="479">
        <v>43313</v>
      </c>
      <c r="G13" s="479">
        <v>43341</v>
      </c>
    </row>
    <row r="14" spans="1:7" ht="13.5" customHeight="1">
      <c r="A14" s="531"/>
      <c r="B14" s="528"/>
      <c r="C14" s="528"/>
      <c r="D14" s="532"/>
      <c r="E14" s="528"/>
      <c r="F14" s="528"/>
      <c r="G14" s="528"/>
    </row>
    <row r="15" spans="1:7" ht="13.5" customHeight="1">
      <c r="A15" s="435" t="s">
        <v>2424</v>
      </c>
      <c r="B15" s="426" t="s">
        <v>2365</v>
      </c>
      <c r="C15" s="426" t="s">
        <v>2364</v>
      </c>
      <c r="D15" s="426" t="s">
        <v>2363</v>
      </c>
      <c r="E15" s="426" t="s">
        <v>2067</v>
      </c>
      <c r="F15" s="427" t="s">
        <v>2361</v>
      </c>
      <c r="G15" s="427" t="s">
        <v>2423</v>
      </c>
    </row>
    <row r="16" spans="1:7" ht="13.5" customHeight="1">
      <c r="A16" s="531"/>
      <c r="B16" s="423"/>
      <c r="C16" s="423"/>
      <c r="D16" s="423"/>
      <c r="E16" s="423"/>
      <c r="F16" s="427" t="s">
        <v>2389</v>
      </c>
      <c r="G16" s="427" t="s">
        <v>2388</v>
      </c>
    </row>
    <row r="17" spans="1:7" ht="13.5" customHeight="1">
      <c r="A17" s="531"/>
      <c r="B17" s="479" t="s">
        <v>2434</v>
      </c>
      <c r="C17" s="479" t="s">
        <v>2425</v>
      </c>
      <c r="D17" s="530" t="s">
        <v>2221</v>
      </c>
      <c r="E17" s="479">
        <v>43276</v>
      </c>
      <c r="F17" s="479">
        <v>43282</v>
      </c>
      <c r="G17" s="479">
        <v>43308</v>
      </c>
    </row>
    <row r="18" spans="1:7" ht="13.5" customHeight="1">
      <c r="A18" s="531"/>
      <c r="B18" s="479" t="s">
        <v>2433</v>
      </c>
      <c r="C18" s="479" t="s">
        <v>2432</v>
      </c>
      <c r="D18" s="530" t="s">
        <v>2221</v>
      </c>
      <c r="E18" s="479">
        <v>43283</v>
      </c>
      <c r="F18" s="479">
        <v>43289</v>
      </c>
      <c r="G18" s="479">
        <v>43315</v>
      </c>
    </row>
    <row r="19" spans="1:7" ht="13.5" customHeight="1">
      <c r="A19" s="531"/>
      <c r="B19" s="479" t="s">
        <v>2431</v>
      </c>
      <c r="C19" s="479" t="s">
        <v>225</v>
      </c>
      <c r="D19" s="530" t="s">
        <v>2221</v>
      </c>
      <c r="E19" s="479">
        <v>43290</v>
      </c>
      <c r="F19" s="479">
        <v>43296</v>
      </c>
      <c r="G19" s="479">
        <v>43322</v>
      </c>
    </row>
    <row r="20" spans="1:7" ht="13.5" customHeight="1">
      <c r="A20" s="531"/>
      <c r="B20" s="479" t="s">
        <v>2430</v>
      </c>
      <c r="C20" s="479" t="s">
        <v>2429</v>
      </c>
      <c r="D20" s="530" t="s">
        <v>2221</v>
      </c>
      <c r="E20" s="479">
        <v>43297</v>
      </c>
      <c r="F20" s="479">
        <v>43303</v>
      </c>
      <c r="G20" s="479">
        <v>43329</v>
      </c>
    </row>
    <row r="21" spans="1:7" ht="13.5" customHeight="1">
      <c r="A21" s="531"/>
      <c r="B21" s="479" t="s">
        <v>2428</v>
      </c>
      <c r="C21" s="479" t="s">
        <v>2427</v>
      </c>
      <c r="D21" s="530" t="s">
        <v>2221</v>
      </c>
      <c r="E21" s="479">
        <v>43304</v>
      </c>
      <c r="F21" s="479">
        <v>43310</v>
      </c>
      <c r="G21" s="479">
        <v>43336</v>
      </c>
    </row>
    <row r="22" spans="1:7" ht="13.5" customHeight="1">
      <c r="A22" s="531"/>
      <c r="B22" s="479" t="s">
        <v>2426</v>
      </c>
      <c r="C22" s="479" t="s">
        <v>2425</v>
      </c>
      <c r="D22" s="530" t="s">
        <v>2221</v>
      </c>
      <c r="E22" s="479">
        <v>43311</v>
      </c>
      <c r="F22" s="479">
        <v>43317</v>
      </c>
      <c r="G22" s="479">
        <v>43343</v>
      </c>
    </row>
    <row r="23" spans="1:7">
      <c r="A23" s="527"/>
      <c r="B23" s="528"/>
      <c r="C23" s="528"/>
      <c r="D23" s="529"/>
      <c r="E23" s="528"/>
      <c r="F23" s="528"/>
      <c r="G23" s="528"/>
    </row>
    <row r="24" spans="1:7">
      <c r="A24" s="435" t="s">
        <v>2424</v>
      </c>
      <c r="B24" s="426" t="s">
        <v>2365</v>
      </c>
      <c r="C24" s="426" t="s">
        <v>2364</v>
      </c>
      <c r="D24" s="426" t="s">
        <v>2363</v>
      </c>
      <c r="E24" s="426" t="s">
        <v>2067</v>
      </c>
      <c r="F24" s="427" t="s">
        <v>2361</v>
      </c>
      <c r="G24" s="427" t="s">
        <v>2423</v>
      </c>
    </row>
    <row r="25" spans="1:7">
      <c r="A25" s="527"/>
      <c r="B25" s="423"/>
      <c r="C25" s="423"/>
      <c r="D25" s="423"/>
      <c r="E25" s="423"/>
      <c r="F25" s="427" t="s">
        <v>2389</v>
      </c>
      <c r="G25" s="427" t="s">
        <v>2388</v>
      </c>
    </row>
    <row r="26" spans="1:7" ht="13.5" customHeight="1">
      <c r="A26" s="527"/>
      <c r="B26" s="479" t="s">
        <v>2063</v>
      </c>
      <c r="C26" s="479" t="s">
        <v>2063</v>
      </c>
      <c r="D26" s="427" t="s">
        <v>2416</v>
      </c>
      <c r="E26" s="479">
        <v>43276</v>
      </c>
      <c r="F26" s="479">
        <v>43282</v>
      </c>
      <c r="G26" s="479">
        <v>43311</v>
      </c>
    </row>
    <row r="27" spans="1:7" ht="13.5" customHeight="1">
      <c r="A27" s="527"/>
      <c r="B27" s="479" t="s">
        <v>1868</v>
      </c>
      <c r="C27" s="479" t="s">
        <v>2422</v>
      </c>
      <c r="D27" s="427" t="s">
        <v>2416</v>
      </c>
      <c r="E27" s="479">
        <v>43283</v>
      </c>
      <c r="F27" s="479">
        <v>43289</v>
      </c>
      <c r="G27" s="479">
        <v>43318</v>
      </c>
    </row>
    <row r="28" spans="1:7" ht="13.5" customHeight="1">
      <c r="A28" s="527"/>
      <c r="B28" s="479" t="s">
        <v>1864</v>
      </c>
      <c r="C28" s="479" t="s">
        <v>2421</v>
      </c>
      <c r="D28" s="427" t="s">
        <v>2416</v>
      </c>
      <c r="E28" s="479">
        <v>43290</v>
      </c>
      <c r="F28" s="479">
        <v>43296</v>
      </c>
      <c r="G28" s="479">
        <v>43325</v>
      </c>
    </row>
    <row r="29" spans="1:7" ht="13.5" customHeight="1">
      <c r="A29" s="527"/>
      <c r="B29" s="479" t="s">
        <v>2420</v>
      </c>
      <c r="C29" s="479" t="s">
        <v>2419</v>
      </c>
      <c r="D29" s="427" t="s">
        <v>2416</v>
      </c>
      <c r="E29" s="479">
        <v>43297</v>
      </c>
      <c r="F29" s="479">
        <v>43303</v>
      </c>
      <c r="G29" s="479">
        <v>43332</v>
      </c>
    </row>
    <row r="30" spans="1:7" ht="13.5" customHeight="1">
      <c r="A30" s="527"/>
      <c r="B30" s="479" t="s">
        <v>2418</v>
      </c>
      <c r="C30" s="479" t="s">
        <v>2417</v>
      </c>
      <c r="D30" s="427" t="s">
        <v>2416</v>
      </c>
      <c r="E30" s="479">
        <v>43304</v>
      </c>
      <c r="F30" s="479">
        <v>43310</v>
      </c>
      <c r="G30" s="479">
        <v>43339</v>
      </c>
    </row>
    <row r="31" spans="1:7" ht="13.5" customHeight="1">
      <c r="A31" s="527"/>
      <c r="B31" s="479" t="s">
        <v>2063</v>
      </c>
      <c r="C31" s="479" t="s">
        <v>2063</v>
      </c>
      <c r="D31" s="427" t="s">
        <v>2416</v>
      </c>
      <c r="E31" s="479">
        <v>43311</v>
      </c>
      <c r="F31" s="479">
        <v>43317</v>
      </c>
      <c r="G31" s="479">
        <v>43346</v>
      </c>
    </row>
    <row r="32" spans="1:7" ht="13.5" customHeight="1">
      <c r="B32" s="481"/>
      <c r="C32" s="481"/>
      <c r="D32" s="459"/>
      <c r="E32" s="481"/>
      <c r="F32" s="481"/>
      <c r="G32" s="481"/>
    </row>
    <row r="33" spans="1:7" ht="13.5" customHeight="1">
      <c r="A33" s="525" t="s">
        <v>205</v>
      </c>
      <c r="B33" s="429" t="s">
        <v>38</v>
      </c>
      <c r="C33" s="429" t="s">
        <v>39</v>
      </c>
      <c r="D33" s="429" t="s">
        <v>40</v>
      </c>
      <c r="E33" s="429" t="s">
        <v>2067</v>
      </c>
      <c r="F33" s="526" t="s">
        <v>313</v>
      </c>
      <c r="G33" s="526" t="s">
        <v>56</v>
      </c>
    </row>
    <row r="34" spans="1:7" ht="13.5" customHeight="1">
      <c r="A34" s="525" t="s">
        <v>2317</v>
      </c>
      <c r="B34" s="428"/>
      <c r="C34" s="428"/>
      <c r="D34" s="428"/>
      <c r="E34" s="428"/>
      <c r="F34" s="479" t="s">
        <v>42</v>
      </c>
      <c r="G34" s="479" t="s">
        <v>43</v>
      </c>
    </row>
    <row r="35" spans="1:7" ht="13.5" customHeight="1">
      <c r="A35" s="525"/>
      <c r="B35" s="479" t="s">
        <v>2415</v>
      </c>
      <c r="C35" s="479" t="s">
        <v>424</v>
      </c>
      <c r="D35" s="427" t="s">
        <v>2404</v>
      </c>
      <c r="E35" s="479">
        <v>43277</v>
      </c>
      <c r="F35" s="479">
        <v>43283</v>
      </c>
      <c r="G35" s="479">
        <v>43306</v>
      </c>
    </row>
    <row r="36" spans="1:7" ht="13.5" customHeight="1">
      <c r="A36" s="525"/>
      <c r="B36" s="479" t="s">
        <v>2414</v>
      </c>
      <c r="C36" s="479" t="s">
        <v>2413</v>
      </c>
      <c r="D36" s="427" t="s">
        <v>2404</v>
      </c>
      <c r="E36" s="479">
        <v>43284</v>
      </c>
      <c r="F36" s="479">
        <v>43290</v>
      </c>
      <c r="G36" s="479">
        <v>43313</v>
      </c>
    </row>
    <row r="37" spans="1:7" ht="13.5" customHeight="1">
      <c r="A37" s="525"/>
      <c r="B37" s="479" t="s">
        <v>2412</v>
      </c>
      <c r="C37" s="479" t="s">
        <v>2411</v>
      </c>
      <c r="D37" s="427" t="s">
        <v>2404</v>
      </c>
      <c r="E37" s="479">
        <v>43291</v>
      </c>
      <c r="F37" s="479">
        <v>43297</v>
      </c>
      <c r="G37" s="479">
        <v>43320</v>
      </c>
    </row>
    <row r="38" spans="1:7" ht="13.5" customHeight="1">
      <c r="A38" s="525"/>
      <c r="B38" s="479" t="s">
        <v>2410</v>
      </c>
      <c r="C38" s="479" t="s">
        <v>2409</v>
      </c>
      <c r="D38" s="427" t="s">
        <v>2404</v>
      </c>
      <c r="E38" s="479">
        <v>43298</v>
      </c>
      <c r="F38" s="479">
        <v>43304</v>
      </c>
      <c r="G38" s="479">
        <v>43327</v>
      </c>
    </row>
    <row r="39" spans="1:7" ht="13.5" customHeight="1">
      <c r="A39" s="525"/>
      <c r="B39" s="479" t="s">
        <v>2408</v>
      </c>
      <c r="C39" s="479" t="s">
        <v>2407</v>
      </c>
      <c r="D39" s="427" t="s">
        <v>2404</v>
      </c>
      <c r="E39" s="479">
        <v>43305</v>
      </c>
      <c r="F39" s="479">
        <v>43311</v>
      </c>
      <c r="G39" s="479">
        <v>43334</v>
      </c>
    </row>
    <row r="40" spans="1:7" ht="13.5" customHeight="1">
      <c r="A40" s="525"/>
      <c r="B40" s="479" t="s">
        <v>2406</v>
      </c>
      <c r="C40" s="479" t="s">
        <v>2405</v>
      </c>
      <c r="D40" s="427" t="s">
        <v>2404</v>
      </c>
      <c r="E40" s="479">
        <v>43312</v>
      </c>
      <c r="F40" s="479">
        <v>43318</v>
      </c>
      <c r="G40" s="479">
        <v>43341</v>
      </c>
    </row>
    <row r="41" spans="1:7" ht="13.5">
      <c r="A41" s="525"/>
      <c r="B41" s="524"/>
      <c r="C41" s="524"/>
      <c r="D41" s="488"/>
      <c r="E41" s="481"/>
      <c r="F41" s="481"/>
      <c r="G41" s="481"/>
    </row>
    <row r="42" spans="1:7">
      <c r="A42" s="435" t="s">
        <v>2403</v>
      </c>
      <c r="B42" s="426" t="s">
        <v>2365</v>
      </c>
      <c r="C42" s="426" t="s">
        <v>2364</v>
      </c>
      <c r="D42" s="426" t="s">
        <v>2363</v>
      </c>
      <c r="E42" s="456" t="s">
        <v>2067</v>
      </c>
      <c r="F42" s="427" t="s">
        <v>2361</v>
      </c>
      <c r="G42" s="427" t="s">
        <v>2391</v>
      </c>
    </row>
    <row r="43" spans="1:7" ht="12.75" customHeight="1">
      <c r="A43" s="435" t="s">
        <v>2151</v>
      </c>
      <c r="B43" s="423"/>
      <c r="C43" s="423"/>
      <c r="D43" s="423"/>
      <c r="E43" s="454"/>
      <c r="F43" s="427" t="s">
        <v>2389</v>
      </c>
      <c r="G43" s="427" t="s">
        <v>2388</v>
      </c>
    </row>
    <row r="44" spans="1:7" ht="12.75" customHeight="1">
      <c r="A44" s="452"/>
      <c r="B44" s="479" t="s">
        <v>2402</v>
      </c>
      <c r="C44" s="479" t="s">
        <v>2401</v>
      </c>
      <c r="D44" s="426" t="s">
        <v>2400</v>
      </c>
      <c r="E44" s="479">
        <v>43278</v>
      </c>
      <c r="F44" s="479">
        <v>43284</v>
      </c>
      <c r="G44" s="479">
        <v>43309</v>
      </c>
    </row>
    <row r="45" spans="1:7" ht="12.75" customHeight="1">
      <c r="A45" s="452"/>
      <c r="B45" s="479" t="s">
        <v>2399</v>
      </c>
      <c r="C45" s="479" t="s">
        <v>2398</v>
      </c>
      <c r="D45" s="425"/>
      <c r="E45" s="479">
        <v>43285</v>
      </c>
      <c r="F45" s="479">
        <v>43291</v>
      </c>
      <c r="G45" s="479">
        <v>43316</v>
      </c>
    </row>
    <row r="46" spans="1:7" ht="12.75" customHeight="1">
      <c r="A46" s="452"/>
      <c r="B46" s="479" t="s">
        <v>2397</v>
      </c>
      <c r="C46" s="479" t="s">
        <v>2396</v>
      </c>
      <c r="D46" s="425"/>
      <c r="E46" s="479">
        <v>43292</v>
      </c>
      <c r="F46" s="479">
        <v>43298</v>
      </c>
      <c r="G46" s="479">
        <v>43323</v>
      </c>
    </row>
    <row r="47" spans="1:7" ht="13.5" customHeight="1">
      <c r="A47" s="435"/>
      <c r="B47" s="479" t="s">
        <v>2004</v>
      </c>
      <c r="C47" s="479" t="s">
        <v>2395</v>
      </c>
      <c r="D47" s="425"/>
      <c r="E47" s="479">
        <v>43299</v>
      </c>
      <c r="F47" s="479">
        <v>43305</v>
      </c>
      <c r="G47" s="479">
        <v>43330</v>
      </c>
    </row>
    <row r="48" spans="1:7" ht="13.5" customHeight="1">
      <c r="A48" s="435"/>
      <c r="B48" s="479" t="s">
        <v>2394</v>
      </c>
      <c r="C48" s="479" t="s">
        <v>2393</v>
      </c>
      <c r="D48" s="425"/>
      <c r="E48" s="479">
        <v>43306</v>
      </c>
      <c r="F48" s="479">
        <v>43312</v>
      </c>
      <c r="G48" s="479">
        <v>43337</v>
      </c>
    </row>
    <row r="49" spans="1:7" ht="12.75" customHeight="1">
      <c r="A49" s="452"/>
      <c r="B49" s="479" t="s">
        <v>2063</v>
      </c>
      <c r="C49" s="479" t="s">
        <v>2063</v>
      </c>
      <c r="D49" s="423"/>
      <c r="E49" s="479">
        <v>43313</v>
      </c>
      <c r="F49" s="479">
        <v>43319</v>
      </c>
      <c r="G49" s="479">
        <v>43344</v>
      </c>
    </row>
    <row r="50" spans="1:7" ht="12.75" customHeight="1">
      <c r="A50" s="435"/>
      <c r="B50" s="481"/>
      <c r="C50" s="481"/>
      <c r="D50" s="459"/>
      <c r="E50" s="481"/>
      <c r="F50" s="481"/>
      <c r="G50" s="481"/>
    </row>
    <row r="51" spans="1:7" ht="12.75" customHeight="1">
      <c r="A51" s="435" t="s">
        <v>2392</v>
      </c>
      <c r="B51" s="426" t="s">
        <v>2365</v>
      </c>
      <c r="C51" s="426" t="s">
        <v>2364</v>
      </c>
      <c r="D51" s="426" t="s">
        <v>2363</v>
      </c>
      <c r="E51" s="456" t="s">
        <v>2067</v>
      </c>
      <c r="F51" s="427" t="s">
        <v>2361</v>
      </c>
      <c r="G51" s="427" t="s">
        <v>2391</v>
      </c>
    </row>
    <row r="52" spans="1:7" ht="12.75" customHeight="1">
      <c r="A52" s="435" t="s">
        <v>2390</v>
      </c>
      <c r="B52" s="423"/>
      <c r="C52" s="423"/>
      <c r="D52" s="423"/>
      <c r="E52" s="454"/>
      <c r="F52" s="427" t="s">
        <v>2389</v>
      </c>
      <c r="G52" s="427" t="s">
        <v>2388</v>
      </c>
    </row>
    <row r="53" spans="1:7" ht="13.5" customHeight="1">
      <c r="A53" s="452"/>
      <c r="B53" s="479" t="s">
        <v>217</v>
      </c>
      <c r="C53" s="479" t="s">
        <v>239</v>
      </c>
      <c r="D53" s="520" t="s">
        <v>2387</v>
      </c>
      <c r="E53" s="479">
        <v>43280</v>
      </c>
      <c r="F53" s="479">
        <v>43287</v>
      </c>
      <c r="G53" s="479">
        <v>43309</v>
      </c>
    </row>
    <row r="54" spans="1:7" ht="13.5" customHeight="1">
      <c r="A54" s="452"/>
      <c r="B54" s="479" t="s">
        <v>1844</v>
      </c>
      <c r="C54" s="479" t="s">
        <v>94</v>
      </c>
      <c r="D54" s="520"/>
      <c r="E54" s="479">
        <f>E53+7</f>
        <v>43287</v>
      </c>
      <c r="F54" s="479">
        <f>F53+7</f>
        <v>43294</v>
      </c>
      <c r="G54" s="479">
        <f>G53+7</f>
        <v>43316</v>
      </c>
    </row>
    <row r="55" spans="1:7" ht="12.75" customHeight="1">
      <c r="A55" s="452"/>
      <c r="B55" s="479" t="s">
        <v>2386</v>
      </c>
      <c r="C55" s="479" t="s">
        <v>94</v>
      </c>
      <c r="D55" s="520"/>
      <c r="E55" s="479">
        <f>E54+7</f>
        <v>43294</v>
      </c>
      <c r="F55" s="479">
        <f>F54+7</f>
        <v>43301</v>
      </c>
      <c r="G55" s="479">
        <f>G54+7</f>
        <v>43323</v>
      </c>
    </row>
    <row r="56" spans="1:7" ht="12.75" customHeight="1">
      <c r="A56" s="452"/>
      <c r="B56" s="479" t="s">
        <v>1842</v>
      </c>
      <c r="C56" s="479" t="s">
        <v>51</v>
      </c>
      <c r="D56" s="520"/>
      <c r="E56" s="479">
        <f>E55+7</f>
        <v>43301</v>
      </c>
      <c r="F56" s="479">
        <f>F55+7</f>
        <v>43308</v>
      </c>
      <c r="G56" s="479">
        <f>G55+7</f>
        <v>43330</v>
      </c>
    </row>
    <row r="57" spans="1:7" ht="12.75" customHeight="1">
      <c r="A57" s="452"/>
      <c r="B57" s="479" t="s">
        <v>2063</v>
      </c>
      <c r="C57" s="479" t="s">
        <v>2063</v>
      </c>
      <c r="D57" s="520"/>
      <c r="E57" s="479">
        <f>E56+7</f>
        <v>43308</v>
      </c>
      <c r="F57" s="479">
        <f>F56+7</f>
        <v>43315</v>
      </c>
      <c r="G57" s="479">
        <f>G56+7</f>
        <v>43337</v>
      </c>
    </row>
    <row r="58" spans="1:7">
      <c r="B58" s="523"/>
      <c r="C58" s="523"/>
      <c r="D58" s="523"/>
      <c r="E58" s="523"/>
      <c r="F58" s="523"/>
      <c r="G58" s="523"/>
    </row>
    <row r="59" spans="1:7">
      <c r="A59" s="435" t="s">
        <v>2385</v>
      </c>
      <c r="B59" s="429" t="s">
        <v>38</v>
      </c>
      <c r="C59" s="429" t="s">
        <v>39</v>
      </c>
      <c r="D59" s="429" t="s">
        <v>40</v>
      </c>
      <c r="E59" s="429" t="s">
        <v>2067</v>
      </c>
      <c r="F59" s="427" t="s">
        <v>313</v>
      </c>
      <c r="G59" s="427" t="s">
        <v>62</v>
      </c>
    </row>
    <row r="60" spans="1:7">
      <c r="A60" s="435" t="s">
        <v>2384</v>
      </c>
      <c r="B60" s="428"/>
      <c r="C60" s="428"/>
      <c r="D60" s="428"/>
      <c r="E60" s="428"/>
      <c r="F60" s="427" t="s">
        <v>42</v>
      </c>
      <c r="G60" s="427" t="s">
        <v>43</v>
      </c>
    </row>
    <row r="61" spans="1:7" ht="13.5" customHeight="1">
      <c r="A61" s="435"/>
      <c r="B61" s="494" t="s">
        <v>2383</v>
      </c>
      <c r="C61" s="494" t="s">
        <v>2382</v>
      </c>
      <c r="D61" s="522" t="s">
        <v>2381</v>
      </c>
      <c r="E61" s="494">
        <v>43278</v>
      </c>
      <c r="F61" s="494">
        <v>43285</v>
      </c>
      <c r="G61" s="494">
        <v>43311</v>
      </c>
    </row>
    <row r="62" spans="1:7" ht="13.5" customHeight="1">
      <c r="A62" s="435"/>
      <c r="B62" s="494" t="s">
        <v>1894</v>
      </c>
      <c r="C62" s="494" t="s">
        <v>2380</v>
      </c>
      <c r="D62" s="522"/>
      <c r="E62" s="494">
        <v>43285</v>
      </c>
      <c r="F62" s="494">
        <v>43292</v>
      </c>
      <c r="G62" s="494">
        <v>43318</v>
      </c>
    </row>
    <row r="63" spans="1:7" ht="13.5" customHeight="1">
      <c r="A63" s="435"/>
      <c r="B63" s="494" t="s">
        <v>2379</v>
      </c>
      <c r="C63" s="494" t="s">
        <v>2378</v>
      </c>
      <c r="D63" s="522"/>
      <c r="E63" s="494">
        <v>43292</v>
      </c>
      <c r="F63" s="494">
        <v>43299</v>
      </c>
      <c r="G63" s="494">
        <v>43325</v>
      </c>
    </row>
    <row r="64" spans="1:7" ht="13.5" customHeight="1">
      <c r="A64" s="435"/>
      <c r="B64" s="494" t="s">
        <v>2377</v>
      </c>
      <c r="C64" s="494" t="s">
        <v>2376</v>
      </c>
      <c r="D64" s="522"/>
      <c r="E64" s="494">
        <v>43299</v>
      </c>
      <c r="F64" s="494">
        <v>43306</v>
      </c>
      <c r="G64" s="494">
        <v>43332</v>
      </c>
    </row>
    <row r="65" spans="1:7" ht="13.5" customHeight="1">
      <c r="A65" s="435"/>
      <c r="B65" s="494" t="s">
        <v>2063</v>
      </c>
      <c r="C65" s="494" t="s">
        <v>2063</v>
      </c>
      <c r="D65" s="522"/>
      <c r="E65" s="494">
        <v>43306</v>
      </c>
      <c r="F65" s="494">
        <v>43313</v>
      </c>
      <c r="G65" s="494">
        <v>43339</v>
      </c>
    </row>
    <row r="66" spans="1:7" ht="13.5">
      <c r="A66" s="435"/>
      <c r="B66" s="521"/>
      <c r="C66" s="521"/>
      <c r="D66" s="488"/>
      <c r="E66" s="457"/>
      <c r="F66" s="457"/>
      <c r="G66" s="457"/>
    </row>
    <row r="67" spans="1:7">
      <c r="A67" s="421" t="s">
        <v>65</v>
      </c>
      <c r="B67" s="429" t="s">
        <v>38</v>
      </c>
      <c r="C67" s="429" t="s">
        <v>39</v>
      </c>
      <c r="D67" s="429" t="s">
        <v>40</v>
      </c>
      <c r="E67" s="429" t="s">
        <v>2067</v>
      </c>
      <c r="F67" s="516" t="s">
        <v>313</v>
      </c>
      <c r="G67" s="516" t="s">
        <v>65</v>
      </c>
    </row>
    <row r="68" spans="1:7" ht="16.5" customHeight="1">
      <c r="A68" s="435" t="s">
        <v>2375</v>
      </c>
      <c r="B68" s="428"/>
      <c r="C68" s="428"/>
      <c r="D68" s="428"/>
      <c r="E68" s="428"/>
      <c r="F68" s="516" t="s">
        <v>42</v>
      </c>
      <c r="G68" s="516" t="s">
        <v>43</v>
      </c>
    </row>
    <row r="69" spans="1:7">
      <c r="A69" s="452"/>
      <c r="B69" s="516" t="s">
        <v>2374</v>
      </c>
      <c r="C69" s="516" t="s">
        <v>2373</v>
      </c>
      <c r="D69" s="494" t="s">
        <v>2366</v>
      </c>
      <c r="E69" s="516">
        <v>43280</v>
      </c>
      <c r="F69" s="516">
        <v>43287</v>
      </c>
      <c r="G69" s="516">
        <v>43309</v>
      </c>
    </row>
    <row r="70" spans="1:7">
      <c r="A70" s="452"/>
      <c r="B70" s="516" t="s">
        <v>2372</v>
      </c>
      <c r="C70" s="516" t="s">
        <v>239</v>
      </c>
      <c r="D70" s="494" t="s">
        <v>2366</v>
      </c>
      <c r="E70" s="516">
        <v>43287</v>
      </c>
      <c r="F70" s="516">
        <v>43294</v>
      </c>
      <c r="G70" s="516">
        <v>43316</v>
      </c>
    </row>
    <row r="71" spans="1:7" ht="13.5" customHeight="1">
      <c r="A71" s="452"/>
      <c r="B71" s="516" t="s">
        <v>2371</v>
      </c>
      <c r="C71" s="516" t="s">
        <v>2370</v>
      </c>
      <c r="D71" s="494" t="s">
        <v>2366</v>
      </c>
      <c r="E71" s="516">
        <v>43294</v>
      </c>
      <c r="F71" s="516">
        <v>43301</v>
      </c>
      <c r="G71" s="516">
        <v>43323</v>
      </c>
    </row>
    <row r="72" spans="1:7">
      <c r="A72" s="431"/>
      <c r="B72" s="516" t="s">
        <v>211</v>
      </c>
      <c r="C72" s="516" t="s">
        <v>2369</v>
      </c>
      <c r="D72" s="494" t="s">
        <v>2366</v>
      </c>
      <c r="E72" s="516">
        <v>43301</v>
      </c>
      <c r="F72" s="516">
        <v>43308</v>
      </c>
      <c r="G72" s="516">
        <v>43330</v>
      </c>
    </row>
    <row r="73" spans="1:7">
      <c r="A73" s="431"/>
      <c r="B73" s="516" t="s">
        <v>2368</v>
      </c>
      <c r="C73" s="516" t="s">
        <v>2367</v>
      </c>
      <c r="D73" s="494" t="s">
        <v>2366</v>
      </c>
      <c r="E73" s="516">
        <v>43308</v>
      </c>
      <c r="F73" s="516">
        <v>43315</v>
      </c>
      <c r="G73" s="516">
        <v>43337</v>
      </c>
    </row>
    <row r="74" spans="1:7" ht="12.75" customHeight="1">
      <c r="B74" s="481"/>
      <c r="C74" s="481"/>
      <c r="D74" s="459"/>
      <c r="E74" s="481"/>
      <c r="F74" s="481"/>
      <c r="G74" s="481"/>
    </row>
    <row r="75" spans="1:7" ht="12.75" customHeight="1">
      <c r="A75" s="435" t="s">
        <v>2360</v>
      </c>
      <c r="B75" s="429" t="s">
        <v>2365</v>
      </c>
      <c r="C75" s="429" t="s">
        <v>2364</v>
      </c>
      <c r="D75" s="429" t="s">
        <v>2363</v>
      </c>
      <c r="E75" s="429" t="s">
        <v>2362</v>
      </c>
      <c r="F75" s="479" t="s">
        <v>2361</v>
      </c>
      <c r="G75" s="479" t="s">
        <v>2360</v>
      </c>
    </row>
    <row r="76" spans="1:7" ht="12.75" customHeight="1">
      <c r="A76" s="435" t="s">
        <v>2281</v>
      </c>
      <c r="B76" s="428"/>
      <c r="C76" s="428"/>
      <c r="D76" s="428"/>
      <c r="E76" s="428"/>
      <c r="F76" s="427" t="s">
        <v>42</v>
      </c>
      <c r="G76" s="427" t="s">
        <v>43</v>
      </c>
    </row>
    <row r="77" spans="1:7" ht="12.75" customHeight="1">
      <c r="A77" s="435"/>
      <c r="B77" s="479" t="s">
        <v>2359</v>
      </c>
      <c r="C77" s="479" t="s">
        <v>288</v>
      </c>
      <c r="D77" s="520" t="s">
        <v>2358</v>
      </c>
      <c r="E77" s="479">
        <v>43279</v>
      </c>
      <c r="F77" s="479">
        <v>43286</v>
      </c>
      <c r="G77" s="479">
        <v>43310</v>
      </c>
    </row>
    <row r="78" spans="1:7" ht="12.75" customHeight="1">
      <c r="A78" s="435"/>
      <c r="B78" s="479" t="s">
        <v>2357</v>
      </c>
      <c r="C78" s="479" t="s">
        <v>695</v>
      </c>
      <c r="D78" s="520"/>
      <c r="E78" s="479">
        <v>43286</v>
      </c>
      <c r="F78" s="479">
        <v>43293</v>
      </c>
      <c r="G78" s="479">
        <v>43317</v>
      </c>
    </row>
    <row r="79" spans="1:7" ht="12.75" customHeight="1">
      <c r="A79" s="435"/>
      <c r="B79" s="479" t="s">
        <v>2356</v>
      </c>
      <c r="C79" s="479" t="s">
        <v>94</v>
      </c>
      <c r="D79" s="520"/>
      <c r="E79" s="479">
        <v>43293</v>
      </c>
      <c r="F79" s="479">
        <v>43300</v>
      </c>
      <c r="G79" s="479">
        <v>43324</v>
      </c>
    </row>
    <row r="80" spans="1:7" ht="12.75" customHeight="1">
      <c r="A80" s="435"/>
      <c r="B80" s="479" t="s">
        <v>2355</v>
      </c>
      <c r="C80" s="479" t="s">
        <v>2354</v>
      </c>
      <c r="D80" s="520"/>
      <c r="E80" s="479">
        <v>43300</v>
      </c>
      <c r="F80" s="479">
        <v>43307</v>
      </c>
      <c r="G80" s="479">
        <v>43331</v>
      </c>
    </row>
    <row r="81" spans="1:7" ht="12.75" customHeight="1">
      <c r="A81" s="435"/>
      <c r="B81" s="479" t="s">
        <v>2353</v>
      </c>
      <c r="C81" s="479" t="s">
        <v>123</v>
      </c>
      <c r="D81" s="520"/>
      <c r="E81" s="479">
        <v>43307</v>
      </c>
      <c r="F81" s="479">
        <v>43314</v>
      </c>
      <c r="G81" s="479">
        <v>43338</v>
      </c>
    </row>
    <row r="82" spans="1:7" ht="12.75" customHeight="1">
      <c r="A82" s="435"/>
      <c r="B82" s="435"/>
      <c r="C82" s="473"/>
      <c r="D82" s="471"/>
      <c r="E82" s="472"/>
      <c r="F82" s="517"/>
      <c r="G82" s="517"/>
    </row>
    <row r="83" spans="1:7">
      <c r="A83" s="519" t="s">
        <v>2352</v>
      </c>
      <c r="B83" s="429" t="s">
        <v>38</v>
      </c>
      <c r="C83" s="429" t="s">
        <v>39</v>
      </c>
      <c r="D83" s="429" t="s">
        <v>40</v>
      </c>
      <c r="E83" s="429" t="s">
        <v>2067</v>
      </c>
      <c r="F83" s="427" t="s">
        <v>313</v>
      </c>
      <c r="G83" s="427" t="s">
        <v>68</v>
      </c>
    </row>
    <row r="84" spans="1:7">
      <c r="A84" s="435" t="s">
        <v>2351</v>
      </c>
      <c r="B84" s="428"/>
      <c r="C84" s="518"/>
      <c r="D84" s="428"/>
      <c r="E84" s="428"/>
      <c r="F84" s="516" t="s">
        <v>42</v>
      </c>
      <c r="G84" s="516" t="s">
        <v>43</v>
      </c>
    </row>
    <row r="85" spans="1:7" ht="13.5" customHeight="1">
      <c r="B85" s="516" t="s">
        <v>2350</v>
      </c>
      <c r="C85" s="516" t="s">
        <v>253</v>
      </c>
      <c r="D85" s="516" t="s">
        <v>2345</v>
      </c>
      <c r="E85" s="516">
        <v>43280</v>
      </c>
      <c r="F85" s="516">
        <v>43288</v>
      </c>
      <c r="G85" s="516">
        <v>43312</v>
      </c>
    </row>
    <row r="86" spans="1:7" ht="13.5" customHeight="1">
      <c r="B86" s="516" t="s">
        <v>2349</v>
      </c>
      <c r="C86" s="516" t="s">
        <v>263</v>
      </c>
      <c r="D86" s="516" t="s">
        <v>2345</v>
      </c>
      <c r="E86" s="516">
        <v>43287</v>
      </c>
      <c r="F86" s="516">
        <v>43295</v>
      </c>
      <c r="G86" s="516">
        <v>43319</v>
      </c>
    </row>
    <row r="87" spans="1:7" ht="13.5" customHeight="1">
      <c r="B87" s="516" t="s">
        <v>2348</v>
      </c>
      <c r="C87" s="516" t="s">
        <v>51</v>
      </c>
      <c r="D87" s="516" t="s">
        <v>2345</v>
      </c>
      <c r="E87" s="516">
        <v>43294</v>
      </c>
      <c r="F87" s="516">
        <v>43302</v>
      </c>
      <c r="G87" s="516">
        <v>43326</v>
      </c>
    </row>
    <row r="88" spans="1:7" ht="13.5" customHeight="1">
      <c r="B88" s="516" t="s">
        <v>2347</v>
      </c>
      <c r="C88" s="516" t="s">
        <v>96</v>
      </c>
      <c r="D88" s="516" t="s">
        <v>2345</v>
      </c>
      <c r="E88" s="516">
        <v>43301</v>
      </c>
      <c r="F88" s="516">
        <v>43309</v>
      </c>
      <c r="G88" s="516">
        <v>43333</v>
      </c>
    </row>
    <row r="89" spans="1:7" ht="13.5" customHeight="1">
      <c r="B89" s="516" t="s">
        <v>2346</v>
      </c>
      <c r="C89" s="516" t="s">
        <v>50</v>
      </c>
      <c r="D89" s="516" t="s">
        <v>2345</v>
      </c>
      <c r="E89" s="516">
        <v>43308</v>
      </c>
      <c r="F89" s="516">
        <v>43316</v>
      </c>
      <c r="G89" s="516">
        <v>43340</v>
      </c>
    </row>
    <row r="90" spans="1:7">
      <c r="B90" s="473"/>
      <c r="C90" s="473"/>
      <c r="D90" s="471"/>
      <c r="E90" s="472"/>
      <c r="F90" s="517"/>
      <c r="G90" s="517"/>
    </row>
    <row r="91" spans="1:7">
      <c r="A91" s="435" t="s">
        <v>2344</v>
      </c>
      <c r="B91" s="429" t="s">
        <v>38</v>
      </c>
      <c r="C91" s="429" t="s">
        <v>39</v>
      </c>
      <c r="D91" s="429" t="s">
        <v>40</v>
      </c>
      <c r="E91" s="429" t="s">
        <v>2067</v>
      </c>
      <c r="F91" s="427" t="s">
        <v>313</v>
      </c>
      <c r="G91" s="427" t="s">
        <v>82</v>
      </c>
    </row>
    <row r="92" spans="1:7">
      <c r="A92" s="435" t="s">
        <v>2059</v>
      </c>
      <c r="B92" s="428"/>
      <c r="C92" s="428"/>
      <c r="D92" s="428"/>
      <c r="E92" s="428"/>
      <c r="F92" s="516" t="s">
        <v>42</v>
      </c>
      <c r="G92" s="516" t="s">
        <v>43</v>
      </c>
    </row>
    <row r="93" spans="1:7" ht="13.5" customHeight="1">
      <c r="A93" s="435" t="s">
        <v>402</v>
      </c>
      <c r="B93" s="479" t="s">
        <v>2341</v>
      </c>
      <c r="C93" s="479" t="s">
        <v>424</v>
      </c>
      <c r="D93" s="426" t="s">
        <v>221</v>
      </c>
      <c r="E93" s="479">
        <v>43276</v>
      </c>
      <c r="F93" s="479">
        <v>43283</v>
      </c>
      <c r="G93" s="479">
        <v>43304</v>
      </c>
    </row>
    <row r="94" spans="1:7" ht="13.5" customHeight="1">
      <c r="A94" s="435" t="s">
        <v>402</v>
      </c>
      <c r="B94" s="479" t="s">
        <v>2340</v>
      </c>
      <c r="C94" s="479" t="s">
        <v>425</v>
      </c>
      <c r="D94" s="425"/>
      <c r="E94" s="479">
        <f>E93+7</f>
        <v>43283</v>
      </c>
      <c r="F94" s="479">
        <f>F93+7</f>
        <v>43290</v>
      </c>
      <c r="G94" s="479">
        <f>G93+7</f>
        <v>43311</v>
      </c>
    </row>
    <row r="95" spans="1:7" ht="13.5" customHeight="1">
      <c r="B95" s="479" t="s">
        <v>2339</v>
      </c>
      <c r="C95" s="479" t="s">
        <v>431</v>
      </c>
      <c r="D95" s="425"/>
      <c r="E95" s="479">
        <f>E94+7</f>
        <v>43290</v>
      </c>
      <c r="F95" s="479">
        <f>F94+7</f>
        <v>43297</v>
      </c>
      <c r="G95" s="479">
        <f>G94+7</f>
        <v>43318</v>
      </c>
    </row>
    <row r="96" spans="1:7" ht="13.5" customHeight="1">
      <c r="B96" s="479" t="s">
        <v>2338</v>
      </c>
      <c r="C96" s="479" t="s">
        <v>517</v>
      </c>
      <c r="D96" s="425"/>
      <c r="E96" s="479">
        <f>E95+7</f>
        <v>43297</v>
      </c>
      <c r="F96" s="479">
        <f>F95+7</f>
        <v>43304</v>
      </c>
      <c r="G96" s="479">
        <f>G95+7</f>
        <v>43325</v>
      </c>
    </row>
    <row r="97" spans="1:7" ht="13.5" customHeight="1">
      <c r="B97" s="479" t="s">
        <v>603</v>
      </c>
      <c r="C97" s="479" t="s">
        <v>518</v>
      </c>
      <c r="D97" s="425"/>
      <c r="E97" s="479">
        <f>E96+7</f>
        <v>43304</v>
      </c>
      <c r="F97" s="479">
        <f>F96+7</f>
        <v>43311</v>
      </c>
      <c r="G97" s="479">
        <f>G96+7</f>
        <v>43332</v>
      </c>
    </row>
    <row r="98" spans="1:7" ht="13.5" customHeight="1">
      <c r="A98" s="435" t="s">
        <v>402</v>
      </c>
      <c r="B98" s="479" t="s">
        <v>2063</v>
      </c>
      <c r="C98" s="479" t="s">
        <v>2063</v>
      </c>
      <c r="D98" s="423"/>
      <c r="E98" s="479">
        <f>E97+7</f>
        <v>43311</v>
      </c>
      <c r="F98" s="479">
        <f>F97+7</f>
        <v>43318</v>
      </c>
      <c r="G98" s="479">
        <f>G97+7</f>
        <v>43339</v>
      </c>
    </row>
    <row r="99" spans="1:7" ht="13.5" customHeight="1">
      <c r="A99" s="435"/>
      <c r="B99" s="481"/>
      <c r="C99" s="481"/>
      <c r="D99" s="459"/>
      <c r="E99" s="481"/>
      <c r="F99" s="481"/>
      <c r="G99" s="481"/>
    </row>
    <row r="100" spans="1:7" ht="13.5" customHeight="1">
      <c r="A100" s="435" t="s">
        <v>2343</v>
      </c>
      <c r="B100" s="429" t="s">
        <v>38</v>
      </c>
      <c r="C100" s="429" t="s">
        <v>39</v>
      </c>
      <c r="D100" s="429" t="s">
        <v>40</v>
      </c>
      <c r="E100" s="429" t="s">
        <v>2067</v>
      </c>
      <c r="F100" s="427" t="s">
        <v>313</v>
      </c>
      <c r="G100" s="427" t="s">
        <v>2343</v>
      </c>
    </row>
    <row r="101" spans="1:7" ht="13.5" customHeight="1">
      <c r="A101" s="435" t="s">
        <v>2342</v>
      </c>
      <c r="B101" s="428"/>
      <c r="C101" s="428"/>
      <c r="D101" s="428"/>
      <c r="E101" s="428"/>
      <c r="F101" s="516" t="s">
        <v>42</v>
      </c>
      <c r="G101" s="516" t="s">
        <v>43</v>
      </c>
    </row>
    <row r="102" spans="1:7" ht="13.5" customHeight="1">
      <c r="A102" s="435"/>
      <c r="B102" s="479" t="s">
        <v>2341</v>
      </c>
      <c r="C102" s="479" t="s">
        <v>424</v>
      </c>
      <c r="D102" s="426" t="s">
        <v>221</v>
      </c>
      <c r="E102" s="479">
        <v>43276</v>
      </c>
      <c r="F102" s="479">
        <v>43283</v>
      </c>
      <c r="G102" s="479">
        <v>43302</v>
      </c>
    </row>
    <row r="103" spans="1:7" ht="13.5" customHeight="1">
      <c r="A103" s="435"/>
      <c r="B103" s="479" t="s">
        <v>2340</v>
      </c>
      <c r="C103" s="479" t="s">
        <v>425</v>
      </c>
      <c r="D103" s="425"/>
      <c r="E103" s="479">
        <v>43283</v>
      </c>
      <c r="F103" s="479">
        <v>43290</v>
      </c>
      <c r="G103" s="479">
        <v>43309</v>
      </c>
    </row>
    <row r="104" spans="1:7" ht="13.5" customHeight="1">
      <c r="A104" s="435"/>
      <c r="B104" s="479" t="s">
        <v>2339</v>
      </c>
      <c r="C104" s="479" t="s">
        <v>431</v>
      </c>
      <c r="D104" s="425"/>
      <c r="E104" s="479">
        <v>43290</v>
      </c>
      <c r="F104" s="479">
        <v>43297</v>
      </c>
      <c r="G104" s="479">
        <v>43316</v>
      </c>
    </row>
    <row r="105" spans="1:7" ht="13.5" customHeight="1">
      <c r="A105" s="435"/>
      <c r="B105" s="479" t="s">
        <v>2338</v>
      </c>
      <c r="C105" s="479" t="s">
        <v>517</v>
      </c>
      <c r="D105" s="425"/>
      <c r="E105" s="479">
        <v>43297</v>
      </c>
      <c r="F105" s="479">
        <v>43304</v>
      </c>
      <c r="G105" s="479">
        <v>43323</v>
      </c>
    </row>
    <row r="106" spans="1:7" ht="13.5" customHeight="1">
      <c r="A106" s="435"/>
      <c r="B106" s="479" t="s">
        <v>603</v>
      </c>
      <c r="C106" s="479" t="s">
        <v>518</v>
      </c>
      <c r="D106" s="425"/>
      <c r="E106" s="479">
        <v>43304</v>
      </c>
      <c r="F106" s="479">
        <v>43311</v>
      </c>
      <c r="G106" s="479">
        <v>43330</v>
      </c>
    </row>
    <row r="107" spans="1:7" ht="13.5" customHeight="1">
      <c r="A107" s="435"/>
      <c r="B107" s="479" t="s">
        <v>2063</v>
      </c>
      <c r="C107" s="479" t="s">
        <v>2063</v>
      </c>
      <c r="D107" s="423"/>
      <c r="E107" s="479">
        <v>43311</v>
      </c>
      <c r="F107" s="479">
        <v>43318</v>
      </c>
      <c r="G107" s="479">
        <v>43337</v>
      </c>
    </row>
    <row r="109" spans="1:7">
      <c r="A109" s="435" t="s">
        <v>2337</v>
      </c>
      <c r="B109" s="429" t="s">
        <v>38</v>
      </c>
      <c r="C109" s="429" t="s">
        <v>39</v>
      </c>
      <c r="D109" s="429" t="s">
        <v>40</v>
      </c>
      <c r="E109" s="429" t="s">
        <v>2067</v>
      </c>
      <c r="F109" s="427" t="s">
        <v>313</v>
      </c>
      <c r="G109" s="427" t="s">
        <v>219</v>
      </c>
    </row>
    <row r="110" spans="1:7">
      <c r="A110" s="435" t="s">
        <v>2336</v>
      </c>
      <c r="B110" s="428"/>
      <c r="C110" s="428"/>
      <c r="D110" s="428"/>
      <c r="E110" s="428"/>
      <c r="F110" s="427" t="s">
        <v>42</v>
      </c>
      <c r="G110" s="427" t="s">
        <v>43</v>
      </c>
    </row>
    <row r="111" spans="1:7" ht="13.5" customHeight="1">
      <c r="A111" s="435"/>
      <c r="B111" s="479" t="s">
        <v>2335</v>
      </c>
      <c r="C111" s="479" t="s">
        <v>297</v>
      </c>
      <c r="D111" s="479" t="s">
        <v>2327</v>
      </c>
      <c r="E111" s="479">
        <v>43277</v>
      </c>
      <c r="F111" s="479">
        <v>43284</v>
      </c>
      <c r="G111" s="479">
        <v>43307</v>
      </c>
    </row>
    <row r="112" spans="1:7" ht="13.5" customHeight="1">
      <c r="A112" s="435"/>
      <c r="B112" s="479" t="s">
        <v>2334</v>
      </c>
      <c r="C112" s="479" t="s">
        <v>256</v>
      </c>
      <c r="D112" s="479" t="s">
        <v>2327</v>
      </c>
      <c r="E112" s="479">
        <v>43284</v>
      </c>
      <c r="F112" s="479">
        <v>43291</v>
      </c>
      <c r="G112" s="479">
        <v>43314</v>
      </c>
    </row>
    <row r="113" spans="1:7" ht="12.75" customHeight="1">
      <c r="A113" s="435"/>
      <c r="B113" s="479" t="s">
        <v>2333</v>
      </c>
      <c r="C113" s="479" t="s">
        <v>2332</v>
      </c>
      <c r="D113" s="479" t="s">
        <v>2330</v>
      </c>
      <c r="E113" s="479">
        <v>43291</v>
      </c>
      <c r="F113" s="479">
        <v>43298</v>
      </c>
      <c r="G113" s="479">
        <v>43321</v>
      </c>
    </row>
    <row r="114" spans="1:7" ht="12.75" customHeight="1">
      <c r="A114" s="435"/>
      <c r="B114" s="479" t="s">
        <v>2331</v>
      </c>
      <c r="C114" s="479" t="s">
        <v>401</v>
      </c>
      <c r="D114" s="479" t="s">
        <v>2330</v>
      </c>
      <c r="E114" s="479">
        <v>43298</v>
      </c>
      <c r="F114" s="479">
        <v>43305</v>
      </c>
      <c r="G114" s="479">
        <v>43328</v>
      </c>
    </row>
    <row r="115" spans="1:7" ht="12.75" customHeight="1">
      <c r="A115" s="435"/>
      <c r="B115" s="479" t="s">
        <v>76</v>
      </c>
      <c r="C115" s="479" t="s">
        <v>149</v>
      </c>
      <c r="D115" s="479" t="s">
        <v>2327</v>
      </c>
      <c r="E115" s="479">
        <v>43305</v>
      </c>
      <c r="F115" s="479">
        <v>43312</v>
      </c>
      <c r="G115" s="479">
        <v>43335</v>
      </c>
    </row>
    <row r="116" spans="1:7" ht="13.5" customHeight="1">
      <c r="A116" s="435"/>
      <c r="B116" s="479" t="s">
        <v>2329</v>
      </c>
      <c r="C116" s="479" t="s">
        <v>2328</v>
      </c>
      <c r="D116" s="479" t="s">
        <v>2327</v>
      </c>
      <c r="E116" s="479">
        <v>43312</v>
      </c>
      <c r="F116" s="479">
        <v>43319</v>
      </c>
      <c r="G116" s="479">
        <v>43342</v>
      </c>
    </row>
    <row r="117" spans="1:7" ht="13.5" customHeight="1">
      <c r="A117" s="435"/>
      <c r="B117" s="481"/>
      <c r="C117" s="481"/>
      <c r="D117" s="481"/>
      <c r="E117" s="481"/>
      <c r="F117" s="481"/>
      <c r="G117" s="481"/>
    </row>
    <row r="118" spans="1:7" ht="13.5" customHeight="1">
      <c r="A118" s="435" t="s">
        <v>2141</v>
      </c>
      <c r="B118" s="429" t="s">
        <v>38</v>
      </c>
      <c r="C118" s="429" t="s">
        <v>39</v>
      </c>
      <c r="D118" s="429" t="s">
        <v>40</v>
      </c>
      <c r="E118" s="429" t="s">
        <v>2067</v>
      </c>
      <c r="F118" s="427" t="s">
        <v>313</v>
      </c>
      <c r="G118" s="427" t="s">
        <v>219</v>
      </c>
    </row>
    <row r="119" spans="1:7" ht="13.5" customHeight="1">
      <c r="A119" s="435"/>
      <c r="B119" s="428"/>
      <c r="C119" s="428"/>
      <c r="D119" s="428"/>
      <c r="E119" s="428"/>
      <c r="F119" s="427" t="s">
        <v>42</v>
      </c>
      <c r="G119" s="427" t="s">
        <v>43</v>
      </c>
    </row>
    <row r="120" spans="1:7" ht="13.5" customHeight="1">
      <c r="A120" s="435"/>
      <c r="B120" s="479" t="s">
        <v>2326</v>
      </c>
      <c r="C120" s="479" t="s">
        <v>2325</v>
      </c>
      <c r="D120" s="479" t="s">
        <v>2065</v>
      </c>
      <c r="E120" s="479">
        <v>43277</v>
      </c>
      <c r="F120" s="479">
        <v>43283</v>
      </c>
      <c r="G120" s="479">
        <v>43304</v>
      </c>
    </row>
    <row r="121" spans="1:7" ht="13.5" customHeight="1">
      <c r="A121" s="435"/>
      <c r="B121" s="479" t="s">
        <v>416</v>
      </c>
      <c r="C121" s="479" t="s">
        <v>2324</v>
      </c>
      <c r="D121" s="479" t="s">
        <v>2065</v>
      </c>
      <c r="E121" s="479">
        <v>43284</v>
      </c>
      <c r="F121" s="479">
        <v>43290</v>
      </c>
      <c r="G121" s="479">
        <v>43311</v>
      </c>
    </row>
    <row r="122" spans="1:7" ht="13.5" customHeight="1">
      <c r="A122" s="435"/>
      <c r="B122" s="479" t="s">
        <v>633</v>
      </c>
      <c r="C122" s="479" t="s">
        <v>2323</v>
      </c>
      <c r="D122" s="479" t="s">
        <v>2065</v>
      </c>
      <c r="E122" s="479">
        <v>43291</v>
      </c>
      <c r="F122" s="479">
        <v>43297</v>
      </c>
      <c r="G122" s="479">
        <v>43318</v>
      </c>
    </row>
    <row r="123" spans="1:7" ht="13.5" customHeight="1">
      <c r="A123" s="435"/>
      <c r="B123" s="479" t="s">
        <v>2322</v>
      </c>
      <c r="C123" s="479" t="s">
        <v>2321</v>
      </c>
      <c r="D123" s="479" t="s">
        <v>2065</v>
      </c>
      <c r="E123" s="479">
        <v>43298</v>
      </c>
      <c r="F123" s="479">
        <v>43304</v>
      </c>
      <c r="G123" s="479">
        <v>43325</v>
      </c>
    </row>
    <row r="124" spans="1:7" ht="13.5" customHeight="1">
      <c r="A124" s="435"/>
      <c r="B124" s="479" t="s">
        <v>2320</v>
      </c>
      <c r="C124" s="479" t="s">
        <v>2319</v>
      </c>
      <c r="D124" s="479" t="s">
        <v>2065</v>
      </c>
      <c r="E124" s="479">
        <v>43305</v>
      </c>
      <c r="F124" s="479">
        <v>43311</v>
      </c>
      <c r="G124" s="479">
        <v>43332</v>
      </c>
    </row>
    <row r="125" spans="1:7" ht="13.5" customHeight="1">
      <c r="A125" s="435"/>
      <c r="B125" s="479" t="s">
        <v>2063</v>
      </c>
      <c r="C125" s="479" t="s">
        <v>2063</v>
      </c>
      <c r="D125" s="479" t="s">
        <v>2065</v>
      </c>
      <c r="E125" s="479">
        <v>43312</v>
      </c>
      <c r="F125" s="479">
        <v>43318</v>
      </c>
      <c r="G125" s="479">
        <v>43339</v>
      </c>
    </row>
    <row r="126" spans="1:7">
      <c r="A126" s="435"/>
      <c r="B126" s="481"/>
      <c r="C126" s="481"/>
      <c r="D126" s="459"/>
      <c r="E126" s="481"/>
      <c r="F126" s="481"/>
      <c r="G126" s="481"/>
    </row>
    <row r="127" spans="1:7" ht="15.75">
      <c r="A127" s="491" t="s">
        <v>2318</v>
      </c>
      <c r="B127" s="491"/>
      <c r="C127" s="491"/>
      <c r="D127" s="491"/>
      <c r="E127" s="491"/>
      <c r="F127" s="491"/>
      <c r="G127" s="491"/>
    </row>
    <row r="128" spans="1:7">
      <c r="A128" s="435" t="s">
        <v>121</v>
      </c>
      <c r="B128" s="429" t="s">
        <v>38</v>
      </c>
      <c r="C128" s="429" t="s">
        <v>39</v>
      </c>
      <c r="D128" s="429" t="s">
        <v>40</v>
      </c>
      <c r="E128" s="429" t="s">
        <v>2067</v>
      </c>
      <c r="F128" s="427" t="s">
        <v>313</v>
      </c>
      <c r="G128" s="427" t="s">
        <v>314</v>
      </c>
    </row>
    <row r="129" spans="1:7">
      <c r="A129" s="478" t="s">
        <v>2317</v>
      </c>
      <c r="B129" s="428"/>
      <c r="C129" s="428"/>
      <c r="D129" s="428"/>
      <c r="E129" s="428"/>
      <c r="F129" s="427" t="s">
        <v>42</v>
      </c>
      <c r="G129" s="427" t="s">
        <v>43</v>
      </c>
    </row>
    <row r="130" spans="1:7">
      <c r="A130" s="435"/>
      <c r="B130" s="515" t="s">
        <v>2316</v>
      </c>
      <c r="C130" s="514" t="s">
        <v>2312</v>
      </c>
      <c r="D130" s="513" t="s">
        <v>2310</v>
      </c>
      <c r="E130" s="455">
        <v>43221</v>
      </c>
      <c r="F130" s="455">
        <v>43227</v>
      </c>
      <c r="G130" s="455">
        <v>43231</v>
      </c>
    </row>
    <row r="131" spans="1:7">
      <c r="A131" s="435"/>
      <c r="B131" s="515" t="s">
        <v>2315</v>
      </c>
      <c r="C131" s="514" t="s">
        <v>2312</v>
      </c>
      <c r="D131" s="513" t="s">
        <v>2310</v>
      </c>
      <c r="E131" s="455">
        <v>43228</v>
      </c>
      <c r="F131" s="455">
        <v>43234</v>
      </c>
      <c r="G131" s="455">
        <v>43238</v>
      </c>
    </row>
    <row r="132" spans="1:7">
      <c r="A132" s="435"/>
      <c r="B132" s="515" t="s">
        <v>2314</v>
      </c>
      <c r="C132" s="514" t="s">
        <v>2312</v>
      </c>
      <c r="D132" s="513" t="s">
        <v>2310</v>
      </c>
      <c r="E132" s="455">
        <v>43235</v>
      </c>
      <c r="F132" s="455">
        <v>43241</v>
      </c>
      <c r="G132" s="455">
        <v>43245</v>
      </c>
    </row>
    <row r="133" spans="1:7">
      <c r="A133" s="435"/>
      <c r="B133" s="515" t="s">
        <v>2313</v>
      </c>
      <c r="C133" s="514" t="s">
        <v>2312</v>
      </c>
      <c r="D133" s="513" t="s">
        <v>2310</v>
      </c>
      <c r="E133" s="455">
        <v>43242</v>
      </c>
      <c r="F133" s="455">
        <v>43248</v>
      </c>
      <c r="G133" s="455">
        <v>43252</v>
      </c>
    </row>
    <row r="134" spans="1:7">
      <c r="A134" s="435"/>
      <c r="B134" s="455" t="s">
        <v>2311</v>
      </c>
      <c r="C134" s="455" t="s">
        <v>2311</v>
      </c>
      <c r="D134" s="513" t="s">
        <v>2310</v>
      </c>
      <c r="E134" s="455">
        <v>43249</v>
      </c>
      <c r="F134" s="455">
        <v>43255</v>
      </c>
      <c r="G134" s="455">
        <v>43259</v>
      </c>
    </row>
    <row r="135" spans="1:7">
      <c r="B135" s="512"/>
      <c r="C135" s="511"/>
      <c r="D135" s="433"/>
      <c r="E135" s="457"/>
      <c r="F135" s="457"/>
      <c r="G135" s="457"/>
    </row>
    <row r="136" spans="1:7">
      <c r="A136" s="435" t="s">
        <v>2309</v>
      </c>
      <c r="B136" s="429" t="s">
        <v>38</v>
      </c>
      <c r="C136" s="429" t="s">
        <v>39</v>
      </c>
      <c r="D136" s="429" t="s">
        <v>40</v>
      </c>
      <c r="E136" s="429" t="s">
        <v>2067</v>
      </c>
      <c r="F136" s="427" t="s">
        <v>313</v>
      </c>
      <c r="G136" s="427" t="s">
        <v>314</v>
      </c>
    </row>
    <row r="137" spans="1:7">
      <c r="A137" s="478" t="s">
        <v>2251</v>
      </c>
      <c r="B137" s="428"/>
      <c r="C137" s="428"/>
      <c r="D137" s="428"/>
      <c r="E137" s="428"/>
      <c r="F137" s="427" t="s">
        <v>42</v>
      </c>
      <c r="G137" s="427" t="s">
        <v>43</v>
      </c>
    </row>
    <row r="138" spans="1:7">
      <c r="A138" s="435"/>
      <c r="B138" s="455" t="s">
        <v>2304</v>
      </c>
      <c r="C138" s="455" t="s">
        <v>2307</v>
      </c>
      <c r="D138" s="510" t="s">
        <v>2302</v>
      </c>
      <c r="E138" s="455">
        <v>43279</v>
      </c>
      <c r="F138" s="455">
        <v>43285</v>
      </c>
      <c r="G138" s="455">
        <v>43290</v>
      </c>
    </row>
    <row r="139" spans="1:7">
      <c r="A139" s="478" t="s">
        <v>402</v>
      </c>
      <c r="B139" s="455" t="s">
        <v>2308</v>
      </c>
      <c r="C139" s="455" t="s">
        <v>2307</v>
      </c>
      <c r="D139" s="510" t="s">
        <v>2302</v>
      </c>
      <c r="E139" s="455">
        <v>43286</v>
      </c>
      <c r="F139" s="455">
        <v>43292</v>
      </c>
      <c r="G139" s="455">
        <v>43297</v>
      </c>
    </row>
    <row r="140" spans="1:7">
      <c r="A140" s="478" t="s">
        <v>402</v>
      </c>
      <c r="B140" s="455" t="s">
        <v>2306</v>
      </c>
      <c r="C140" s="455" t="s">
        <v>2305</v>
      </c>
      <c r="D140" s="510" t="s">
        <v>2302</v>
      </c>
      <c r="E140" s="455">
        <v>43293</v>
      </c>
      <c r="F140" s="455">
        <v>43299</v>
      </c>
      <c r="G140" s="455">
        <v>43304</v>
      </c>
    </row>
    <row r="141" spans="1:7">
      <c r="A141" s="478" t="s">
        <v>402</v>
      </c>
      <c r="B141" s="455" t="s">
        <v>2063</v>
      </c>
      <c r="C141" s="455" t="s">
        <v>2063</v>
      </c>
      <c r="D141" s="510" t="s">
        <v>2302</v>
      </c>
      <c r="E141" s="455">
        <v>43300</v>
      </c>
      <c r="F141" s="455">
        <v>43306</v>
      </c>
      <c r="G141" s="455">
        <v>43311</v>
      </c>
    </row>
    <row r="142" spans="1:7">
      <c r="A142" s="478" t="s">
        <v>402</v>
      </c>
      <c r="B142" s="455" t="s">
        <v>2304</v>
      </c>
      <c r="C142" s="455" t="s">
        <v>2303</v>
      </c>
      <c r="D142" s="510" t="s">
        <v>2302</v>
      </c>
      <c r="E142" s="455">
        <v>43307</v>
      </c>
      <c r="F142" s="455">
        <v>43313</v>
      </c>
      <c r="G142" s="455">
        <v>43318</v>
      </c>
    </row>
    <row r="143" spans="1:7">
      <c r="A143" s="435"/>
      <c r="B143" s="490"/>
      <c r="C143" s="509"/>
      <c r="D143" s="508"/>
      <c r="E143" s="507"/>
      <c r="F143" s="507"/>
      <c r="G143" s="506"/>
    </row>
    <row r="144" spans="1:7">
      <c r="A144" s="435" t="s">
        <v>2301</v>
      </c>
      <c r="B144" s="429" t="s">
        <v>38</v>
      </c>
      <c r="C144" s="429" t="s">
        <v>39</v>
      </c>
      <c r="D144" s="429" t="s">
        <v>40</v>
      </c>
      <c r="E144" s="429" t="s">
        <v>2067</v>
      </c>
      <c r="F144" s="427" t="s">
        <v>313</v>
      </c>
      <c r="G144" s="427" t="s">
        <v>284</v>
      </c>
    </row>
    <row r="145" spans="1:7">
      <c r="A145" s="435" t="s">
        <v>2300</v>
      </c>
      <c r="B145" s="428"/>
      <c r="C145" s="428"/>
      <c r="D145" s="428"/>
      <c r="E145" s="428"/>
      <c r="F145" s="427" t="s">
        <v>42</v>
      </c>
      <c r="G145" s="427" t="s">
        <v>43</v>
      </c>
    </row>
    <row r="146" spans="1:7" ht="13.5" customHeight="1">
      <c r="B146" s="455" t="s">
        <v>2299</v>
      </c>
      <c r="C146" s="455" t="s">
        <v>2298</v>
      </c>
      <c r="D146" s="469" t="s">
        <v>2297</v>
      </c>
      <c r="E146" s="455">
        <v>43276</v>
      </c>
      <c r="F146" s="455">
        <v>43282</v>
      </c>
      <c r="G146" s="455">
        <v>43286</v>
      </c>
    </row>
    <row r="147" spans="1:7" ht="13.5" customHeight="1">
      <c r="B147" s="455" t="s">
        <v>2296</v>
      </c>
      <c r="C147" s="455" t="s">
        <v>2295</v>
      </c>
      <c r="D147" s="468"/>
      <c r="E147" s="455">
        <v>43283</v>
      </c>
      <c r="F147" s="455">
        <v>43289</v>
      </c>
      <c r="G147" s="455">
        <v>43293</v>
      </c>
    </row>
    <row r="148" spans="1:7" ht="13.5" customHeight="1">
      <c r="A148" s="435" t="s">
        <v>402</v>
      </c>
      <c r="B148" s="455" t="s">
        <v>2294</v>
      </c>
      <c r="C148" s="455" t="s">
        <v>2293</v>
      </c>
      <c r="D148" s="468"/>
      <c r="E148" s="455">
        <v>43290</v>
      </c>
      <c r="F148" s="455">
        <v>43296</v>
      </c>
      <c r="G148" s="455">
        <v>43300</v>
      </c>
    </row>
    <row r="149" spans="1:7" ht="13.5" customHeight="1">
      <c r="A149" s="435" t="s">
        <v>402</v>
      </c>
      <c r="B149" s="455" t="s">
        <v>2292</v>
      </c>
      <c r="C149" s="455" t="s">
        <v>257</v>
      </c>
      <c r="D149" s="468"/>
      <c r="E149" s="455">
        <v>43297</v>
      </c>
      <c r="F149" s="455">
        <v>43303</v>
      </c>
      <c r="G149" s="455">
        <v>43307</v>
      </c>
    </row>
    <row r="150" spans="1:7" ht="13.5" customHeight="1">
      <c r="A150" s="435" t="s">
        <v>402</v>
      </c>
      <c r="B150" s="455" t="s">
        <v>2291</v>
      </c>
      <c r="C150" s="455" t="s">
        <v>2290</v>
      </c>
      <c r="D150" s="468"/>
      <c r="E150" s="455">
        <v>43304</v>
      </c>
      <c r="F150" s="455">
        <v>43310</v>
      </c>
      <c r="G150" s="455">
        <v>43314</v>
      </c>
    </row>
    <row r="151" spans="1:7" ht="13.5" customHeight="1">
      <c r="B151" s="455" t="s">
        <v>2063</v>
      </c>
      <c r="C151" s="455" t="s">
        <v>2063</v>
      </c>
      <c r="D151" s="467"/>
      <c r="E151" s="455">
        <v>43311</v>
      </c>
      <c r="F151" s="455">
        <v>43317</v>
      </c>
      <c r="G151" s="455">
        <v>43321</v>
      </c>
    </row>
    <row r="152" spans="1:7">
      <c r="A152" s="435"/>
      <c r="B152" s="505"/>
      <c r="C152" s="504"/>
      <c r="D152" s="457"/>
      <c r="E152" s="457"/>
      <c r="F152" s="457"/>
      <c r="G152" s="457"/>
    </row>
    <row r="153" spans="1:7">
      <c r="A153" s="435" t="s">
        <v>151</v>
      </c>
      <c r="B153" s="429" t="s">
        <v>38</v>
      </c>
      <c r="C153" s="429" t="s">
        <v>39</v>
      </c>
      <c r="D153" s="429" t="s">
        <v>40</v>
      </c>
      <c r="E153" s="429" t="s">
        <v>2067</v>
      </c>
      <c r="F153" s="427" t="s">
        <v>313</v>
      </c>
      <c r="G153" s="427" t="s">
        <v>151</v>
      </c>
    </row>
    <row r="154" spans="1:7">
      <c r="A154" s="453" t="s">
        <v>2289</v>
      </c>
      <c r="B154" s="428"/>
      <c r="C154" s="428"/>
      <c r="D154" s="428"/>
      <c r="E154" s="428"/>
      <c r="F154" s="427" t="s">
        <v>42</v>
      </c>
      <c r="G154" s="427" t="s">
        <v>43</v>
      </c>
    </row>
    <row r="155" spans="1:7" ht="13.5" customHeight="1">
      <c r="A155" s="435"/>
      <c r="B155" s="502" t="s">
        <v>2288</v>
      </c>
      <c r="C155" s="502" t="s">
        <v>2287</v>
      </c>
      <c r="D155" s="493" t="s">
        <v>2286</v>
      </c>
      <c r="E155" s="502">
        <v>43278</v>
      </c>
      <c r="F155" s="502">
        <v>43285</v>
      </c>
      <c r="G155" s="502">
        <v>43301</v>
      </c>
    </row>
    <row r="156" spans="1:7" ht="13.5" customHeight="1">
      <c r="A156" s="435"/>
      <c r="B156" s="502" t="s">
        <v>739</v>
      </c>
      <c r="C156" s="502" t="s">
        <v>2285</v>
      </c>
      <c r="D156" s="493"/>
      <c r="E156" s="502">
        <f>E155+7</f>
        <v>43285</v>
      </c>
      <c r="F156" s="502">
        <f>F155+7</f>
        <v>43292</v>
      </c>
      <c r="G156" s="502">
        <f>G155+7</f>
        <v>43308</v>
      </c>
    </row>
    <row r="157" spans="1:7" ht="13.5" customHeight="1">
      <c r="A157" s="435"/>
      <c r="B157" s="502" t="s">
        <v>740</v>
      </c>
      <c r="C157" s="502" t="s">
        <v>2284</v>
      </c>
      <c r="D157" s="493"/>
      <c r="E157" s="502">
        <f>E156+7</f>
        <v>43292</v>
      </c>
      <c r="F157" s="502">
        <f>F156+7</f>
        <v>43299</v>
      </c>
      <c r="G157" s="502">
        <f>G156+7</f>
        <v>43315</v>
      </c>
    </row>
    <row r="158" spans="1:7" ht="12" customHeight="1">
      <c r="A158" s="435"/>
      <c r="B158" s="502" t="s">
        <v>436</v>
      </c>
      <c r="C158" s="502" t="s">
        <v>2283</v>
      </c>
      <c r="D158" s="493"/>
      <c r="E158" s="502">
        <f>E157+7</f>
        <v>43299</v>
      </c>
      <c r="F158" s="502">
        <f>F157+7</f>
        <v>43306</v>
      </c>
      <c r="G158" s="502">
        <f>G157+7</f>
        <v>43322</v>
      </c>
    </row>
    <row r="159" spans="1:7" ht="13.5" customHeight="1">
      <c r="B159" s="502"/>
      <c r="C159" s="502"/>
      <c r="D159" s="493"/>
      <c r="E159" s="502">
        <f>E158+7</f>
        <v>43306</v>
      </c>
      <c r="F159" s="502">
        <f>F158+7</f>
        <v>43313</v>
      </c>
      <c r="G159" s="502">
        <f>G158+7</f>
        <v>43329</v>
      </c>
    </row>
    <row r="160" spans="1:7">
      <c r="A160" s="435"/>
      <c r="B160" s="435"/>
      <c r="C160" s="435"/>
      <c r="D160" s="435"/>
      <c r="E160" s="503"/>
      <c r="F160" s="503"/>
      <c r="G160" s="503"/>
    </row>
    <row r="161" spans="1:7">
      <c r="A161" s="435" t="s">
        <v>2282</v>
      </c>
      <c r="B161" s="429" t="s">
        <v>38</v>
      </c>
      <c r="C161" s="429" t="s">
        <v>39</v>
      </c>
      <c r="D161" s="429" t="s">
        <v>40</v>
      </c>
      <c r="E161" s="429" t="s">
        <v>2067</v>
      </c>
      <c r="F161" s="427" t="s">
        <v>313</v>
      </c>
      <c r="G161" s="427" t="s">
        <v>148</v>
      </c>
    </row>
    <row r="162" spans="1:7">
      <c r="A162" s="435" t="s">
        <v>2281</v>
      </c>
      <c r="B162" s="428"/>
      <c r="C162" s="428"/>
      <c r="D162" s="428"/>
      <c r="E162" s="428"/>
      <c r="F162" s="427" t="s">
        <v>42</v>
      </c>
      <c r="G162" s="427" t="s">
        <v>43</v>
      </c>
    </row>
    <row r="163" spans="1:7">
      <c r="A163" s="435"/>
      <c r="B163" s="502" t="s">
        <v>2280</v>
      </c>
      <c r="C163" s="502" t="s">
        <v>2279</v>
      </c>
      <c r="D163" s="495" t="s">
        <v>2274</v>
      </c>
      <c r="E163" s="502">
        <v>43279</v>
      </c>
      <c r="F163" s="502">
        <v>43286</v>
      </c>
      <c r="G163" s="502">
        <v>43300</v>
      </c>
    </row>
    <row r="164" spans="1:7">
      <c r="A164" s="435"/>
      <c r="B164" s="502" t="s">
        <v>1360</v>
      </c>
      <c r="C164" s="502" t="s">
        <v>265</v>
      </c>
      <c r="D164" s="495" t="s">
        <v>2274</v>
      </c>
      <c r="E164" s="502">
        <v>43286</v>
      </c>
      <c r="F164" s="502">
        <v>43293</v>
      </c>
      <c r="G164" s="502">
        <v>43307</v>
      </c>
    </row>
    <row r="165" spans="1:7" ht="13.5" customHeight="1">
      <c r="A165" s="435"/>
      <c r="B165" s="502" t="s">
        <v>2278</v>
      </c>
      <c r="C165" s="502" t="s">
        <v>2277</v>
      </c>
      <c r="D165" s="495" t="s">
        <v>2274</v>
      </c>
      <c r="E165" s="502">
        <v>43293</v>
      </c>
      <c r="F165" s="502">
        <v>43300</v>
      </c>
      <c r="G165" s="502">
        <v>43314</v>
      </c>
    </row>
    <row r="166" spans="1:7">
      <c r="A166" s="435"/>
      <c r="B166" s="502" t="s">
        <v>2276</v>
      </c>
      <c r="C166" s="502" t="s">
        <v>2275</v>
      </c>
      <c r="D166" s="495" t="s">
        <v>2274</v>
      </c>
      <c r="E166" s="502">
        <v>43300</v>
      </c>
      <c r="F166" s="502">
        <v>43307</v>
      </c>
      <c r="G166" s="502">
        <v>43321</v>
      </c>
    </row>
    <row r="167" spans="1:7">
      <c r="A167" s="435"/>
      <c r="B167" s="502" t="s">
        <v>2063</v>
      </c>
      <c r="C167" s="502" t="s">
        <v>2063</v>
      </c>
      <c r="D167" s="495" t="s">
        <v>2274</v>
      </c>
      <c r="E167" s="502">
        <v>43307</v>
      </c>
      <c r="F167" s="502">
        <v>43314</v>
      </c>
      <c r="G167" s="502">
        <v>43328</v>
      </c>
    </row>
    <row r="168" spans="1:7">
      <c r="A168" s="435"/>
      <c r="B168" s="503"/>
      <c r="C168" s="503"/>
      <c r="D168" s="475"/>
      <c r="E168" s="503"/>
      <c r="F168" s="503"/>
      <c r="G168" s="503"/>
    </row>
    <row r="169" spans="1:7">
      <c r="A169" s="435" t="s">
        <v>2224</v>
      </c>
      <c r="B169" s="429" t="s">
        <v>38</v>
      </c>
      <c r="C169" s="429" t="s">
        <v>39</v>
      </c>
      <c r="D169" s="429" t="s">
        <v>40</v>
      </c>
      <c r="E169" s="429" t="s">
        <v>2067</v>
      </c>
      <c r="F169" s="427" t="s">
        <v>313</v>
      </c>
      <c r="G169" s="427" t="s">
        <v>148</v>
      </c>
    </row>
    <row r="170" spans="1:7">
      <c r="A170" s="435"/>
      <c r="B170" s="428"/>
      <c r="C170" s="428"/>
      <c r="D170" s="428"/>
      <c r="E170" s="428"/>
      <c r="F170" s="427" t="s">
        <v>42</v>
      </c>
      <c r="G170" s="427" t="s">
        <v>43</v>
      </c>
    </row>
    <row r="171" spans="1:7" ht="13.5" customHeight="1">
      <c r="A171" s="435"/>
      <c r="B171" s="502" t="s">
        <v>2273</v>
      </c>
      <c r="C171" s="502" t="s">
        <v>2272</v>
      </c>
      <c r="D171" s="493" t="s">
        <v>2065</v>
      </c>
      <c r="E171" s="502">
        <v>43283</v>
      </c>
      <c r="F171" s="502">
        <v>43288</v>
      </c>
      <c r="G171" s="502">
        <v>43301</v>
      </c>
    </row>
    <row r="172" spans="1:7" ht="13.5" customHeight="1">
      <c r="A172" s="435"/>
      <c r="B172" s="502" t="s">
        <v>2271</v>
      </c>
      <c r="C172" s="502" t="s">
        <v>2270</v>
      </c>
      <c r="D172" s="493"/>
      <c r="E172" s="502">
        <v>43290</v>
      </c>
      <c r="F172" s="502">
        <v>43295</v>
      </c>
      <c r="G172" s="502">
        <v>43308</v>
      </c>
    </row>
    <row r="173" spans="1:7" ht="13.5" customHeight="1">
      <c r="A173" s="435"/>
      <c r="B173" s="502" t="s">
        <v>2269</v>
      </c>
      <c r="C173" s="502" t="s">
        <v>2268</v>
      </c>
      <c r="D173" s="493"/>
      <c r="E173" s="502">
        <v>43297</v>
      </c>
      <c r="F173" s="502">
        <v>43302</v>
      </c>
      <c r="G173" s="502">
        <v>43315</v>
      </c>
    </row>
    <row r="174" spans="1:7" ht="13.5" customHeight="1">
      <c r="A174" s="435"/>
      <c r="B174" s="502" t="s">
        <v>2267</v>
      </c>
      <c r="C174" s="502" t="s">
        <v>2266</v>
      </c>
      <c r="D174" s="493"/>
      <c r="E174" s="502">
        <v>43304</v>
      </c>
      <c r="F174" s="502">
        <v>43309</v>
      </c>
      <c r="G174" s="502">
        <v>43322</v>
      </c>
    </row>
    <row r="175" spans="1:7" ht="13.5" customHeight="1">
      <c r="A175" s="435" t="s">
        <v>2063</v>
      </c>
      <c r="B175" s="502" t="s">
        <v>2063</v>
      </c>
      <c r="C175" s="502" t="s">
        <v>2063</v>
      </c>
      <c r="D175" s="493"/>
      <c r="E175" s="502">
        <v>43311</v>
      </c>
      <c r="F175" s="502">
        <v>43316</v>
      </c>
      <c r="G175" s="502">
        <v>43329</v>
      </c>
    </row>
    <row r="176" spans="1:7" ht="13.5">
      <c r="B176" s="501"/>
      <c r="C176" s="492"/>
      <c r="D176" s="500"/>
      <c r="E176" s="464"/>
      <c r="F176" s="464"/>
      <c r="G176" s="464"/>
    </row>
    <row r="177" spans="1:7">
      <c r="A177" s="443" t="s">
        <v>2265</v>
      </c>
      <c r="B177" s="429" t="s">
        <v>38</v>
      </c>
      <c r="C177" s="429" t="s">
        <v>39</v>
      </c>
      <c r="D177" s="429" t="s">
        <v>40</v>
      </c>
      <c r="E177" s="429" t="s">
        <v>2067</v>
      </c>
      <c r="F177" s="427" t="s">
        <v>313</v>
      </c>
      <c r="G177" s="427" t="s">
        <v>266</v>
      </c>
    </row>
    <row r="178" spans="1:7">
      <c r="A178" s="435" t="s">
        <v>2264</v>
      </c>
      <c r="B178" s="428"/>
      <c r="C178" s="428"/>
      <c r="D178" s="428"/>
      <c r="E178" s="428"/>
      <c r="F178" s="427" t="s">
        <v>42</v>
      </c>
      <c r="G178" s="427" t="s">
        <v>43</v>
      </c>
    </row>
    <row r="179" spans="1:7" ht="13.5" customHeight="1">
      <c r="A179" s="435"/>
      <c r="B179" s="422" t="s">
        <v>2254</v>
      </c>
      <c r="C179" s="422" t="s">
        <v>2263</v>
      </c>
      <c r="D179" s="477" t="s">
        <v>2262</v>
      </c>
      <c r="E179" s="422">
        <v>43278</v>
      </c>
      <c r="F179" s="422">
        <v>43283</v>
      </c>
      <c r="G179" s="422">
        <v>43292</v>
      </c>
    </row>
    <row r="180" spans="1:7" ht="13.5" customHeight="1">
      <c r="A180" s="435"/>
      <c r="B180" s="422" t="s">
        <v>2261</v>
      </c>
      <c r="C180" s="422" t="s">
        <v>2260</v>
      </c>
      <c r="D180" s="476"/>
      <c r="E180" s="422">
        <v>43285</v>
      </c>
      <c r="F180" s="422">
        <v>43290</v>
      </c>
      <c r="G180" s="422">
        <v>43299</v>
      </c>
    </row>
    <row r="181" spans="1:7" ht="12.75" customHeight="1">
      <c r="A181" s="435"/>
      <c r="B181" s="422" t="s">
        <v>2259</v>
      </c>
      <c r="C181" s="422" t="s">
        <v>182</v>
      </c>
      <c r="D181" s="476"/>
      <c r="E181" s="422">
        <v>43292</v>
      </c>
      <c r="F181" s="422">
        <v>43297</v>
      </c>
      <c r="G181" s="422">
        <v>43306</v>
      </c>
    </row>
    <row r="182" spans="1:7">
      <c r="A182" s="435"/>
      <c r="B182" s="422" t="s">
        <v>2258</v>
      </c>
      <c r="C182" s="422" t="s">
        <v>2257</v>
      </c>
      <c r="D182" s="476"/>
      <c r="E182" s="422">
        <v>43299</v>
      </c>
      <c r="F182" s="422">
        <v>43304</v>
      </c>
      <c r="G182" s="422">
        <v>43313</v>
      </c>
    </row>
    <row r="183" spans="1:7" ht="12.75" customHeight="1">
      <c r="A183" s="435"/>
      <c r="B183" s="422" t="s">
        <v>2256</v>
      </c>
      <c r="C183" s="422" t="s">
        <v>2255</v>
      </c>
      <c r="D183" s="476"/>
      <c r="E183" s="422">
        <v>43306</v>
      </c>
      <c r="F183" s="422">
        <v>43311</v>
      </c>
      <c r="G183" s="422">
        <v>43320</v>
      </c>
    </row>
    <row r="184" spans="1:7" ht="13.5" customHeight="1">
      <c r="A184" s="435"/>
      <c r="B184" s="422" t="s">
        <v>2254</v>
      </c>
      <c r="C184" s="422" t="s">
        <v>2253</v>
      </c>
      <c r="D184" s="484"/>
      <c r="E184" s="422">
        <v>43313</v>
      </c>
      <c r="F184" s="422">
        <v>43318</v>
      </c>
      <c r="G184" s="422">
        <v>43327</v>
      </c>
    </row>
    <row r="185" spans="1:7" ht="12.75" customHeight="1">
      <c r="A185" s="435"/>
      <c r="B185" s="464"/>
      <c r="C185" s="464"/>
      <c r="D185" s="499"/>
      <c r="E185" s="498"/>
      <c r="F185" s="464"/>
      <c r="G185" s="464"/>
    </row>
    <row r="186" spans="1:7" ht="12.75" customHeight="1">
      <c r="A186" s="435" t="s">
        <v>2252</v>
      </c>
      <c r="B186" s="429" t="s">
        <v>38</v>
      </c>
      <c r="C186" s="429" t="s">
        <v>39</v>
      </c>
      <c r="D186" s="429" t="s">
        <v>40</v>
      </c>
      <c r="E186" s="429" t="s">
        <v>2067</v>
      </c>
      <c r="F186" s="427" t="s">
        <v>313</v>
      </c>
      <c r="G186" s="427" t="s">
        <v>2252</v>
      </c>
    </row>
    <row r="187" spans="1:7" ht="12.75" customHeight="1">
      <c r="A187" s="435" t="s">
        <v>2251</v>
      </c>
      <c r="B187" s="428"/>
      <c r="C187" s="428"/>
      <c r="D187" s="428"/>
      <c r="E187" s="428"/>
      <c r="F187" s="427" t="s">
        <v>42</v>
      </c>
      <c r="G187" s="427" t="s">
        <v>43</v>
      </c>
    </row>
    <row r="188" spans="1:7" ht="12.75" customHeight="1">
      <c r="A188" s="435"/>
      <c r="B188" s="422" t="s">
        <v>2250</v>
      </c>
      <c r="C188" s="422" t="s">
        <v>2249</v>
      </c>
      <c r="D188" s="495" t="s">
        <v>2240</v>
      </c>
      <c r="E188" s="422">
        <v>43279</v>
      </c>
      <c r="F188" s="422">
        <v>43285</v>
      </c>
      <c r="G188" s="422">
        <v>43300</v>
      </c>
    </row>
    <row r="189" spans="1:7" ht="12.75" customHeight="1">
      <c r="A189" s="435"/>
      <c r="B189" s="422" t="s">
        <v>2248</v>
      </c>
      <c r="C189" s="422" t="s">
        <v>2247</v>
      </c>
      <c r="D189" s="495" t="s">
        <v>2240</v>
      </c>
      <c r="E189" s="422">
        <v>43286</v>
      </c>
      <c r="F189" s="422">
        <v>43292</v>
      </c>
      <c r="G189" s="422">
        <v>43307</v>
      </c>
    </row>
    <row r="190" spans="1:7" ht="12.75" customHeight="1">
      <c r="A190" s="435"/>
      <c r="B190" s="422" t="s">
        <v>2246</v>
      </c>
      <c r="C190" s="422" t="s">
        <v>2245</v>
      </c>
      <c r="D190" s="495" t="s">
        <v>2240</v>
      </c>
      <c r="E190" s="422">
        <v>43293</v>
      </c>
      <c r="F190" s="422">
        <v>43299</v>
      </c>
      <c r="G190" s="422">
        <v>43314</v>
      </c>
    </row>
    <row r="191" spans="1:7" ht="12.75" customHeight="1">
      <c r="A191" s="435"/>
      <c r="B191" s="422" t="s">
        <v>2244</v>
      </c>
      <c r="C191" s="422" t="s">
        <v>2243</v>
      </c>
      <c r="D191" s="495" t="s">
        <v>2240</v>
      </c>
      <c r="E191" s="422">
        <v>43300</v>
      </c>
      <c r="F191" s="422">
        <v>43306</v>
      </c>
      <c r="G191" s="422">
        <v>43321</v>
      </c>
    </row>
    <row r="192" spans="1:7" ht="12.75" customHeight="1">
      <c r="A192" s="435"/>
      <c r="B192" s="422" t="s">
        <v>2242</v>
      </c>
      <c r="C192" s="422" t="s">
        <v>2241</v>
      </c>
      <c r="D192" s="495" t="s">
        <v>2240</v>
      </c>
      <c r="E192" s="422">
        <v>43307</v>
      </c>
      <c r="F192" s="422">
        <v>43313</v>
      </c>
      <c r="G192" s="422">
        <v>43328</v>
      </c>
    </row>
    <row r="193" spans="1:7" ht="12.75" customHeight="1">
      <c r="A193" s="435"/>
      <c r="B193" s="422" t="s">
        <v>2063</v>
      </c>
      <c r="C193" s="422" t="s">
        <v>2063</v>
      </c>
      <c r="D193" s="495" t="s">
        <v>2240</v>
      </c>
      <c r="E193" s="422">
        <v>43314</v>
      </c>
      <c r="F193" s="422">
        <v>43320</v>
      </c>
      <c r="G193" s="422">
        <v>43335</v>
      </c>
    </row>
    <row r="194" spans="1:7">
      <c r="A194" s="452"/>
      <c r="B194" s="492"/>
      <c r="C194" s="492"/>
      <c r="D194" s="497"/>
      <c r="E194" s="496"/>
      <c r="F194" s="481"/>
      <c r="G194" s="481"/>
    </row>
    <row r="195" spans="1:7" ht="15.75">
      <c r="A195" s="491" t="s">
        <v>140</v>
      </c>
      <c r="B195" s="491"/>
      <c r="C195" s="491"/>
      <c r="D195" s="491"/>
      <c r="E195" s="491"/>
      <c r="F195" s="491"/>
      <c r="G195" s="491"/>
    </row>
    <row r="196" spans="1:7">
      <c r="A196" s="435" t="s">
        <v>1496</v>
      </c>
      <c r="B196" s="429" t="s">
        <v>38</v>
      </c>
      <c r="C196" s="429" t="s">
        <v>39</v>
      </c>
      <c r="D196" s="429" t="s">
        <v>40</v>
      </c>
      <c r="E196" s="429" t="s">
        <v>2067</v>
      </c>
      <c r="F196" s="427" t="s">
        <v>313</v>
      </c>
      <c r="G196" s="427" t="s">
        <v>261</v>
      </c>
    </row>
    <row r="197" spans="1:7">
      <c r="A197" s="435" t="s">
        <v>2183</v>
      </c>
      <c r="B197" s="428"/>
      <c r="C197" s="428"/>
      <c r="D197" s="428"/>
      <c r="E197" s="428"/>
      <c r="F197" s="427" t="s">
        <v>42</v>
      </c>
      <c r="G197" s="427" t="s">
        <v>43</v>
      </c>
    </row>
    <row r="198" spans="1:7">
      <c r="A198" s="452"/>
      <c r="B198" s="479" t="s">
        <v>2233</v>
      </c>
      <c r="C198" s="479" t="s">
        <v>2239</v>
      </c>
      <c r="D198" s="495" t="s">
        <v>2231</v>
      </c>
      <c r="E198" s="479">
        <v>43279</v>
      </c>
      <c r="F198" s="479">
        <v>43286</v>
      </c>
      <c r="G198" s="479">
        <v>43297</v>
      </c>
    </row>
    <row r="199" spans="1:7">
      <c r="A199" s="452"/>
      <c r="B199" s="479" t="s">
        <v>2238</v>
      </c>
      <c r="C199" s="479" t="s">
        <v>2237</v>
      </c>
      <c r="D199" s="495" t="s">
        <v>2231</v>
      </c>
      <c r="E199" s="479">
        <v>43286</v>
      </c>
      <c r="F199" s="479">
        <v>43293</v>
      </c>
      <c r="G199" s="479">
        <v>43304</v>
      </c>
    </row>
    <row r="200" spans="1:7">
      <c r="A200" s="452"/>
      <c r="B200" s="479" t="s">
        <v>2236</v>
      </c>
      <c r="C200" s="479" t="s">
        <v>2235</v>
      </c>
      <c r="D200" s="495" t="s">
        <v>2231</v>
      </c>
      <c r="E200" s="479">
        <v>43293</v>
      </c>
      <c r="F200" s="479">
        <v>43300</v>
      </c>
      <c r="G200" s="479">
        <v>43311</v>
      </c>
    </row>
    <row r="201" spans="1:7">
      <c r="A201" s="452"/>
      <c r="B201" s="479" t="s">
        <v>292</v>
      </c>
      <c r="C201" s="479" t="s">
        <v>2234</v>
      </c>
      <c r="D201" s="495" t="s">
        <v>2231</v>
      </c>
      <c r="E201" s="479">
        <v>43300</v>
      </c>
      <c r="F201" s="479">
        <v>43307</v>
      </c>
      <c r="G201" s="479">
        <v>43318</v>
      </c>
    </row>
    <row r="202" spans="1:7">
      <c r="A202" s="452"/>
      <c r="B202" s="479" t="s">
        <v>2233</v>
      </c>
      <c r="C202" s="479" t="s">
        <v>2232</v>
      </c>
      <c r="D202" s="495" t="s">
        <v>2231</v>
      </c>
      <c r="E202" s="479">
        <v>43307</v>
      </c>
      <c r="F202" s="479">
        <v>43314</v>
      </c>
      <c r="G202" s="479">
        <v>43325</v>
      </c>
    </row>
    <row r="203" spans="1:7">
      <c r="B203" s="435"/>
      <c r="C203" s="473"/>
      <c r="D203" s="471"/>
      <c r="E203" s="472"/>
    </row>
    <row r="204" spans="1:7">
      <c r="A204" s="435" t="s">
        <v>2230</v>
      </c>
      <c r="B204" s="429" t="s">
        <v>38</v>
      </c>
      <c r="C204" s="429" t="s">
        <v>39</v>
      </c>
      <c r="D204" s="429" t="s">
        <v>40</v>
      </c>
      <c r="E204" s="429" t="s">
        <v>2067</v>
      </c>
      <c r="F204" s="427" t="s">
        <v>313</v>
      </c>
      <c r="G204" s="427" t="s">
        <v>261</v>
      </c>
    </row>
    <row r="205" spans="1:7">
      <c r="B205" s="428"/>
      <c r="C205" s="428"/>
      <c r="D205" s="428"/>
      <c r="E205" s="428"/>
      <c r="F205" s="427" t="s">
        <v>42</v>
      </c>
      <c r="G205" s="427" t="s">
        <v>43</v>
      </c>
    </row>
    <row r="206" spans="1:7">
      <c r="A206" s="435"/>
      <c r="B206" s="494" t="s">
        <v>682</v>
      </c>
      <c r="C206" s="494" t="s">
        <v>2229</v>
      </c>
      <c r="D206" s="495" t="s">
        <v>2225</v>
      </c>
      <c r="E206" s="494">
        <v>43283</v>
      </c>
      <c r="F206" s="494">
        <v>43288</v>
      </c>
      <c r="G206" s="494">
        <v>43299</v>
      </c>
    </row>
    <row r="207" spans="1:7">
      <c r="A207" s="435"/>
      <c r="B207" s="494" t="s">
        <v>683</v>
      </c>
      <c r="C207" s="494" t="s">
        <v>2228</v>
      </c>
      <c r="D207" s="495" t="s">
        <v>2225</v>
      </c>
      <c r="E207" s="494">
        <v>43290</v>
      </c>
      <c r="F207" s="494">
        <v>43295</v>
      </c>
      <c r="G207" s="494">
        <v>43306</v>
      </c>
    </row>
    <row r="208" spans="1:7">
      <c r="A208" s="435"/>
      <c r="B208" s="494" t="s">
        <v>406</v>
      </c>
      <c r="C208" s="494" t="s">
        <v>2227</v>
      </c>
      <c r="D208" s="495" t="s">
        <v>2225</v>
      </c>
      <c r="E208" s="494">
        <v>43297</v>
      </c>
      <c r="F208" s="494">
        <v>43302</v>
      </c>
      <c r="G208" s="494">
        <v>43313</v>
      </c>
    </row>
    <row r="209" spans="1:7">
      <c r="A209" s="435"/>
      <c r="B209" s="494" t="s">
        <v>2063</v>
      </c>
      <c r="C209" s="494" t="s">
        <v>2063</v>
      </c>
      <c r="D209" s="495" t="s">
        <v>2225</v>
      </c>
      <c r="E209" s="494">
        <v>43304</v>
      </c>
      <c r="F209" s="494">
        <v>43309</v>
      </c>
      <c r="G209" s="494">
        <v>43320</v>
      </c>
    </row>
    <row r="210" spans="1:7">
      <c r="A210" s="435"/>
      <c r="B210" s="494" t="s">
        <v>370</v>
      </c>
      <c r="C210" s="494" t="s">
        <v>2226</v>
      </c>
      <c r="D210" s="495" t="s">
        <v>2225</v>
      </c>
      <c r="E210" s="494">
        <v>43311</v>
      </c>
      <c r="F210" s="494">
        <v>43316</v>
      </c>
      <c r="G210" s="494">
        <v>43327</v>
      </c>
    </row>
    <row r="211" spans="1:7" ht="14.1" customHeight="1">
      <c r="B211" s="481"/>
      <c r="C211" s="481"/>
      <c r="D211" s="475"/>
      <c r="E211" s="481"/>
      <c r="F211" s="481"/>
      <c r="G211" s="481"/>
    </row>
    <row r="212" spans="1:7" ht="14.1" customHeight="1">
      <c r="A212" s="435" t="s">
        <v>2</v>
      </c>
      <c r="B212" s="429" t="s">
        <v>38</v>
      </c>
      <c r="C212" s="429" t="s">
        <v>39</v>
      </c>
      <c r="D212" s="429" t="s">
        <v>40</v>
      </c>
      <c r="E212" s="429" t="s">
        <v>2067</v>
      </c>
      <c r="F212" s="427" t="s">
        <v>313</v>
      </c>
      <c r="G212" s="427" t="s">
        <v>2</v>
      </c>
    </row>
    <row r="213" spans="1:7" ht="14.1" customHeight="1">
      <c r="A213" s="435" t="s">
        <v>2224</v>
      </c>
      <c r="B213" s="428"/>
      <c r="C213" s="428"/>
      <c r="D213" s="428"/>
      <c r="E213" s="428"/>
      <c r="F213" s="427" t="s">
        <v>42</v>
      </c>
      <c r="G213" s="427" t="s">
        <v>43</v>
      </c>
    </row>
    <row r="214" spans="1:7" ht="14.1" customHeight="1">
      <c r="A214" s="435"/>
      <c r="B214" s="479" t="s">
        <v>2223</v>
      </c>
      <c r="C214" s="479" t="s">
        <v>2222</v>
      </c>
      <c r="D214" s="493" t="s">
        <v>2221</v>
      </c>
      <c r="E214" s="479">
        <v>43283</v>
      </c>
      <c r="F214" s="479">
        <v>43288</v>
      </c>
      <c r="G214" s="479">
        <v>43270</v>
      </c>
    </row>
    <row r="215" spans="1:7" ht="14.1" customHeight="1">
      <c r="A215" s="435"/>
      <c r="B215" s="479" t="s">
        <v>3</v>
      </c>
      <c r="C215" s="479" t="s">
        <v>2220</v>
      </c>
      <c r="D215" s="493"/>
      <c r="E215" s="479">
        <v>43290</v>
      </c>
      <c r="F215" s="479">
        <v>43295</v>
      </c>
      <c r="G215" s="479">
        <v>43277</v>
      </c>
    </row>
    <row r="216" spans="1:7" ht="14.1" customHeight="1">
      <c r="A216" s="435"/>
      <c r="B216" s="479" t="s">
        <v>2219</v>
      </c>
      <c r="C216" s="479" t="s">
        <v>2218</v>
      </c>
      <c r="D216" s="493"/>
      <c r="E216" s="479">
        <v>43297</v>
      </c>
      <c r="F216" s="479">
        <v>43302</v>
      </c>
      <c r="G216" s="479">
        <v>43284</v>
      </c>
    </row>
    <row r="217" spans="1:7" ht="14.1" customHeight="1">
      <c r="A217" s="435"/>
      <c r="B217" s="479" t="s">
        <v>2217</v>
      </c>
      <c r="C217" s="479" t="s">
        <v>2216</v>
      </c>
      <c r="D217" s="493"/>
      <c r="E217" s="479">
        <v>43304</v>
      </c>
      <c r="F217" s="479">
        <v>43309</v>
      </c>
      <c r="G217" s="479">
        <v>43291</v>
      </c>
    </row>
    <row r="218" spans="1:7" ht="14.1" customHeight="1">
      <c r="A218" s="435"/>
      <c r="B218" s="479" t="s">
        <v>2215</v>
      </c>
      <c r="C218" s="479" t="s">
        <v>2214</v>
      </c>
      <c r="D218" s="493"/>
      <c r="E218" s="479">
        <v>43311</v>
      </c>
      <c r="F218" s="479">
        <v>43316</v>
      </c>
      <c r="G218" s="479">
        <v>43298</v>
      </c>
    </row>
    <row r="219" spans="1:7">
      <c r="A219" s="435"/>
      <c r="B219" s="492"/>
      <c r="C219" s="492"/>
      <c r="D219" s="475"/>
      <c r="E219" s="481"/>
      <c r="F219" s="481"/>
      <c r="G219" s="481"/>
    </row>
    <row r="220" spans="1:7">
      <c r="A220" s="435" t="s">
        <v>2213</v>
      </c>
      <c r="B220" s="429" t="s">
        <v>38</v>
      </c>
      <c r="C220" s="429" t="s">
        <v>39</v>
      </c>
      <c r="D220" s="429" t="s">
        <v>40</v>
      </c>
      <c r="E220" s="429" t="s">
        <v>2067</v>
      </c>
      <c r="F220" s="427" t="s">
        <v>313</v>
      </c>
      <c r="G220" s="427" t="s">
        <v>2212</v>
      </c>
    </row>
    <row r="221" spans="1:7">
      <c r="A221" s="435" t="s">
        <v>2141</v>
      </c>
      <c r="B221" s="428"/>
      <c r="C221" s="428"/>
      <c r="D221" s="428"/>
      <c r="E221" s="428"/>
      <c r="F221" s="427" t="s">
        <v>42</v>
      </c>
      <c r="G221" s="427" t="s">
        <v>43</v>
      </c>
    </row>
    <row r="222" spans="1:7" ht="13.5" customHeight="1">
      <c r="A222" s="435"/>
      <c r="B222" s="479" t="s">
        <v>2211</v>
      </c>
      <c r="C222" s="479" t="s">
        <v>2210</v>
      </c>
      <c r="D222" s="477" t="s">
        <v>2209</v>
      </c>
      <c r="E222" s="479">
        <v>43277</v>
      </c>
      <c r="F222" s="479">
        <v>43283</v>
      </c>
      <c r="G222" s="479">
        <v>43305</v>
      </c>
    </row>
    <row r="223" spans="1:7" ht="13.5" customHeight="1">
      <c r="A223" s="435"/>
      <c r="B223" s="479" t="s">
        <v>2208</v>
      </c>
      <c r="C223" s="479" t="s">
        <v>2207</v>
      </c>
      <c r="D223" s="476"/>
      <c r="E223" s="479">
        <v>43284</v>
      </c>
      <c r="F223" s="479">
        <v>43290</v>
      </c>
      <c r="G223" s="479">
        <v>43312</v>
      </c>
    </row>
    <row r="224" spans="1:7" ht="13.5" customHeight="1">
      <c r="A224" s="435"/>
      <c r="B224" s="479" t="s">
        <v>2206</v>
      </c>
      <c r="C224" s="479" t="s">
        <v>2205</v>
      </c>
      <c r="D224" s="476"/>
      <c r="E224" s="479">
        <v>43291</v>
      </c>
      <c r="F224" s="479">
        <v>43297</v>
      </c>
      <c r="G224" s="479">
        <v>43319</v>
      </c>
    </row>
    <row r="225" spans="1:7" ht="13.5" customHeight="1">
      <c r="A225" s="435"/>
      <c r="B225" s="479" t="s">
        <v>2204</v>
      </c>
      <c r="C225" s="479" t="s">
        <v>2203</v>
      </c>
      <c r="D225" s="476"/>
      <c r="E225" s="479">
        <v>43298</v>
      </c>
      <c r="F225" s="479">
        <v>43304</v>
      </c>
      <c r="G225" s="479">
        <v>43326</v>
      </c>
    </row>
    <row r="226" spans="1:7" ht="13.5" customHeight="1">
      <c r="A226" s="435"/>
      <c r="B226" s="479" t="s">
        <v>2063</v>
      </c>
      <c r="C226" s="479" t="s">
        <v>2063</v>
      </c>
      <c r="D226" s="476"/>
      <c r="E226" s="479">
        <v>43305</v>
      </c>
      <c r="F226" s="479">
        <v>43311</v>
      </c>
      <c r="G226" s="479">
        <v>43333</v>
      </c>
    </row>
    <row r="227" spans="1:7" ht="13.5" customHeight="1">
      <c r="A227" s="435"/>
      <c r="B227" s="479" t="s">
        <v>2202</v>
      </c>
      <c r="C227" s="479" t="s">
        <v>2202</v>
      </c>
      <c r="D227" s="484"/>
      <c r="E227" s="479">
        <v>43312</v>
      </c>
      <c r="F227" s="479">
        <v>43318</v>
      </c>
      <c r="G227" s="479">
        <v>43340</v>
      </c>
    </row>
    <row r="228" spans="1:7">
      <c r="A228" s="435"/>
      <c r="B228" s="481"/>
      <c r="C228" s="481"/>
      <c r="D228" s="475"/>
      <c r="E228" s="481"/>
      <c r="F228" s="481"/>
      <c r="G228" s="481"/>
    </row>
    <row r="229" spans="1:7" ht="15.75">
      <c r="A229" s="491" t="s">
        <v>157</v>
      </c>
      <c r="B229" s="491"/>
      <c r="C229" s="491"/>
      <c r="D229" s="491"/>
      <c r="E229" s="491"/>
      <c r="F229" s="491"/>
      <c r="G229" s="491"/>
    </row>
    <row r="230" spans="1:7">
      <c r="A230" s="435" t="s">
        <v>2201</v>
      </c>
      <c r="B230" s="429" t="s">
        <v>38</v>
      </c>
      <c r="C230" s="429" t="s">
        <v>39</v>
      </c>
      <c r="D230" s="429" t="s">
        <v>40</v>
      </c>
      <c r="E230" s="429" t="s">
        <v>2067</v>
      </c>
      <c r="F230" s="427" t="s">
        <v>313</v>
      </c>
      <c r="G230" s="427" t="s">
        <v>172</v>
      </c>
    </row>
    <row r="231" spans="1:7">
      <c r="A231" s="432" t="s">
        <v>2200</v>
      </c>
      <c r="B231" s="428"/>
      <c r="C231" s="428"/>
      <c r="D231" s="428"/>
      <c r="E231" s="428"/>
      <c r="F231" s="427" t="s">
        <v>42</v>
      </c>
      <c r="G231" s="427" t="s">
        <v>43</v>
      </c>
    </row>
    <row r="232" spans="1:7" ht="13.5" customHeight="1">
      <c r="A232" s="435" t="s">
        <v>402</v>
      </c>
      <c r="B232" s="455" t="s">
        <v>696</v>
      </c>
      <c r="C232" s="455" t="s">
        <v>2199</v>
      </c>
      <c r="D232" s="426" t="s">
        <v>1315</v>
      </c>
      <c r="E232" s="479">
        <v>43277</v>
      </c>
      <c r="F232" s="455">
        <v>43284</v>
      </c>
      <c r="G232" s="455">
        <v>43307</v>
      </c>
    </row>
    <row r="233" spans="1:7" ht="13.5" customHeight="1">
      <c r="A233" s="435" t="s">
        <v>2063</v>
      </c>
      <c r="B233" s="455" t="s">
        <v>697</v>
      </c>
      <c r="C233" s="455" t="s">
        <v>558</v>
      </c>
      <c r="D233" s="425"/>
      <c r="E233" s="455">
        <f>E232+7</f>
        <v>43284</v>
      </c>
      <c r="F233" s="455">
        <f>F232+7</f>
        <v>43291</v>
      </c>
      <c r="G233" s="455">
        <f>G232+7</f>
        <v>43314</v>
      </c>
    </row>
    <row r="234" spans="1:7" ht="13.5" customHeight="1">
      <c r="A234" s="435" t="s">
        <v>2063</v>
      </c>
      <c r="B234" s="455" t="s">
        <v>2063</v>
      </c>
      <c r="C234" s="455" t="s">
        <v>2063</v>
      </c>
      <c r="D234" s="425"/>
      <c r="E234" s="455">
        <f>E233+7</f>
        <v>43291</v>
      </c>
      <c r="F234" s="455">
        <f>F233+7</f>
        <v>43298</v>
      </c>
      <c r="G234" s="455">
        <f>G233+7</f>
        <v>43321</v>
      </c>
    </row>
    <row r="235" spans="1:7" ht="13.5" customHeight="1">
      <c r="A235" s="435" t="s">
        <v>2063</v>
      </c>
      <c r="B235" s="455" t="s">
        <v>2198</v>
      </c>
      <c r="C235" s="455" t="s">
        <v>700</v>
      </c>
      <c r="D235" s="425"/>
      <c r="E235" s="455">
        <f>E234+7</f>
        <v>43298</v>
      </c>
      <c r="F235" s="455">
        <f>F234+7</f>
        <v>43305</v>
      </c>
      <c r="G235" s="455">
        <f>G234+7</f>
        <v>43328</v>
      </c>
    </row>
    <row r="236" spans="1:7" ht="13.5" customHeight="1">
      <c r="A236" s="435" t="s">
        <v>2063</v>
      </c>
      <c r="B236" s="455" t="s">
        <v>2197</v>
      </c>
      <c r="C236" s="455" t="s">
        <v>2196</v>
      </c>
      <c r="D236" s="425"/>
      <c r="E236" s="455">
        <f>E235+7</f>
        <v>43305</v>
      </c>
      <c r="F236" s="455">
        <f>F235+7</f>
        <v>43312</v>
      </c>
      <c r="G236" s="455">
        <f>G235+7</f>
        <v>43335</v>
      </c>
    </row>
    <row r="237" spans="1:7" ht="13.5" customHeight="1">
      <c r="A237" s="435" t="s">
        <v>402</v>
      </c>
      <c r="B237" s="455" t="s">
        <v>2159</v>
      </c>
      <c r="C237" s="455" t="s">
        <v>576</v>
      </c>
      <c r="D237" s="423"/>
      <c r="E237" s="455">
        <f>E236+7</f>
        <v>43312</v>
      </c>
      <c r="F237" s="455">
        <f>F236+7</f>
        <v>43319</v>
      </c>
      <c r="G237" s="455">
        <f>G236+7</f>
        <v>43342</v>
      </c>
    </row>
    <row r="238" spans="1:7">
      <c r="B238" s="490"/>
      <c r="C238" s="490"/>
      <c r="D238" s="435"/>
      <c r="E238" s="435"/>
      <c r="F238" s="435"/>
      <c r="G238" s="435"/>
    </row>
    <row r="239" spans="1:7">
      <c r="A239" s="435" t="s">
        <v>2195</v>
      </c>
      <c r="B239" s="470" t="s">
        <v>38</v>
      </c>
      <c r="C239" s="429" t="s">
        <v>39</v>
      </c>
      <c r="D239" s="429" t="s">
        <v>40</v>
      </c>
      <c r="E239" s="429" t="s">
        <v>2067</v>
      </c>
      <c r="F239" s="427" t="s">
        <v>313</v>
      </c>
      <c r="G239" s="427" t="s">
        <v>161</v>
      </c>
    </row>
    <row r="240" spans="1:7">
      <c r="A240" s="435" t="s">
        <v>2191</v>
      </c>
      <c r="B240" s="470"/>
      <c r="C240" s="428"/>
      <c r="D240" s="428"/>
      <c r="E240" s="428"/>
      <c r="F240" s="427" t="s">
        <v>42</v>
      </c>
      <c r="G240" s="427" t="s">
        <v>43</v>
      </c>
    </row>
    <row r="241" spans="1:7" ht="13.5" customHeight="1">
      <c r="A241" s="452"/>
      <c r="B241" s="487" t="s">
        <v>2190</v>
      </c>
      <c r="C241" s="487" t="s">
        <v>2189</v>
      </c>
      <c r="D241" s="426" t="s">
        <v>2194</v>
      </c>
      <c r="E241" s="487">
        <v>43278</v>
      </c>
      <c r="F241" s="487">
        <v>43283</v>
      </c>
      <c r="G241" s="487">
        <v>43318</v>
      </c>
    </row>
    <row r="242" spans="1:7" ht="13.5" customHeight="1">
      <c r="A242" s="452"/>
      <c r="B242" s="487" t="s">
        <v>776</v>
      </c>
      <c r="C242" s="487" t="s">
        <v>2188</v>
      </c>
      <c r="D242" s="425"/>
      <c r="E242" s="487">
        <f>E241+7</f>
        <v>43285</v>
      </c>
      <c r="F242" s="487">
        <f>F241+7</f>
        <v>43290</v>
      </c>
      <c r="G242" s="487">
        <f>G241+7</f>
        <v>43325</v>
      </c>
    </row>
    <row r="243" spans="1:7" ht="13.5" customHeight="1">
      <c r="A243" s="435"/>
      <c r="B243" s="487" t="s">
        <v>2187</v>
      </c>
      <c r="C243" s="487" t="s">
        <v>2186</v>
      </c>
      <c r="D243" s="425"/>
      <c r="E243" s="487">
        <f>E242+7</f>
        <v>43292</v>
      </c>
      <c r="F243" s="487">
        <f>F242+7</f>
        <v>43297</v>
      </c>
      <c r="G243" s="487">
        <f>G242+7</f>
        <v>43332</v>
      </c>
    </row>
    <row r="244" spans="1:7" ht="13.5" customHeight="1">
      <c r="A244" s="435"/>
      <c r="B244" s="487" t="s">
        <v>778</v>
      </c>
      <c r="C244" s="487" t="s">
        <v>2185</v>
      </c>
      <c r="D244" s="425"/>
      <c r="E244" s="487">
        <f>E243+7</f>
        <v>43299</v>
      </c>
      <c r="F244" s="487">
        <f>F243+7</f>
        <v>43304</v>
      </c>
      <c r="G244" s="487">
        <f>G243+7</f>
        <v>43339</v>
      </c>
    </row>
    <row r="245" spans="1:7" ht="13.5" customHeight="1">
      <c r="A245" s="435"/>
      <c r="B245" s="487" t="s">
        <v>779</v>
      </c>
      <c r="C245" s="487" t="s">
        <v>519</v>
      </c>
      <c r="D245" s="425"/>
      <c r="E245" s="487">
        <f>E244+7</f>
        <v>43306</v>
      </c>
      <c r="F245" s="487">
        <f>F244+7</f>
        <v>43311</v>
      </c>
      <c r="G245" s="487">
        <f>G244+7</f>
        <v>43346</v>
      </c>
    </row>
    <row r="246" spans="1:7" ht="13.5" customHeight="1">
      <c r="A246" s="452"/>
      <c r="B246" s="487" t="s">
        <v>780</v>
      </c>
      <c r="C246" s="487" t="s">
        <v>2184</v>
      </c>
      <c r="D246" s="423"/>
      <c r="E246" s="487">
        <f>E245+7</f>
        <v>43313</v>
      </c>
      <c r="F246" s="487">
        <f>F245+7</f>
        <v>43318</v>
      </c>
      <c r="G246" s="487">
        <f>G245+7</f>
        <v>43353</v>
      </c>
    </row>
    <row r="247" spans="1:7">
      <c r="A247" s="452"/>
      <c r="B247" s="452"/>
      <c r="C247" s="452"/>
      <c r="D247" s="452"/>
      <c r="E247" s="486"/>
      <c r="F247" s="486"/>
      <c r="G247" s="486"/>
    </row>
    <row r="248" spans="1:7">
      <c r="A248" s="435" t="s">
        <v>2183</v>
      </c>
      <c r="B248" s="429" t="s">
        <v>38</v>
      </c>
      <c r="C248" s="429" t="s">
        <v>39</v>
      </c>
      <c r="D248" s="429" t="s">
        <v>40</v>
      </c>
      <c r="E248" s="429" t="s">
        <v>2067</v>
      </c>
      <c r="F248" s="427" t="s">
        <v>313</v>
      </c>
      <c r="G248" s="427" t="s">
        <v>161</v>
      </c>
    </row>
    <row r="249" spans="1:7">
      <c r="A249" s="435"/>
      <c r="B249" s="428"/>
      <c r="C249" s="428"/>
      <c r="D249" s="428"/>
      <c r="E249" s="428"/>
      <c r="F249" s="427" t="s">
        <v>42</v>
      </c>
      <c r="G249" s="427" t="s">
        <v>43</v>
      </c>
    </row>
    <row r="250" spans="1:7" ht="12.75" customHeight="1">
      <c r="B250" s="487" t="s">
        <v>2182</v>
      </c>
      <c r="C250" s="487" t="s">
        <v>253</v>
      </c>
      <c r="D250" s="426" t="s">
        <v>2193</v>
      </c>
      <c r="E250" s="487">
        <v>43279</v>
      </c>
      <c r="F250" s="487">
        <v>43286</v>
      </c>
      <c r="G250" s="487">
        <v>43320</v>
      </c>
    </row>
    <row r="251" spans="1:7" ht="12.75" customHeight="1">
      <c r="A251" s="452"/>
      <c r="B251" s="487" t="s">
        <v>1306</v>
      </c>
      <c r="C251" s="487" t="s">
        <v>674</v>
      </c>
      <c r="D251" s="425"/>
      <c r="E251" s="487">
        <v>43286</v>
      </c>
      <c r="F251" s="487">
        <v>43293</v>
      </c>
      <c r="G251" s="487">
        <v>43327</v>
      </c>
    </row>
    <row r="252" spans="1:7" ht="12.75" customHeight="1">
      <c r="A252" s="452"/>
      <c r="B252" s="487" t="s">
        <v>1304</v>
      </c>
      <c r="C252" s="487" t="s">
        <v>1303</v>
      </c>
      <c r="D252" s="425"/>
      <c r="E252" s="487">
        <v>43293</v>
      </c>
      <c r="F252" s="487">
        <v>43300</v>
      </c>
      <c r="G252" s="487">
        <v>43334</v>
      </c>
    </row>
    <row r="253" spans="1:7" ht="12.75" customHeight="1">
      <c r="A253" s="452"/>
      <c r="B253" s="487" t="s">
        <v>1302</v>
      </c>
      <c r="C253" s="487" t="s">
        <v>50</v>
      </c>
      <c r="D253" s="425"/>
      <c r="E253" s="487">
        <v>43300</v>
      </c>
      <c r="F253" s="487">
        <v>43307</v>
      </c>
      <c r="G253" s="487">
        <v>43341</v>
      </c>
    </row>
    <row r="254" spans="1:7" ht="12.75" customHeight="1">
      <c r="A254" s="452"/>
      <c r="B254" s="487" t="s">
        <v>1300</v>
      </c>
      <c r="C254" s="487" t="s">
        <v>1299</v>
      </c>
      <c r="D254" s="423"/>
      <c r="E254" s="487">
        <v>43307</v>
      </c>
      <c r="F254" s="487">
        <v>43314</v>
      </c>
      <c r="G254" s="487">
        <v>43348</v>
      </c>
    </row>
    <row r="255" spans="1:7">
      <c r="A255" s="435"/>
      <c r="B255" s="435"/>
      <c r="C255" s="473"/>
      <c r="D255" s="435"/>
      <c r="E255" s="472"/>
      <c r="F255" s="457"/>
      <c r="G255" s="457"/>
    </row>
    <row r="256" spans="1:7">
      <c r="A256" s="435" t="s">
        <v>163</v>
      </c>
      <c r="B256" s="429" t="s">
        <v>38</v>
      </c>
      <c r="C256" s="429" t="s">
        <v>39</v>
      </c>
      <c r="D256" s="429" t="s">
        <v>40</v>
      </c>
      <c r="E256" s="429" t="s">
        <v>2067</v>
      </c>
      <c r="F256" s="427" t="s">
        <v>313</v>
      </c>
      <c r="G256" s="427" t="s">
        <v>164</v>
      </c>
    </row>
    <row r="257" spans="1:7">
      <c r="A257" s="435" t="s">
        <v>2191</v>
      </c>
      <c r="B257" s="428"/>
      <c r="C257" s="428"/>
      <c r="D257" s="428"/>
      <c r="E257" s="428"/>
      <c r="F257" s="427" t="s">
        <v>42</v>
      </c>
      <c r="G257" s="427" t="s">
        <v>43</v>
      </c>
    </row>
    <row r="258" spans="1:7" ht="13.5" customHeight="1">
      <c r="B258" s="487" t="s">
        <v>2190</v>
      </c>
      <c r="C258" s="487" t="s">
        <v>2189</v>
      </c>
      <c r="D258" s="426" t="s">
        <v>2143</v>
      </c>
      <c r="E258" s="487">
        <v>43278</v>
      </c>
      <c r="F258" s="487">
        <v>43283</v>
      </c>
      <c r="G258" s="487">
        <v>43310</v>
      </c>
    </row>
    <row r="259" spans="1:7" ht="13.5" customHeight="1">
      <c r="B259" s="487" t="s">
        <v>776</v>
      </c>
      <c r="C259" s="487" t="s">
        <v>2188</v>
      </c>
      <c r="D259" s="425"/>
      <c r="E259" s="487">
        <v>43285</v>
      </c>
      <c r="F259" s="487">
        <v>43290</v>
      </c>
      <c r="G259" s="487">
        <v>43317</v>
      </c>
    </row>
    <row r="260" spans="1:7" ht="13.5" customHeight="1">
      <c r="A260" s="452"/>
      <c r="B260" s="487" t="s">
        <v>2187</v>
      </c>
      <c r="C260" s="487" t="s">
        <v>2186</v>
      </c>
      <c r="D260" s="425"/>
      <c r="E260" s="487">
        <v>43292</v>
      </c>
      <c r="F260" s="487">
        <v>43297</v>
      </c>
      <c r="G260" s="487">
        <v>43324</v>
      </c>
    </row>
    <row r="261" spans="1:7" ht="13.5" customHeight="1">
      <c r="A261" s="452"/>
      <c r="B261" s="487" t="s">
        <v>778</v>
      </c>
      <c r="C261" s="487" t="s">
        <v>2185</v>
      </c>
      <c r="D261" s="425"/>
      <c r="E261" s="487">
        <v>43299</v>
      </c>
      <c r="F261" s="487">
        <v>43304</v>
      </c>
      <c r="G261" s="487">
        <v>43331</v>
      </c>
    </row>
    <row r="262" spans="1:7" ht="13.5" customHeight="1">
      <c r="A262" s="452"/>
      <c r="B262" s="487" t="s">
        <v>779</v>
      </c>
      <c r="C262" s="487" t="s">
        <v>519</v>
      </c>
      <c r="D262" s="425"/>
      <c r="E262" s="487">
        <v>43306</v>
      </c>
      <c r="F262" s="487">
        <v>43311</v>
      </c>
      <c r="G262" s="487">
        <v>43338</v>
      </c>
    </row>
    <row r="263" spans="1:7" ht="13.5" customHeight="1">
      <c r="B263" s="487" t="s">
        <v>780</v>
      </c>
      <c r="C263" s="487" t="s">
        <v>2184</v>
      </c>
      <c r="D263" s="423"/>
      <c r="E263" s="487">
        <v>43313</v>
      </c>
      <c r="F263" s="487">
        <v>43318</v>
      </c>
      <c r="G263" s="487">
        <v>43345</v>
      </c>
    </row>
    <row r="264" spans="1:7" ht="13.5">
      <c r="A264" s="452"/>
      <c r="B264" s="489"/>
      <c r="C264" s="489"/>
      <c r="D264" s="488"/>
      <c r="E264" s="486"/>
      <c r="F264" s="486"/>
      <c r="G264" s="486"/>
    </row>
    <row r="265" spans="1:7">
      <c r="A265" s="435" t="s">
        <v>2183</v>
      </c>
      <c r="B265" s="429" t="s">
        <v>38</v>
      </c>
      <c r="C265" s="429" t="s">
        <v>39</v>
      </c>
      <c r="D265" s="429" t="s">
        <v>40</v>
      </c>
      <c r="E265" s="429" t="s">
        <v>2067</v>
      </c>
      <c r="F265" s="427" t="s">
        <v>313</v>
      </c>
      <c r="G265" s="427" t="s">
        <v>164</v>
      </c>
    </row>
    <row r="266" spans="1:7">
      <c r="A266" s="435"/>
      <c r="B266" s="428"/>
      <c r="C266" s="428"/>
      <c r="D266" s="428"/>
      <c r="E266" s="428"/>
      <c r="F266" s="427" t="s">
        <v>42</v>
      </c>
      <c r="G266" s="427" t="s">
        <v>43</v>
      </c>
    </row>
    <row r="267" spans="1:7" ht="12.75" customHeight="1">
      <c r="A267" s="452"/>
      <c r="B267" s="487" t="s">
        <v>2182</v>
      </c>
      <c r="C267" s="487" t="s">
        <v>253</v>
      </c>
      <c r="D267" s="426" t="s">
        <v>2143</v>
      </c>
      <c r="E267" s="487">
        <v>43279</v>
      </c>
      <c r="F267" s="487">
        <v>43286</v>
      </c>
      <c r="G267" s="487">
        <v>43314</v>
      </c>
    </row>
    <row r="268" spans="1:7" ht="12.75" customHeight="1">
      <c r="B268" s="487" t="s">
        <v>1306</v>
      </c>
      <c r="C268" s="487" t="s">
        <v>674</v>
      </c>
      <c r="D268" s="425"/>
      <c r="E268" s="487">
        <v>43286</v>
      </c>
      <c r="F268" s="487">
        <v>43293</v>
      </c>
      <c r="G268" s="487">
        <v>43321</v>
      </c>
    </row>
    <row r="269" spans="1:7" ht="12.75" customHeight="1">
      <c r="B269" s="487" t="s">
        <v>1304</v>
      </c>
      <c r="C269" s="487" t="s">
        <v>1303</v>
      </c>
      <c r="D269" s="425"/>
      <c r="E269" s="487">
        <v>43293</v>
      </c>
      <c r="F269" s="487">
        <v>43300</v>
      </c>
      <c r="G269" s="487">
        <v>43328</v>
      </c>
    </row>
    <row r="270" spans="1:7" ht="12.75" customHeight="1">
      <c r="B270" s="487" t="s">
        <v>1302</v>
      </c>
      <c r="C270" s="487" t="s">
        <v>50</v>
      </c>
      <c r="D270" s="425"/>
      <c r="E270" s="487">
        <v>43300</v>
      </c>
      <c r="F270" s="487">
        <v>43307</v>
      </c>
      <c r="G270" s="487">
        <v>43335</v>
      </c>
    </row>
    <row r="271" spans="1:7" ht="12.75" customHeight="1">
      <c r="B271" s="487" t="s">
        <v>1300</v>
      </c>
      <c r="C271" s="487" t="s">
        <v>1299</v>
      </c>
      <c r="D271" s="423"/>
      <c r="E271" s="487">
        <v>43307</v>
      </c>
      <c r="F271" s="487">
        <v>43314</v>
      </c>
      <c r="G271" s="487">
        <v>43342</v>
      </c>
    </row>
    <row r="272" spans="1:7">
      <c r="B272" s="489"/>
      <c r="C272" s="489"/>
      <c r="D272" s="459"/>
      <c r="E272" s="486"/>
      <c r="F272" s="485"/>
      <c r="G272" s="485"/>
    </row>
    <row r="273" spans="1:7">
      <c r="A273" s="435" t="s">
        <v>2192</v>
      </c>
      <c r="B273" s="429" t="s">
        <v>38</v>
      </c>
      <c r="C273" s="429" t="s">
        <v>39</v>
      </c>
      <c r="D273" s="429" t="s">
        <v>40</v>
      </c>
      <c r="E273" s="429" t="s">
        <v>2067</v>
      </c>
      <c r="F273" s="427" t="s">
        <v>313</v>
      </c>
      <c r="G273" s="427" t="s">
        <v>160</v>
      </c>
    </row>
    <row r="274" spans="1:7">
      <c r="A274" s="435" t="s">
        <v>2191</v>
      </c>
      <c r="B274" s="428"/>
      <c r="C274" s="428"/>
      <c r="D274" s="428"/>
      <c r="E274" s="428"/>
      <c r="F274" s="427" t="s">
        <v>42</v>
      </c>
      <c r="G274" s="427" t="s">
        <v>43</v>
      </c>
    </row>
    <row r="275" spans="1:7" ht="13.5" customHeight="1">
      <c r="A275" s="452"/>
      <c r="B275" s="487" t="s">
        <v>2190</v>
      </c>
      <c r="C275" s="487" t="s">
        <v>2189</v>
      </c>
      <c r="D275" s="426" t="s">
        <v>2143</v>
      </c>
      <c r="E275" s="487">
        <v>43278</v>
      </c>
      <c r="F275" s="487">
        <v>43283</v>
      </c>
      <c r="G275" s="487">
        <v>43315</v>
      </c>
    </row>
    <row r="276" spans="1:7" ht="13.5" customHeight="1">
      <c r="A276" s="452"/>
      <c r="B276" s="487" t="s">
        <v>776</v>
      </c>
      <c r="C276" s="487" t="s">
        <v>2188</v>
      </c>
      <c r="D276" s="425"/>
      <c r="E276" s="487">
        <v>43285</v>
      </c>
      <c r="F276" s="487">
        <v>43290</v>
      </c>
      <c r="G276" s="487">
        <v>43322</v>
      </c>
    </row>
    <row r="277" spans="1:7" ht="13.5" customHeight="1">
      <c r="A277" s="452"/>
      <c r="B277" s="487" t="s">
        <v>2187</v>
      </c>
      <c r="C277" s="487" t="s">
        <v>2186</v>
      </c>
      <c r="D277" s="425"/>
      <c r="E277" s="487">
        <v>43292</v>
      </c>
      <c r="F277" s="487">
        <v>43297</v>
      </c>
      <c r="G277" s="487">
        <v>43329</v>
      </c>
    </row>
    <row r="278" spans="1:7" ht="13.5" customHeight="1">
      <c r="A278" s="452"/>
      <c r="B278" s="487" t="s">
        <v>778</v>
      </c>
      <c r="C278" s="487" t="s">
        <v>2185</v>
      </c>
      <c r="D278" s="425"/>
      <c r="E278" s="487">
        <v>43299</v>
      </c>
      <c r="F278" s="487">
        <v>43304</v>
      </c>
      <c r="G278" s="487">
        <v>43336</v>
      </c>
    </row>
    <row r="279" spans="1:7" ht="13.5" customHeight="1">
      <c r="A279" s="452"/>
      <c r="B279" s="487" t="s">
        <v>779</v>
      </c>
      <c r="C279" s="487" t="s">
        <v>519</v>
      </c>
      <c r="D279" s="425"/>
      <c r="E279" s="487">
        <v>43306</v>
      </c>
      <c r="F279" s="487">
        <v>43311</v>
      </c>
      <c r="G279" s="487">
        <v>43343</v>
      </c>
    </row>
    <row r="280" spans="1:7" ht="13.5" customHeight="1">
      <c r="A280" s="452"/>
      <c r="B280" s="487" t="s">
        <v>780</v>
      </c>
      <c r="C280" s="487" t="s">
        <v>2184</v>
      </c>
      <c r="D280" s="423"/>
      <c r="E280" s="487">
        <v>43313</v>
      </c>
      <c r="F280" s="487">
        <v>43318</v>
      </c>
      <c r="G280" s="487">
        <v>43350</v>
      </c>
    </row>
    <row r="281" spans="1:7" ht="13.5">
      <c r="A281" s="452"/>
      <c r="B281" s="459"/>
      <c r="C281" s="459"/>
      <c r="D281" s="488"/>
      <c r="E281" s="486"/>
      <c r="F281" s="486"/>
      <c r="G281" s="486"/>
    </row>
    <row r="282" spans="1:7">
      <c r="A282" s="435" t="s">
        <v>2183</v>
      </c>
      <c r="B282" s="429" t="s">
        <v>38</v>
      </c>
      <c r="C282" s="429" t="s">
        <v>39</v>
      </c>
      <c r="D282" s="429" t="s">
        <v>40</v>
      </c>
      <c r="E282" s="429" t="s">
        <v>2067</v>
      </c>
      <c r="F282" s="427" t="s">
        <v>313</v>
      </c>
      <c r="G282" s="427" t="s">
        <v>160</v>
      </c>
    </row>
    <row r="283" spans="1:7">
      <c r="A283" s="435"/>
      <c r="B283" s="428"/>
      <c r="C283" s="428"/>
      <c r="D283" s="428"/>
      <c r="E283" s="428"/>
      <c r="F283" s="427" t="s">
        <v>42</v>
      </c>
      <c r="G283" s="427" t="s">
        <v>43</v>
      </c>
    </row>
    <row r="284" spans="1:7" ht="12.75" customHeight="1">
      <c r="B284" s="487" t="s">
        <v>2182</v>
      </c>
      <c r="C284" s="487" t="s">
        <v>253</v>
      </c>
      <c r="D284" s="426" t="s">
        <v>2143</v>
      </c>
      <c r="E284" s="487">
        <v>43279</v>
      </c>
      <c r="F284" s="487">
        <v>43286</v>
      </c>
      <c r="G284" s="487">
        <v>43322</v>
      </c>
    </row>
    <row r="285" spans="1:7" ht="12.75" customHeight="1">
      <c r="A285" s="452"/>
      <c r="B285" s="487" t="s">
        <v>1306</v>
      </c>
      <c r="C285" s="487" t="s">
        <v>674</v>
      </c>
      <c r="D285" s="425"/>
      <c r="E285" s="487">
        <v>43286</v>
      </c>
      <c r="F285" s="487">
        <v>43293</v>
      </c>
      <c r="G285" s="487">
        <v>43329</v>
      </c>
    </row>
    <row r="286" spans="1:7" ht="12.75" customHeight="1">
      <c r="A286" s="452"/>
      <c r="B286" s="487" t="s">
        <v>1304</v>
      </c>
      <c r="C286" s="487" t="s">
        <v>1303</v>
      </c>
      <c r="D286" s="425"/>
      <c r="E286" s="487">
        <v>43293</v>
      </c>
      <c r="F286" s="487">
        <v>43300</v>
      </c>
      <c r="G286" s="487">
        <v>43336</v>
      </c>
    </row>
    <row r="287" spans="1:7" ht="12.75" customHeight="1">
      <c r="A287" s="452"/>
      <c r="B287" s="487" t="s">
        <v>1302</v>
      </c>
      <c r="C287" s="487" t="s">
        <v>50</v>
      </c>
      <c r="D287" s="425"/>
      <c r="E287" s="487">
        <v>43300</v>
      </c>
      <c r="F287" s="487">
        <v>43307</v>
      </c>
      <c r="G287" s="487">
        <v>43343</v>
      </c>
    </row>
    <row r="288" spans="1:7" ht="12.75" customHeight="1">
      <c r="A288" s="452"/>
      <c r="B288" s="487" t="s">
        <v>1300</v>
      </c>
      <c r="C288" s="487" t="s">
        <v>1299</v>
      </c>
      <c r="D288" s="423"/>
      <c r="E288" s="487">
        <v>43307</v>
      </c>
      <c r="F288" s="487">
        <v>43314</v>
      </c>
      <c r="G288" s="487">
        <v>43350</v>
      </c>
    </row>
    <row r="289" spans="1:7">
      <c r="A289" s="435"/>
      <c r="B289" s="459"/>
      <c r="C289" s="459"/>
      <c r="D289" s="471"/>
      <c r="E289" s="486"/>
      <c r="F289" s="485"/>
      <c r="G289" s="485"/>
    </row>
    <row r="290" spans="1:7">
      <c r="A290" s="435" t="s">
        <v>2181</v>
      </c>
      <c r="B290" s="429" t="s">
        <v>38</v>
      </c>
      <c r="C290" s="429" t="s">
        <v>39</v>
      </c>
      <c r="D290" s="429" t="s">
        <v>40</v>
      </c>
      <c r="E290" s="429" t="s">
        <v>2067</v>
      </c>
      <c r="F290" s="427" t="s">
        <v>313</v>
      </c>
      <c r="G290" s="427" t="s">
        <v>279</v>
      </c>
    </row>
    <row r="291" spans="1:7">
      <c r="A291" s="478" t="s">
        <v>2180</v>
      </c>
      <c r="B291" s="428"/>
      <c r="C291" s="428"/>
      <c r="D291" s="428"/>
      <c r="E291" s="428"/>
      <c r="F291" s="427" t="s">
        <v>42</v>
      </c>
      <c r="G291" s="427" t="s">
        <v>43</v>
      </c>
    </row>
    <row r="292" spans="1:7" ht="13.5" customHeight="1">
      <c r="A292" s="431"/>
      <c r="B292" s="479" t="s">
        <v>2179</v>
      </c>
      <c r="C292" s="479" t="s">
        <v>2178</v>
      </c>
      <c r="D292" s="477" t="s">
        <v>2156</v>
      </c>
      <c r="E292" s="479">
        <v>43278</v>
      </c>
      <c r="F292" s="479">
        <v>43285</v>
      </c>
      <c r="G292" s="479">
        <v>43319</v>
      </c>
    </row>
    <row r="293" spans="1:7" ht="13.5" customHeight="1">
      <c r="A293" s="431"/>
      <c r="B293" s="479" t="s">
        <v>2177</v>
      </c>
      <c r="C293" s="479" t="s">
        <v>2176</v>
      </c>
      <c r="D293" s="476"/>
      <c r="E293" s="479">
        <f>E292+7</f>
        <v>43285</v>
      </c>
      <c r="F293" s="479">
        <f>F292+7</f>
        <v>43292</v>
      </c>
      <c r="G293" s="479">
        <f>G292+7</f>
        <v>43326</v>
      </c>
    </row>
    <row r="294" spans="1:7" ht="13.5" customHeight="1">
      <c r="A294" s="431"/>
      <c r="B294" s="479" t="s">
        <v>275</v>
      </c>
      <c r="C294" s="479" t="s">
        <v>2175</v>
      </c>
      <c r="D294" s="476"/>
      <c r="E294" s="479">
        <f>E293+7</f>
        <v>43292</v>
      </c>
      <c r="F294" s="479">
        <f>F293+7</f>
        <v>43299</v>
      </c>
      <c r="G294" s="479">
        <f>G293+7</f>
        <v>43333</v>
      </c>
    </row>
    <row r="295" spans="1:7" ht="13.5" customHeight="1">
      <c r="A295" s="431"/>
      <c r="B295" s="479" t="s">
        <v>2174</v>
      </c>
      <c r="C295" s="479" t="s">
        <v>2173</v>
      </c>
      <c r="D295" s="476"/>
      <c r="E295" s="479">
        <f>E294+7</f>
        <v>43299</v>
      </c>
      <c r="F295" s="479">
        <f>F294+7</f>
        <v>43306</v>
      </c>
      <c r="G295" s="479">
        <f>G294+7</f>
        <v>43340</v>
      </c>
    </row>
    <row r="296" spans="1:7" ht="13.5" customHeight="1">
      <c r="A296" s="431"/>
      <c r="B296" s="479" t="s">
        <v>2172</v>
      </c>
      <c r="C296" s="479" t="s">
        <v>2171</v>
      </c>
      <c r="D296" s="484"/>
      <c r="E296" s="479">
        <f>E295+7</f>
        <v>43306</v>
      </c>
      <c r="F296" s="479">
        <f>F295+7</f>
        <v>43313</v>
      </c>
      <c r="G296" s="479">
        <f>G295+7</f>
        <v>43347</v>
      </c>
    </row>
    <row r="297" spans="1:7" ht="14.25">
      <c r="A297" s="483"/>
      <c r="B297" s="481"/>
      <c r="C297" s="481"/>
      <c r="D297" s="482"/>
      <c r="E297" s="481"/>
      <c r="F297" s="481"/>
      <c r="G297" s="481"/>
    </row>
    <row r="298" spans="1:7">
      <c r="A298" s="435" t="s">
        <v>2170</v>
      </c>
      <c r="B298" s="429" t="s">
        <v>38</v>
      </c>
      <c r="C298" s="429" t="s">
        <v>39</v>
      </c>
      <c r="D298" s="429" t="s">
        <v>40</v>
      </c>
      <c r="E298" s="429" t="s">
        <v>2067</v>
      </c>
      <c r="F298" s="427" t="s">
        <v>313</v>
      </c>
      <c r="G298" s="427" t="s">
        <v>169</v>
      </c>
    </row>
    <row r="299" spans="1:7">
      <c r="A299" s="435" t="s">
        <v>2169</v>
      </c>
      <c r="B299" s="428"/>
      <c r="C299" s="428"/>
      <c r="D299" s="428"/>
      <c r="E299" s="428"/>
      <c r="F299" s="480" t="s">
        <v>42</v>
      </c>
      <c r="G299" s="480" t="s">
        <v>43</v>
      </c>
    </row>
    <row r="300" spans="1:7" ht="13.5" customHeight="1">
      <c r="B300" s="479" t="s">
        <v>689</v>
      </c>
      <c r="C300" s="479" t="s">
        <v>693</v>
      </c>
      <c r="D300" s="469" t="s">
        <v>2168</v>
      </c>
      <c r="E300" s="479">
        <v>43277</v>
      </c>
      <c r="F300" s="479">
        <v>43283</v>
      </c>
      <c r="G300" s="479">
        <v>43317</v>
      </c>
    </row>
    <row r="301" spans="1:7" ht="13.5" customHeight="1">
      <c r="B301" s="479" t="s">
        <v>690</v>
      </c>
      <c r="C301" s="479" t="s">
        <v>1319</v>
      </c>
      <c r="D301" s="468"/>
      <c r="E301" s="479">
        <v>43284</v>
      </c>
      <c r="F301" s="479">
        <v>43290</v>
      </c>
      <c r="G301" s="479">
        <v>43324</v>
      </c>
    </row>
    <row r="302" spans="1:7" ht="12.75" customHeight="1">
      <c r="B302" s="479"/>
      <c r="C302" s="479"/>
      <c r="D302" s="468"/>
      <c r="E302" s="479">
        <v>43291</v>
      </c>
      <c r="F302" s="479">
        <v>43297</v>
      </c>
      <c r="G302" s="479">
        <v>43331</v>
      </c>
    </row>
    <row r="303" spans="1:7" ht="12.75" customHeight="1">
      <c r="B303" s="479"/>
      <c r="C303" s="479"/>
      <c r="D303" s="468"/>
      <c r="E303" s="479">
        <v>43298</v>
      </c>
      <c r="F303" s="479">
        <v>43304</v>
      </c>
      <c r="G303" s="479">
        <v>43338</v>
      </c>
    </row>
    <row r="304" spans="1:7" ht="12.75" customHeight="1">
      <c r="B304" s="479"/>
      <c r="C304" s="479"/>
      <c r="D304" s="468"/>
      <c r="E304" s="479">
        <v>43305</v>
      </c>
      <c r="F304" s="479">
        <v>43311</v>
      </c>
      <c r="G304" s="479">
        <v>43345</v>
      </c>
    </row>
    <row r="305" spans="1:7" ht="13.5" customHeight="1">
      <c r="B305" s="479"/>
      <c r="C305" s="479"/>
      <c r="D305" s="467"/>
      <c r="E305" s="479">
        <v>43312</v>
      </c>
      <c r="F305" s="479">
        <v>43318</v>
      </c>
      <c r="G305" s="479">
        <v>43352</v>
      </c>
    </row>
    <row r="307" spans="1:7" s="433" customFormat="1">
      <c r="A307" s="435" t="s">
        <v>167</v>
      </c>
      <c r="B307" s="429" t="s">
        <v>38</v>
      </c>
      <c r="C307" s="429" t="s">
        <v>39</v>
      </c>
      <c r="D307" s="429" t="s">
        <v>40</v>
      </c>
      <c r="E307" s="429" t="s">
        <v>2067</v>
      </c>
      <c r="F307" s="427" t="s">
        <v>313</v>
      </c>
      <c r="G307" s="427" t="s">
        <v>167</v>
      </c>
    </row>
    <row r="308" spans="1:7">
      <c r="A308" s="478" t="s">
        <v>2167</v>
      </c>
      <c r="B308" s="428"/>
      <c r="C308" s="428"/>
      <c r="D308" s="428"/>
      <c r="E308" s="428"/>
      <c r="F308" s="427" t="s">
        <v>42</v>
      </c>
      <c r="G308" s="427" t="s">
        <v>43</v>
      </c>
    </row>
    <row r="309" spans="1:7" ht="13.5" customHeight="1">
      <c r="B309" s="455" t="s">
        <v>2166</v>
      </c>
      <c r="C309" s="455" t="s">
        <v>2165</v>
      </c>
      <c r="D309" s="426" t="s">
        <v>2143</v>
      </c>
      <c r="E309" s="455">
        <v>43276</v>
      </c>
      <c r="F309" s="455">
        <v>43282</v>
      </c>
      <c r="G309" s="455">
        <v>43314</v>
      </c>
    </row>
    <row r="310" spans="1:7" ht="13.5" customHeight="1">
      <c r="B310" s="455" t="s">
        <v>48</v>
      </c>
      <c r="C310" s="455" t="s">
        <v>1769</v>
      </c>
      <c r="D310" s="425"/>
      <c r="E310" s="455">
        <v>43283</v>
      </c>
      <c r="F310" s="455">
        <v>43289</v>
      </c>
      <c r="G310" s="455">
        <v>43321</v>
      </c>
    </row>
    <row r="311" spans="1:7" ht="13.5" customHeight="1">
      <c r="B311" s="455" t="s">
        <v>2164</v>
      </c>
      <c r="C311" s="455" t="s">
        <v>77</v>
      </c>
      <c r="D311" s="425"/>
      <c r="E311" s="455">
        <v>43290</v>
      </c>
      <c r="F311" s="455">
        <v>43296</v>
      </c>
      <c r="G311" s="455">
        <v>43328</v>
      </c>
    </row>
    <row r="312" spans="1:7" ht="13.5" customHeight="1">
      <c r="A312" s="478"/>
      <c r="B312" s="455" t="s">
        <v>2163</v>
      </c>
      <c r="C312" s="455" t="s">
        <v>2162</v>
      </c>
      <c r="D312" s="425"/>
      <c r="E312" s="455">
        <v>43297</v>
      </c>
      <c r="F312" s="455">
        <v>43303</v>
      </c>
      <c r="G312" s="455">
        <v>43335</v>
      </c>
    </row>
    <row r="313" spans="1:7" ht="13.5" customHeight="1">
      <c r="B313" s="455" t="s">
        <v>2161</v>
      </c>
      <c r="C313" s="455" t="s">
        <v>2160</v>
      </c>
      <c r="D313" s="425"/>
      <c r="E313" s="455">
        <v>43304</v>
      </c>
      <c r="F313" s="455">
        <v>43310</v>
      </c>
      <c r="G313" s="455">
        <v>43342</v>
      </c>
    </row>
    <row r="314" spans="1:7" ht="13.5" customHeight="1">
      <c r="B314" s="455" t="s">
        <v>2159</v>
      </c>
      <c r="C314" s="455" t="s">
        <v>576</v>
      </c>
      <c r="D314" s="423"/>
      <c r="E314" s="455">
        <v>43311</v>
      </c>
      <c r="F314" s="455">
        <v>43317</v>
      </c>
      <c r="G314" s="455">
        <v>43349</v>
      </c>
    </row>
    <row r="315" spans="1:7">
      <c r="A315" s="435"/>
      <c r="B315" s="435"/>
      <c r="C315" s="473"/>
      <c r="D315" s="471"/>
      <c r="E315" s="472"/>
      <c r="G315" s="433"/>
    </row>
    <row r="316" spans="1:7">
      <c r="A316" s="435" t="s">
        <v>2158</v>
      </c>
      <c r="B316" s="429" t="s">
        <v>38</v>
      </c>
      <c r="C316" s="429" t="s">
        <v>39</v>
      </c>
      <c r="D316" s="429" t="s">
        <v>40</v>
      </c>
      <c r="E316" s="429" t="s">
        <v>2067</v>
      </c>
      <c r="F316" s="427" t="s">
        <v>313</v>
      </c>
      <c r="G316" s="427" t="s">
        <v>170</v>
      </c>
    </row>
    <row r="317" spans="1:7">
      <c r="A317" s="432" t="s">
        <v>2157</v>
      </c>
      <c r="B317" s="428"/>
      <c r="C317" s="428"/>
      <c r="D317" s="428"/>
      <c r="E317" s="428"/>
      <c r="F317" s="427" t="s">
        <v>42</v>
      </c>
      <c r="G317" s="427" t="s">
        <v>43</v>
      </c>
    </row>
    <row r="318" spans="1:7" ht="13.5" customHeight="1">
      <c r="B318" s="455" t="s">
        <v>446</v>
      </c>
      <c r="C318" s="455" t="s">
        <v>376</v>
      </c>
      <c r="D318" s="477" t="s">
        <v>2156</v>
      </c>
      <c r="E318" s="455">
        <v>43283</v>
      </c>
      <c r="F318" s="455">
        <v>43288</v>
      </c>
      <c r="G318" s="455">
        <v>43316</v>
      </c>
    </row>
    <row r="319" spans="1:7" ht="12.75" customHeight="1">
      <c r="B319" s="455" t="s">
        <v>770</v>
      </c>
      <c r="C319" s="455" t="s">
        <v>305</v>
      </c>
      <c r="D319" s="476"/>
      <c r="E319" s="455">
        <f>E318+7</f>
        <v>43290</v>
      </c>
      <c r="F319" s="455">
        <f>F318+7</f>
        <v>43295</v>
      </c>
      <c r="G319" s="455">
        <f>G318+7</f>
        <v>43323</v>
      </c>
    </row>
    <row r="320" spans="1:7" ht="12.75" customHeight="1">
      <c r="B320" s="455" t="s">
        <v>2155</v>
      </c>
      <c r="C320" s="455" t="s">
        <v>471</v>
      </c>
      <c r="D320" s="476"/>
      <c r="E320" s="455">
        <f>E319+7</f>
        <v>43297</v>
      </c>
      <c r="F320" s="455">
        <f>F319+7</f>
        <v>43302</v>
      </c>
      <c r="G320" s="455">
        <f>G319+7</f>
        <v>43330</v>
      </c>
    </row>
    <row r="321" spans="1:7" ht="12.75" customHeight="1">
      <c r="B321" s="455" t="s">
        <v>2154</v>
      </c>
      <c r="C321" s="455" t="s">
        <v>303</v>
      </c>
      <c r="D321" s="476"/>
      <c r="E321" s="455">
        <f>E320+7</f>
        <v>43304</v>
      </c>
      <c r="F321" s="455">
        <f>F320+7</f>
        <v>43309</v>
      </c>
      <c r="G321" s="455">
        <f>G320+7</f>
        <v>43337</v>
      </c>
    </row>
    <row r="322" spans="1:7" ht="12.75" customHeight="1">
      <c r="B322" s="455" t="s">
        <v>2153</v>
      </c>
      <c r="C322" s="455" t="s">
        <v>516</v>
      </c>
      <c r="D322" s="476"/>
      <c r="E322" s="455">
        <f>E321+7</f>
        <v>43311</v>
      </c>
      <c r="F322" s="455">
        <f>F321+7</f>
        <v>43316</v>
      </c>
      <c r="G322" s="455">
        <f>G321+7</f>
        <v>43344</v>
      </c>
    </row>
    <row r="323" spans="1:7" ht="12.75" customHeight="1">
      <c r="B323" s="458"/>
      <c r="C323" s="458"/>
      <c r="D323" s="475"/>
      <c r="E323" s="458"/>
      <c r="F323" s="458"/>
      <c r="G323" s="458"/>
    </row>
    <row r="324" spans="1:7" ht="12.75" customHeight="1">
      <c r="A324" s="421" t="s">
        <v>2152</v>
      </c>
      <c r="B324" s="429" t="s">
        <v>38</v>
      </c>
      <c r="C324" s="429" t="s">
        <v>39</v>
      </c>
      <c r="D324" s="429" t="s">
        <v>40</v>
      </c>
      <c r="E324" s="429" t="s">
        <v>2067</v>
      </c>
      <c r="F324" s="427" t="s">
        <v>313</v>
      </c>
      <c r="G324" s="427" t="s">
        <v>4</v>
      </c>
    </row>
    <row r="325" spans="1:7" ht="12.75" customHeight="1">
      <c r="A325" s="421" t="s">
        <v>2151</v>
      </c>
      <c r="B325" s="428"/>
      <c r="C325" s="428"/>
      <c r="D325" s="428"/>
      <c r="E325" s="428"/>
      <c r="F325" s="427" t="s">
        <v>42</v>
      </c>
      <c r="G325" s="427" t="s">
        <v>43</v>
      </c>
    </row>
    <row r="326" spans="1:7" ht="12.75" customHeight="1">
      <c r="B326" s="455" t="s">
        <v>474</v>
      </c>
      <c r="C326" s="455" t="s">
        <v>77</v>
      </c>
      <c r="D326" s="474" t="s">
        <v>2143</v>
      </c>
      <c r="E326" s="455">
        <v>35</v>
      </c>
      <c r="F326" s="455">
        <v>43284</v>
      </c>
      <c r="G326" s="455">
        <v>43321</v>
      </c>
    </row>
    <row r="327" spans="1:7" ht="12.75" customHeight="1">
      <c r="B327" s="455" t="s">
        <v>475</v>
      </c>
      <c r="C327" s="455" t="s">
        <v>2150</v>
      </c>
      <c r="D327" s="474" t="s">
        <v>2143</v>
      </c>
      <c r="E327" s="455">
        <v>42</v>
      </c>
      <c r="F327" s="455">
        <v>43291</v>
      </c>
      <c r="G327" s="455">
        <v>43328</v>
      </c>
    </row>
    <row r="328" spans="1:7" ht="12.75" customHeight="1">
      <c r="B328" s="455" t="s">
        <v>2149</v>
      </c>
      <c r="C328" s="455" t="s">
        <v>2148</v>
      </c>
      <c r="D328" s="474" t="s">
        <v>2143</v>
      </c>
      <c r="E328" s="455">
        <v>49</v>
      </c>
      <c r="F328" s="455">
        <v>43298</v>
      </c>
      <c r="G328" s="455">
        <v>43335</v>
      </c>
    </row>
    <row r="329" spans="1:7" ht="12.75" customHeight="1">
      <c r="B329" s="455" t="s">
        <v>476</v>
      </c>
      <c r="C329" s="455" t="s">
        <v>2147</v>
      </c>
      <c r="D329" s="474" t="s">
        <v>2143</v>
      </c>
      <c r="E329" s="455">
        <v>56</v>
      </c>
      <c r="F329" s="455">
        <v>43305</v>
      </c>
      <c r="G329" s="455">
        <v>43342</v>
      </c>
    </row>
    <row r="330" spans="1:7" ht="12.75" customHeight="1">
      <c r="B330" s="455" t="s">
        <v>477</v>
      </c>
      <c r="C330" s="455" t="s">
        <v>2146</v>
      </c>
      <c r="D330" s="474" t="s">
        <v>2143</v>
      </c>
      <c r="E330" s="455">
        <v>63</v>
      </c>
      <c r="F330" s="455">
        <v>43312</v>
      </c>
      <c r="G330" s="455">
        <v>43349</v>
      </c>
    </row>
    <row r="331" spans="1:7" ht="12.75" customHeight="1">
      <c r="B331" s="455" t="s">
        <v>2145</v>
      </c>
      <c r="C331" s="455" t="s">
        <v>2144</v>
      </c>
      <c r="D331" s="474" t="s">
        <v>2143</v>
      </c>
      <c r="E331" s="455">
        <v>70</v>
      </c>
      <c r="F331" s="455">
        <v>43319</v>
      </c>
      <c r="G331" s="455">
        <v>43356</v>
      </c>
    </row>
    <row r="332" spans="1:7">
      <c r="B332" s="435"/>
      <c r="C332" s="473"/>
      <c r="D332" s="471"/>
      <c r="E332" s="472"/>
      <c r="F332" s="457"/>
      <c r="G332" s="457"/>
    </row>
    <row r="333" spans="1:7">
      <c r="A333" s="435" t="s">
        <v>2142</v>
      </c>
      <c r="B333" s="429" t="s">
        <v>38</v>
      </c>
      <c r="C333" s="429" t="s">
        <v>39</v>
      </c>
      <c r="D333" s="429" t="s">
        <v>40</v>
      </c>
      <c r="E333" s="429" t="s">
        <v>2067</v>
      </c>
      <c r="F333" s="427" t="s">
        <v>313</v>
      </c>
      <c r="G333" s="427" t="s">
        <v>291</v>
      </c>
    </row>
    <row r="334" spans="1:7">
      <c r="A334" s="435" t="s">
        <v>2141</v>
      </c>
      <c r="B334" s="428"/>
      <c r="C334" s="428"/>
      <c r="D334" s="428"/>
      <c r="E334" s="428"/>
      <c r="F334" s="427" t="s">
        <v>42</v>
      </c>
      <c r="G334" s="427" t="s">
        <v>43</v>
      </c>
    </row>
    <row r="335" spans="1:7" ht="13.5" customHeight="1">
      <c r="B335" s="455" t="s">
        <v>2140</v>
      </c>
      <c r="C335" s="455" t="s">
        <v>2139</v>
      </c>
      <c r="D335" s="469" t="s">
        <v>2138</v>
      </c>
      <c r="E335" s="455">
        <v>43277</v>
      </c>
      <c r="F335" s="455">
        <v>43283</v>
      </c>
      <c r="G335" s="455">
        <v>43306</v>
      </c>
    </row>
    <row r="336" spans="1:7" ht="13.5" customHeight="1">
      <c r="B336" s="455" t="s">
        <v>2137</v>
      </c>
      <c r="C336" s="455" t="s">
        <v>2136</v>
      </c>
      <c r="D336" s="468"/>
      <c r="E336" s="455">
        <f>E335+7</f>
        <v>43284</v>
      </c>
      <c r="F336" s="455">
        <f>F335+7</f>
        <v>43290</v>
      </c>
      <c r="G336" s="455">
        <f>G335+7</f>
        <v>43313</v>
      </c>
    </row>
    <row r="337" spans="1:7" ht="13.5" customHeight="1">
      <c r="A337" s="421" t="s">
        <v>402</v>
      </c>
      <c r="B337" s="455" t="s">
        <v>2135</v>
      </c>
      <c r="C337" s="455" t="s">
        <v>2134</v>
      </c>
      <c r="D337" s="468"/>
      <c r="E337" s="455">
        <f>E336+7</f>
        <v>43291</v>
      </c>
      <c r="F337" s="455">
        <f>F336+7</f>
        <v>43297</v>
      </c>
      <c r="G337" s="455">
        <f>G336+7</f>
        <v>43320</v>
      </c>
    </row>
    <row r="338" spans="1:7" ht="13.5" customHeight="1">
      <c r="A338" s="421" t="s">
        <v>402</v>
      </c>
      <c r="B338" s="455" t="s">
        <v>2133</v>
      </c>
      <c r="C338" s="455" t="s">
        <v>2132</v>
      </c>
      <c r="D338" s="468"/>
      <c r="E338" s="455">
        <f>E337+7</f>
        <v>43298</v>
      </c>
      <c r="F338" s="455">
        <f>F337+7</f>
        <v>43304</v>
      </c>
      <c r="G338" s="455">
        <f>G337+7</f>
        <v>43327</v>
      </c>
    </row>
    <row r="339" spans="1:7" ht="13.5" customHeight="1">
      <c r="A339" s="421" t="s">
        <v>402</v>
      </c>
      <c r="B339" s="455" t="s">
        <v>2131</v>
      </c>
      <c r="C339" s="455" t="s">
        <v>2130</v>
      </c>
      <c r="D339" s="468"/>
      <c r="E339" s="455">
        <f>E338+7</f>
        <v>43305</v>
      </c>
      <c r="F339" s="455">
        <f>F338+7</f>
        <v>43311</v>
      </c>
      <c r="G339" s="455">
        <f>G338+7</f>
        <v>43334</v>
      </c>
    </row>
    <row r="340" spans="1:7" ht="13.5" customHeight="1">
      <c r="B340" s="455" t="s">
        <v>2129</v>
      </c>
      <c r="C340" s="455" t="s">
        <v>2128</v>
      </c>
      <c r="D340" s="467"/>
      <c r="E340" s="455">
        <f>E339+7</f>
        <v>43312</v>
      </c>
      <c r="F340" s="455">
        <f>F339+7</f>
        <v>43318</v>
      </c>
      <c r="G340" s="455">
        <f>G339+7</f>
        <v>43341</v>
      </c>
    </row>
    <row r="341" spans="1:7">
      <c r="A341" s="433"/>
      <c r="B341" s="458"/>
      <c r="C341" s="458"/>
      <c r="D341" s="471"/>
    </row>
    <row r="342" spans="1:7">
      <c r="A342" s="435" t="s">
        <v>179</v>
      </c>
      <c r="B342" s="470" t="s">
        <v>38</v>
      </c>
      <c r="C342" s="470" t="s">
        <v>39</v>
      </c>
      <c r="D342" s="470" t="s">
        <v>40</v>
      </c>
      <c r="E342" s="429" t="s">
        <v>2067</v>
      </c>
      <c r="F342" s="427" t="s">
        <v>313</v>
      </c>
      <c r="G342" s="427" t="s">
        <v>180</v>
      </c>
    </row>
    <row r="343" spans="1:7">
      <c r="A343" s="432" t="s">
        <v>2127</v>
      </c>
      <c r="B343" s="470"/>
      <c r="C343" s="470"/>
      <c r="D343" s="470"/>
      <c r="E343" s="428"/>
      <c r="F343" s="427" t="s">
        <v>42</v>
      </c>
      <c r="G343" s="427" t="s">
        <v>43</v>
      </c>
    </row>
    <row r="344" spans="1:7" ht="12.75" customHeight="1">
      <c r="A344" s="452"/>
      <c r="B344" s="455" t="s">
        <v>2126</v>
      </c>
      <c r="C344" s="455" t="s">
        <v>2125</v>
      </c>
      <c r="D344" s="469" t="s">
        <v>2124</v>
      </c>
      <c r="E344" s="455">
        <v>43276</v>
      </c>
      <c r="F344" s="455">
        <v>43282</v>
      </c>
      <c r="G344" s="455">
        <v>43297</v>
      </c>
    </row>
    <row r="345" spans="1:7" ht="12.75" customHeight="1">
      <c r="A345" s="435"/>
      <c r="B345" s="455" t="s">
        <v>2123</v>
      </c>
      <c r="C345" s="455" t="s">
        <v>2122</v>
      </c>
      <c r="D345" s="468"/>
      <c r="E345" s="455">
        <f>E344+7</f>
        <v>43283</v>
      </c>
      <c r="F345" s="455">
        <f>F344+7</f>
        <v>43289</v>
      </c>
      <c r="G345" s="455">
        <f>G344+7</f>
        <v>43304</v>
      </c>
    </row>
    <row r="346" spans="1:7" ht="12.75" customHeight="1">
      <c r="A346" s="452"/>
      <c r="B346" s="455" t="s">
        <v>2121</v>
      </c>
      <c r="C346" s="455" t="s">
        <v>2120</v>
      </c>
      <c r="D346" s="468"/>
      <c r="E346" s="455">
        <f>E345+7</f>
        <v>43290</v>
      </c>
      <c r="F346" s="455">
        <f>F345+7</f>
        <v>43296</v>
      </c>
      <c r="G346" s="455">
        <f>G345+7</f>
        <v>43311</v>
      </c>
    </row>
    <row r="347" spans="1:7" ht="12.75" customHeight="1">
      <c r="A347" s="452"/>
      <c r="B347" s="455" t="s">
        <v>2119</v>
      </c>
      <c r="C347" s="455" t="s">
        <v>2118</v>
      </c>
      <c r="D347" s="468"/>
      <c r="E347" s="455">
        <f>E346+7</f>
        <v>43297</v>
      </c>
      <c r="F347" s="455">
        <f>F346+7</f>
        <v>43303</v>
      </c>
      <c r="G347" s="455">
        <f>G346+7</f>
        <v>43318</v>
      </c>
    </row>
    <row r="348" spans="1:7" ht="12.75" customHeight="1">
      <c r="A348" s="452"/>
      <c r="B348" s="455" t="s">
        <v>2117</v>
      </c>
      <c r="C348" s="455" t="s">
        <v>2116</v>
      </c>
      <c r="D348" s="468"/>
      <c r="E348" s="455">
        <f>E347+7</f>
        <v>43304</v>
      </c>
      <c r="F348" s="455">
        <f>F347+7</f>
        <v>43310</v>
      </c>
      <c r="G348" s="455">
        <f>G347+7</f>
        <v>43325</v>
      </c>
    </row>
    <row r="349" spans="1:7" ht="12.75" customHeight="1">
      <c r="A349" s="452"/>
      <c r="B349" s="455" t="s">
        <v>2115</v>
      </c>
      <c r="C349" s="455" t="s">
        <v>2114</v>
      </c>
      <c r="D349" s="467"/>
      <c r="E349" s="455">
        <f>E348+7</f>
        <v>43311</v>
      </c>
      <c r="F349" s="455">
        <f>F348+7</f>
        <v>43317</v>
      </c>
      <c r="G349" s="455">
        <f>G348+7</f>
        <v>43332</v>
      </c>
    </row>
    <row r="350" spans="1:7">
      <c r="A350" s="435"/>
      <c r="C350" s="466"/>
      <c r="D350" s="465"/>
      <c r="E350" s="464"/>
    </row>
    <row r="351" spans="1:7" ht="12.75" customHeight="1">
      <c r="A351" s="435" t="s">
        <v>2113</v>
      </c>
      <c r="B351" s="429" t="s">
        <v>38</v>
      </c>
      <c r="C351" s="429" t="s">
        <v>39</v>
      </c>
      <c r="D351" s="429" t="s">
        <v>40</v>
      </c>
      <c r="E351" s="429" t="s">
        <v>2067</v>
      </c>
      <c r="F351" s="427" t="s">
        <v>313</v>
      </c>
      <c r="G351" s="427" t="s">
        <v>180</v>
      </c>
    </row>
    <row r="352" spans="1:7" ht="12.75" customHeight="1">
      <c r="A352" s="435" t="s">
        <v>2112</v>
      </c>
      <c r="B352" s="428"/>
      <c r="C352" s="428"/>
      <c r="D352" s="428"/>
      <c r="E352" s="428"/>
      <c r="F352" s="427" t="s">
        <v>42</v>
      </c>
      <c r="G352" s="427" t="s">
        <v>43</v>
      </c>
    </row>
    <row r="353" spans="1:7" ht="12.75" customHeight="1">
      <c r="B353" s="455" t="s">
        <v>2111</v>
      </c>
      <c r="C353" s="455" t="s">
        <v>2110</v>
      </c>
      <c r="D353" s="463" t="s">
        <v>2109</v>
      </c>
      <c r="E353" s="455">
        <v>43277</v>
      </c>
      <c r="F353" s="455">
        <v>43283</v>
      </c>
      <c r="G353" s="455">
        <v>43297</v>
      </c>
    </row>
    <row r="354" spans="1:7" ht="12.75" customHeight="1">
      <c r="B354" s="455" t="s">
        <v>200</v>
      </c>
      <c r="C354" s="455" t="s">
        <v>2108</v>
      </c>
      <c r="D354" s="462"/>
      <c r="E354" s="455">
        <v>43284</v>
      </c>
      <c r="F354" s="455">
        <v>43290</v>
      </c>
      <c r="G354" s="455">
        <v>43304</v>
      </c>
    </row>
    <row r="355" spans="1:7" ht="12.75" customHeight="1">
      <c r="B355" s="455" t="s">
        <v>2107</v>
      </c>
      <c r="C355" s="455" t="s">
        <v>2106</v>
      </c>
      <c r="D355" s="462"/>
      <c r="E355" s="455">
        <v>43291</v>
      </c>
      <c r="F355" s="455">
        <v>43297</v>
      </c>
      <c r="G355" s="455">
        <v>43311</v>
      </c>
    </row>
    <row r="356" spans="1:7" ht="12.75" customHeight="1">
      <c r="B356" s="455" t="s">
        <v>2105</v>
      </c>
      <c r="C356" s="455" t="s">
        <v>2104</v>
      </c>
      <c r="D356" s="462"/>
      <c r="E356" s="455">
        <v>43298</v>
      </c>
      <c r="F356" s="455">
        <v>43304</v>
      </c>
      <c r="G356" s="455">
        <v>43318</v>
      </c>
    </row>
    <row r="357" spans="1:7" ht="12.75" customHeight="1">
      <c r="B357" s="455" t="s">
        <v>2103</v>
      </c>
      <c r="C357" s="455" t="s">
        <v>2102</v>
      </c>
      <c r="D357" s="462"/>
      <c r="E357" s="455">
        <v>43305</v>
      </c>
      <c r="F357" s="455">
        <v>43311</v>
      </c>
      <c r="G357" s="455">
        <v>43325</v>
      </c>
    </row>
    <row r="358" spans="1:7" ht="12.75" customHeight="1">
      <c r="B358" s="455" t="s">
        <v>2101</v>
      </c>
      <c r="C358" s="455" t="s">
        <v>2100</v>
      </c>
      <c r="D358" s="461"/>
      <c r="E358" s="455">
        <v>43312</v>
      </c>
      <c r="F358" s="455">
        <v>43318</v>
      </c>
      <c r="G358" s="455">
        <v>43332</v>
      </c>
    </row>
    <row r="359" spans="1:7">
      <c r="C359" s="460"/>
      <c r="D359" s="459"/>
      <c r="E359" s="458"/>
      <c r="G359" s="457"/>
    </row>
    <row r="360" spans="1:7">
      <c r="A360" s="453" t="s">
        <v>2099</v>
      </c>
      <c r="B360" s="426" t="s">
        <v>38</v>
      </c>
      <c r="C360" s="426" t="s">
        <v>39</v>
      </c>
      <c r="D360" s="426" t="s">
        <v>40</v>
      </c>
      <c r="E360" s="456" t="s">
        <v>2067</v>
      </c>
      <c r="F360" s="455" t="s">
        <v>313</v>
      </c>
      <c r="G360" s="455" t="s">
        <v>180</v>
      </c>
    </row>
    <row r="361" spans="1:7" ht="12" customHeight="1">
      <c r="A361" s="453"/>
      <c r="B361" s="423"/>
      <c r="C361" s="423"/>
      <c r="D361" s="423"/>
      <c r="E361" s="454"/>
      <c r="F361" s="450" t="s">
        <v>42</v>
      </c>
      <c r="G361" s="427" t="s">
        <v>43</v>
      </c>
    </row>
    <row r="362" spans="1:7" ht="12.75" customHeight="1">
      <c r="A362" s="453"/>
      <c r="B362" s="450" t="s">
        <v>2098</v>
      </c>
      <c r="C362" s="450" t="s">
        <v>2097</v>
      </c>
      <c r="D362" s="451" t="s">
        <v>2096</v>
      </c>
      <c r="E362" s="450">
        <v>43280</v>
      </c>
      <c r="F362" s="450">
        <v>43287</v>
      </c>
      <c r="G362" s="450">
        <v>43302</v>
      </c>
    </row>
    <row r="363" spans="1:7" ht="12.75" customHeight="1">
      <c r="A363" s="453"/>
      <c r="B363" s="450" t="s">
        <v>2095</v>
      </c>
      <c r="C363" s="450" t="s">
        <v>2094</v>
      </c>
      <c r="D363" s="451"/>
      <c r="E363" s="450">
        <v>43287</v>
      </c>
      <c r="F363" s="450">
        <v>43294</v>
      </c>
      <c r="G363" s="450">
        <v>43309</v>
      </c>
    </row>
    <row r="364" spans="1:7" ht="12.75" customHeight="1">
      <c r="A364" s="453"/>
      <c r="B364" s="450" t="s">
        <v>2093</v>
      </c>
      <c r="C364" s="450" t="s">
        <v>2092</v>
      </c>
      <c r="D364" s="451"/>
      <c r="E364" s="450">
        <v>43294</v>
      </c>
      <c r="F364" s="450">
        <v>43301</v>
      </c>
      <c r="G364" s="450">
        <v>43316</v>
      </c>
    </row>
    <row r="365" spans="1:7" ht="12.75" customHeight="1">
      <c r="A365" s="452"/>
      <c r="B365" s="450" t="s">
        <v>2091</v>
      </c>
      <c r="C365" s="450" t="s">
        <v>2090</v>
      </c>
      <c r="D365" s="451"/>
      <c r="E365" s="450">
        <v>43301</v>
      </c>
      <c r="F365" s="450">
        <v>43308</v>
      </c>
      <c r="G365" s="450">
        <v>43323</v>
      </c>
    </row>
    <row r="366" spans="1:7" ht="12.75" customHeight="1">
      <c r="A366" s="452"/>
      <c r="B366" s="450" t="s">
        <v>2089</v>
      </c>
      <c r="C366" s="450" t="s">
        <v>2063</v>
      </c>
      <c r="D366" s="451"/>
      <c r="E366" s="450">
        <v>43308</v>
      </c>
      <c r="F366" s="450">
        <v>43315</v>
      </c>
      <c r="G366" s="450">
        <v>43330</v>
      </c>
    </row>
    <row r="367" spans="1:7">
      <c r="A367" s="435"/>
      <c r="B367" s="447"/>
      <c r="C367" s="449"/>
      <c r="D367" s="448"/>
      <c r="E367" s="447"/>
      <c r="F367" s="447"/>
      <c r="G367" s="447"/>
    </row>
    <row r="368" spans="1:7" s="436" customFormat="1">
      <c r="A368" s="443" t="s">
        <v>2088</v>
      </c>
      <c r="B368" s="444" t="s">
        <v>38</v>
      </c>
      <c r="C368" s="444" t="s">
        <v>39</v>
      </c>
      <c r="D368" s="444" t="s">
        <v>40</v>
      </c>
      <c r="E368" s="444" t="s">
        <v>2034</v>
      </c>
      <c r="F368" s="441" t="s">
        <v>313</v>
      </c>
      <c r="G368" s="441" t="s">
        <v>2079</v>
      </c>
    </row>
    <row r="369" spans="1:7" s="436" customFormat="1">
      <c r="A369" s="443" t="s">
        <v>2087</v>
      </c>
      <c r="B369" s="442"/>
      <c r="C369" s="442"/>
      <c r="D369" s="442"/>
      <c r="E369" s="442"/>
      <c r="F369" s="441" t="s">
        <v>42</v>
      </c>
      <c r="G369" s="441" t="s">
        <v>43</v>
      </c>
    </row>
    <row r="370" spans="1:7" s="436" customFormat="1" ht="12.75" customHeight="1">
      <c r="A370" s="443"/>
      <c r="B370" s="437" t="s">
        <v>2086</v>
      </c>
      <c r="C370" s="437" t="s">
        <v>1262</v>
      </c>
      <c r="D370" s="440" t="s">
        <v>2085</v>
      </c>
      <c r="E370" s="437">
        <v>43279</v>
      </c>
      <c r="F370" s="437">
        <v>43286</v>
      </c>
      <c r="G370" s="437">
        <v>43301</v>
      </c>
    </row>
    <row r="371" spans="1:7" s="436" customFormat="1" ht="12.75" customHeight="1">
      <c r="A371" s="443"/>
      <c r="B371" s="437" t="s">
        <v>2084</v>
      </c>
      <c r="C371" s="437" t="s">
        <v>558</v>
      </c>
      <c r="D371" s="439"/>
      <c r="E371" s="437">
        <v>43286</v>
      </c>
      <c r="F371" s="437">
        <v>43293</v>
      </c>
      <c r="G371" s="437">
        <v>43308</v>
      </c>
    </row>
    <row r="372" spans="1:7" s="436" customFormat="1" ht="12.75" customHeight="1">
      <c r="A372" s="443"/>
      <c r="B372" s="437" t="s">
        <v>2083</v>
      </c>
      <c r="C372" s="437" t="s">
        <v>751</v>
      </c>
      <c r="D372" s="439"/>
      <c r="E372" s="437">
        <v>43293</v>
      </c>
      <c r="F372" s="437">
        <v>43300</v>
      </c>
      <c r="G372" s="437">
        <v>43315</v>
      </c>
    </row>
    <row r="373" spans="1:7" s="436" customFormat="1" ht="12.75" customHeight="1">
      <c r="A373" s="443"/>
      <c r="B373" s="437" t="s">
        <v>202</v>
      </c>
      <c r="C373" s="437" t="s">
        <v>2082</v>
      </c>
      <c r="D373" s="439"/>
      <c r="E373" s="437">
        <v>43300</v>
      </c>
      <c r="F373" s="437">
        <v>43307</v>
      </c>
      <c r="G373" s="437">
        <v>43322</v>
      </c>
    </row>
    <row r="374" spans="1:7" s="436" customFormat="1" ht="12.75" customHeight="1">
      <c r="A374" s="443"/>
      <c r="B374" s="437" t="s">
        <v>2081</v>
      </c>
      <c r="C374" s="437" t="s">
        <v>10</v>
      </c>
      <c r="D374" s="438"/>
      <c r="E374" s="437">
        <v>43307</v>
      </c>
      <c r="F374" s="437">
        <v>43314</v>
      </c>
      <c r="G374" s="437">
        <v>43329</v>
      </c>
    </row>
    <row r="375" spans="1:7" s="436" customFormat="1" ht="12.75" customHeight="1">
      <c r="A375" s="443"/>
      <c r="B375" s="446"/>
      <c r="C375" s="446"/>
      <c r="D375" s="443"/>
      <c r="E375" s="443"/>
      <c r="F375" s="443"/>
      <c r="G375" s="443"/>
    </row>
    <row r="376" spans="1:7" s="436" customFormat="1" ht="12.75" customHeight="1">
      <c r="A376" s="443" t="s">
        <v>2080</v>
      </c>
      <c r="B376" s="444" t="s">
        <v>38</v>
      </c>
      <c r="C376" s="444" t="s">
        <v>39</v>
      </c>
      <c r="D376" s="444" t="s">
        <v>40</v>
      </c>
      <c r="E376" s="444" t="s">
        <v>2034</v>
      </c>
      <c r="F376" s="441" t="s">
        <v>313</v>
      </c>
      <c r="G376" s="441" t="s">
        <v>2079</v>
      </c>
    </row>
    <row r="377" spans="1:7" s="436" customFormat="1" ht="12.75" customHeight="1">
      <c r="A377" s="443"/>
      <c r="B377" s="442"/>
      <c r="C377" s="442"/>
      <c r="D377" s="442"/>
      <c r="E377" s="442"/>
      <c r="F377" s="441" t="s">
        <v>42</v>
      </c>
      <c r="G377" s="441" t="s">
        <v>43</v>
      </c>
    </row>
    <row r="378" spans="1:7" s="436" customFormat="1" ht="12.75" customHeight="1">
      <c r="A378" s="443"/>
      <c r="B378" s="437" t="s">
        <v>2078</v>
      </c>
      <c r="C378" s="437" t="s">
        <v>2077</v>
      </c>
      <c r="D378" s="440" t="s">
        <v>2076</v>
      </c>
      <c r="E378" s="437">
        <v>43277</v>
      </c>
      <c r="F378" s="437">
        <v>43284</v>
      </c>
      <c r="G378" s="437">
        <v>43307</v>
      </c>
    </row>
    <row r="379" spans="1:7" s="436" customFormat="1" ht="12.75" customHeight="1">
      <c r="A379" s="443"/>
      <c r="B379" s="437" t="s">
        <v>2075</v>
      </c>
      <c r="C379" s="437" t="s">
        <v>2074</v>
      </c>
      <c r="D379" s="439"/>
      <c r="E379" s="437">
        <f>E378+7</f>
        <v>43284</v>
      </c>
      <c r="F379" s="437">
        <f>F378+7</f>
        <v>43291</v>
      </c>
      <c r="G379" s="437">
        <f>G378+7</f>
        <v>43314</v>
      </c>
    </row>
    <row r="380" spans="1:7" s="436" customFormat="1" ht="12.75" customHeight="1">
      <c r="A380" s="443"/>
      <c r="B380" s="437" t="s">
        <v>2073</v>
      </c>
      <c r="C380" s="437" t="s">
        <v>2072</v>
      </c>
      <c r="D380" s="439"/>
      <c r="E380" s="437">
        <f>E379+7</f>
        <v>43291</v>
      </c>
      <c r="F380" s="437">
        <f>F379+7</f>
        <v>43298</v>
      </c>
      <c r="G380" s="437">
        <f>G379+7</f>
        <v>43321</v>
      </c>
    </row>
    <row r="381" spans="1:7" s="436" customFormat="1" ht="12.75" customHeight="1">
      <c r="A381" s="443"/>
      <c r="B381" s="437" t="s">
        <v>2071</v>
      </c>
      <c r="C381" s="437" t="s">
        <v>10</v>
      </c>
      <c r="D381" s="439"/>
      <c r="E381" s="437">
        <f>E380+7</f>
        <v>43298</v>
      </c>
      <c r="F381" s="437">
        <f>F380+7</f>
        <v>43305</v>
      </c>
      <c r="G381" s="437">
        <f>G380+7</f>
        <v>43328</v>
      </c>
    </row>
    <row r="382" spans="1:7" s="436" customFormat="1" ht="12.75" customHeight="1">
      <c r="A382" s="443"/>
      <c r="B382" s="437" t="s">
        <v>2070</v>
      </c>
      <c r="C382" s="437" t="s">
        <v>186</v>
      </c>
      <c r="D382" s="439"/>
      <c r="E382" s="437">
        <f>E381+7</f>
        <v>43305</v>
      </c>
      <c r="F382" s="437">
        <f>F381+7</f>
        <v>43312</v>
      </c>
      <c r="G382" s="437">
        <f>G381+7</f>
        <v>43335</v>
      </c>
    </row>
    <row r="383" spans="1:7" s="436" customFormat="1" ht="12.75" customHeight="1">
      <c r="A383" s="443"/>
      <c r="B383" s="437" t="s">
        <v>2069</v>
      </c>
      <c r="C383" s="437" t="s">
        <v>2068</v>
      </c>
      <c r="D383" s="438"/>
      <c r="E383" s="437">
        <f>E382+7</f>
        <v>43312</v>
      </c>
      <c r="F383" s="437">
        <f>F382+7</f>
        <v>43319</v>
      </c>
      <c r="G383" s="437">
        <f>G382+7</f>
        <v>43342</v>
      </c>
    </row>
    <row r="384" spans="1:7" s="436" customFormat="1">
      <c r="A384" s="443"/>
      <c r="B384" s="445"/>
      <c r="C384" s="445"/>
      <c r="D384" s="445"/>
      <c r="E384" s="445"/>
    </row>
    <row r="385" spans="1:7" s="436" customFormat="1">
      <c r="A385" s="443" t="s">
        <v>185</v>
      </c>
      <c r="B385" s="444" t="s">
        <v>38</v>
      </c>
      <c r="C385" s="444" t="s">
        <v>39</v>
      </c>
      <c r="D385" s="444" t="s">
        <v>40</v>
      </c>
      <c r="E385" s="444" t="s">
        <v>2067</v>
      </c>
      <c r="F385" s="441" t="s">
        <v>313</v>
      </c>
      <c r="G385" s="441" t="s">
        <v>185</v>
      </c>
    </row>
    <row r="386" spans="1:7" s="436" customFormat="1">
      <c r="A386" s="443" t="s">
        <v>2066</v>
      </c>
      <c r="B386" s="442"/>
      <c r="C386" s="442"/>
      <c r="D386" s="442"/>
      <c r="E386" s="442"/>
      <c r="F386" s="441" t="s">
        <v>42</v>
      </c>
      <c r="G386" s="441" t="s">
        <v>43</v>
      </c>
    </row>
    <row r="387" spans="1:7" s="436" customFormat="1" ht="13.5" customHeight="1">
      <c r="B387" s="437" t="s">
        <v>1177</v>
      </c>
      <c r="C387" s="437" t="s">
        <v>295</v>
      </c>
      <c r="D387" s="440" t="s">
        <v>2065</v>
      </c>
      <c r="E387" s="437">
        <v>43276</v>
      </c>
      <c r="F387" s="437">
        <v>43282</v>
      </c>
      <c r="G387" s="437">
        <v>43311</v>
      </c>
    </row>
    <row r="388" spans="1:7" s="436" customFormat="1" ht="13.5" customHeight="1">
      <c r="B388" s="437" t="s">
        <v>1174</v>
      </c>
      <c r="C388" s="437" t="s">
        <v>7</v>
      </c>
      <c r="D388" s="439"/>
      <c r="E388" s="437">
        <v>43283</v>
      </c>
      <c r="F388" s="437">
        <v>43289</v>
      </c>
      <c r="G388" s="437">
        <v>43318</v>
      </c>
    </row>
    <row r="389" spans="1:7" s="436" customFormat="1" ht="13.5" customHeight="1">
      <c r="A389" s="436" t="s">
        <v>2063</v>
      </c>
      <c r="B389" s="437" t="s">
        <v>1172</v>
      </c>
      <c r="C389" s="437" t="s">
        <v>2064</v>
      </c>
      <c r="D389" s="439"/>
      <c r="E389" s="437">
        <v>43290</v>
      </c>
      <c r="F389" s="437">
        <v>43296</v>
      </c>
      <c r="G389" s="437">
        <v>43325</v>
      </c>
    </row>
    <row r="390" spans="1:7" s="436" customFormat="1" ht="13.5" customHeight="1">
      <c r="A390" s="436" t="s">
        <v>2063</v>
      </c>
      <c r="B390" s="437" t="s">
        <v>199</v>
      </c>
      <c r="C390" s="437" t="s">
        <v>1260</v>
      </c>
      <c r="D390" s="439"/>
      <c r="E390" s="437">
        <v>43297</v>
      </c>
      <c r="F390" s="437">
        <v>43303</v>
      </c>
      <c r="G390" s="437">
        <v>43332</v>
      </c>
    </row>
    <row r="391" spans="1:7" s="436" customFormat="1" ht="13.5" customHeight="1">
      <c r="B391" s="437" t="s">
        <v>2062</v>
      </c>
      <c r="C391" s="437" t="s">
        <v>99</v>
      </c>
      <c r="D391" s="439"/>
      <c r="E391" s="437">
        <v>43304</v>
      </c>
      <c r="F391" s="437">
        <v>43310</v>
      </c>
      <c r="G391" s="437">
        <v>43339</v>
      </c>
    </row>
    <row r="392" spans="1:7" s="436" customFormat="1" ht="13.5" customHeight="1">
      <c r="B392" s="437" t="s">
        <v>2061</v>
      </c>
      <c r="C392" s="437" t="s">
        <v>1167</v>
      </c>
      <c r="D392" s="438"/>
      <c r="E392" s="437">
        <v>43311</v>
      </c>
      <c r="F392" s="437">
        <v>43317</v>
      </c>
      <c r="G392" s="437">
        <v>43346</v>
      </c>
    </row>
    <row r="393" spans="1:7">
      <c r="A393" s="435" t="s">
        <v>2060</v>
      </c>
      <c r="C393" s="434"/>
      <c r="D393" s="434"/>
      <c r="E393" s="434"/>
      <c r="G393" s="433"/>
    </row>
    <row r="394" spans="1:7">
      <c r="A394" s="432" t="s">
        <v>2059</v>
      </c>
      <c r="B394" s="429" t="s">
        <v>38</v>
      </c>
      <c r="C394" s="429" t="s">
        <v>39</v>
      </c>
      <c r="D394" s="429" t="s">
        <v>40</v>
      </c>
      <c r="E394" s="429" t="s">
        <v>2034</v>
      </c>
      <c r="F394" s="427" t="s">
        <v>313</v>
      </c>
      <c r="G394" s="427" t="s">
        <v>302</v>
      </c>
    </row>
    <row r="395" spans="1:7">
      <c r="A395" s="421" t="s">
        <v>402</v>
      </c>
      <c r="B395" s="428"/>
      <c r="C395" s="428"/>
      <c r="D395" s="428"/>
      <c r="E395" s="428"/>
      <c r="F395" s="427" t="s">
        <v>42</v>
      </c>
      <c r="G395" s="427" t="s">
        <v>43</v>
      </c>
    </row>
    <row r="396" spans="1:7" ht="13.5" customHeight="1">
      <c r="B396" s="422" t="s">
        <v>545</v>
      </c>
      <c r="C396" s="422" t="s">
        <v>2058</v>
      </c>
      <c r="D396" s="426" t="s">
        <v>2057</v>
      </c>
      <c r="E396" s="422">
        <v>43276</v>
      </c>
      <c r="F396" s="422">
        <v>43283</v>
      </c>
      <c r="G396" s="422">
        <v>43320</v>
      </c>
    </row>
    <row r="397" spans="1:7" ht="13.5" customHeight="1">
      <c r="B397" s="422" t="s">
        <v>546</v>
      </c>
      <c r="C397" s="422" t="s">
        <v>2056</v>
      </c>
      <c r="D397" s="425"/>
      <c r="E397" s="422">
        <v>43283</v>
      </c>
      <c r="F397" s="422">
        <v>43290</v>
      </c>
      <c r="G397" s="422">
        <v>43327</v>
      </c>
    </row>
    <row r="398" spans="1:7" ht="14.25" customHeight="1">
      <c r="B398" s="422" t="s">
        <v>547</v>
      </c>
      <c r="C398" s="422" t="s">
        <v>2055</v>
      </c>
      <c r="D398" s="425"/>
      <c r="E398" s="422">
        <v>43290</v>
      </c>
      <c r="F398" s="422">
        <v>43297</v>
      </c>
      <c r="G398" s="422">
        <v>43334</v>
      </c>
    </row>
    <row r="399" spans="1:7" ht="14.25" customHeight="1">
      <c r="B399" s="422" t="s">
        <v>548</v>
      </c>
      <c r="C399" s="422" t="s">
        <v>2054</v>
      </c>
      <c r="D399" s="425"/>
      <c r="E399" s="422">
        <v>43297</v>
      </c>
      <c r="F399" s="422">
        <v>43304</v>
      </c>
      <c r="G399" s="422">
        <v>43341</v>
      </c>
    </row>
    <row r="400" spans="1:7" ht="14.25" customHeight="1">
      <c r="B400" s="422" t="s">
        <v>549</v>
      </c>
      <c r="C400" s="422" t="s">
        <v>2053</v>
      </c>
      <c r="D400" s="425"/>
      <c r="E400" s="422">
        <v>43304</v>
      </c>
      <c r="F400" s="422">
        <v>43311</v>
      </c>
      <c r="G400" s="422">
        <v>43348</v>
      </c>
    </row>
    <row r="401" spans="1:7" ht="13.5" customHeight="1">
      <c r="B401" s="422" t="s">
        <v>2052</v>
      </c>
      <c r="C401" s="422" t="s">
        <v>2051</v>
      </c>
      <c r="D401" s="423"/>
      <c r="E401" s="422">
        <v>43311</v>
      </c>
      <c r="F401" s="422">
        <v>43318</v>
      </c>
      <c r="G401" s="422">
        <v>43355</v>
      </c>
    </row>
    <row r="403" spans="1:7">
      <c r="A403" s="421" t="s">
        <v>2050</v>
      </c>
      <c r="B403" s="429" t="s">
        <v>38</v>
      </c>
      <c r="C403" s="429" t="s">
        <v>39</v>
      </c>
      <c r="D403" s="429" t="s">
        <v>40</v>
      </c>
      <c r="E403" s="429" t="s">
        <v>2034</v>
      </c>
      <c r="F403" s="427" t="s">
        <v>313</v>
      </c>
      <c r="G403" s="427" t="s">
        <v>106</v>
      </c>
    </row>
    <row r="404" spans="1:7">
      <c r="A404" s="421" t="s">
        <v>2048</v>
      </c>
      <c r="B404" s="428"/>
      <c r="C404" s="428"/>
      <c r="D404" s="428"/>
      <c r="E404" s="428"/>
      <c r="F404" s="427" t="s">
        <v>42</v>
      </c>
      <c r="G404" s="427" t="s">
        <v>43</v>
      </c>
    </row>
    <row r="405" spans="1:7" ht="13.5" customHeight="1">
      <c r="A405" s="431"/>
      <c r="B405" s="422" t="s">
        <v>2047</v>
      </c>
      <c r="C405" s="422" t="s">
        <v>2046</v>
      </c>
      <c r="D405" s="426" t="s">
        <v>181</v>
      </c>
      <c r="E405" s="422">
        <v>43278</v>
      </c>
      <c r="F405" s="422">
        <v>43283</v>
      </c>
      <c r="G405" s="422">
        <v>43298</v>
      </c>
    </row>
    <row r="406" spans="1:7" ht="13.5" customHeight="1">
      <c r="A406" s="431"/>
      <c r="B406" s="422" t="s">
        <v>2045</v>
      </c>
      <c r="C406" s="422" t="s">
        <v>2044</v>
      </c>
      <c r="D406" s="425"/>
      <c r="E406" s="422">
        <v>43285</v>
      </c>
      <c r="F406" s="422">
        <v>43290</v>
      </c>
      <c r="G406" s="422">
        <v>43305</v>
      </c>
    </row>
    <row r="407" spans="1:7" ht="13.5" customHeight="1">
      <c r="A407" s="431"/>
      <c r="B407" s="422" t="s">
        <v>2043</v>
      </c>
      <c r="C407" s="422" t="s">
        <v>2042</v>
      </c>
      <c r="D407" s="425"/>
      <c r="E407" s="422">
        <v>43292</v>
      </c>
      <c r="F407" s="422">
        <v>43297</v>
      </c>
      <c r="G407" s="422">
        <v>43312</v>
      </c>
    </row>
    <row r="408" spans="1:7" ht="13.5" customHeight="1">
      <c r="A408" s="431"/>
      <c r="B408" s="422" t="s">
        <v>2041</v>
      </c>
      <c r="C408" s="422" t="s">
        <v>2040</v>
      </c>
      <c r="D408" s="425"/>
      <c r="E408" s="422">
        <v>43299</v>
      </c>
      <c r="F408" s="422">
        <v>43304</v>
      </c>
      <c r="G408" s="422">
        <v>43319</v>
      </c>
    </row>
    <row r="409" spans="1:7" ht="13.5" customHeight="1">
      <c r="A409" s="431"/>
      <c r="B409" s="422" t="s">
        <v>2039</v>
      </c>
      <c r="C409" s="422" t="s">
        <v>2038</v>
      </c>
      <c r="D409" s="425"/>
      <c r="E409" s="422">
        <v>43306</v>
      </c>
      <c r="F409" s="422">
        <v>43311</v>
      </c>
      <c r="G409" s="422">
        <v>43326</v>
      </c>
    </row>
    <row r="410" spans="1:7" ht="13.5" customHeight="1">
      <c r="A410" s="431"/>
      <c r="B410" s="422" t="s">
        <v>2037</v>
      </c>
      <c r="C410" s="422" t="s">
        <v>2036</v>
      </c>
      <c r="D410" s="423"/>
      <c r="E410" s="422">
        <v>43313</v>
      </c>
      <c r="F410" s="422">
        <v>43318</v>
      </c>
      <c r="G410" s="422">
        <v>43333</v>
      </c>
    </row>
    <row r="412" spans="1:7">
      <c r="A412" s="421" t="s">
        <v>2049</v>
      </c>
      <c r="B412" s="429" t="s">
        <v>38</v>
      </c>
      <c r="C412" s="429" t="s">
        <v>39</v>
      </c>
      <c r="D412" s="429" t="s">
        <v>40</v>
      </c>
      <c r="E412" s="429" t="s">
        <v>2034</v>
      </c>
      <c r="F412" s="427" t="s">
        <v>313</v>
      </c>
      <c r="G412" s="427" t="s">
        <v>104</v>
      </c>
    </row>
    <row r="413" spans="1:7">
      <c r="A413" s="421" t="s">
        <v>2048</v>
      </c>
      <c r="B413" s="428"/>
      <c r="C413" s="428"/>
      <c r="D413" s="428"/>
      <c r="E413" s="428"/>
      <c r="F413" s="427" t="s">
        <v>42</v>
      </c>
      <c r="G413" s="427" t="s">
        <v>43</v>
      </c>
    </row>
    <row r="414" spans="1:7" ht="13.5" customHeight="1">
      <c r="B414" s="422" t="s">
        <v>2047</v>
      </c>
      <c r="C414" s="422" t="s">
        <v>2046</v>
      </c>
      <c r="D414" s="430"/>
      <c r="E414" s="422">
        <v>43278</v>
      </c>
      <c r="F414" s="422">
        <v>43283</v>
      </c>
      <c r="G414" s="422">
        <v>43298</v>
      </c>
    </row>
    <row r="415" spans="1:7" ht="13.5" customHeight="1">
      <c r="B415" s="422" t="s">
        <v>2045</v>
      </c>
      <c r="C415" s="422" t="s">
        <v>2044</v>
      </c>
      <c r="D415" s="426" t="s">
        <v>181</v>
      </c>
      <c r="E415" s="422">
        <v>43285</v>
      </c>
      <c r="F415" s="422">
        <v>43290</v>
      </c>
      <c r="G415" s="422">
        <v>43305</v>
      </c>
    </row>
    <row r="416" spans="1:7" ht="13.5" customHeight="1">
      <c r="B416" s="422" t="s">
        <v>2043</v>
      </c>
      <c r="C416" s="422" t="s">
        <v>2042</v>
      </c>
      <c r="D416" s="425"/>
      <c r="E416" s="422">
        <v>43292</v>
      </c>
      <c r="F416" s="422">
        <v>43297</v>
      </c>
      <c r="G416" s="422">
        <v>43312</v>
      </c>
    </row>
    <row r="417" spans="1:7" ht="13.5" customHeight="1">
      <c r="B417" s="422" t="s">
        <v>2041</v>
      </c>
      <c r="C417" s="422" t="s">
        <v>2040</v>
      </c>
      <c r="D417" s="425"/>
      <c r="E417" s="422">
        <v>43299</v>
      </c>
      <c r="F417" s="422">
        <v>43304</v>
      </c>
      <c r="G417" s="422">
        <v>43319</v>
      </c>
    </row>
    <row r="418" spans="1:7" ht="13.5" customHeight="1">
      <c r="B418" s="422" t="s">
        <v>2039</v>
      </c>
      <c r="C418" s="422" t="s">
        <v>2038</v>
      </c>
      <c r="D418" s="425"/>
      <c r="E418" s="422">
        <v>43306</v>
      </c>
      <c r="F418" s="422">
        <v>43311</v>
      </c>
      <c r="G418" s="422">
        <v>43326</v>
      </c>
    </row>
    <row r="419" spans="1:7" ht="13.5" customHeight="1">
      <c r="B419" s="422" t="s">
        <v>2037</v>
      </c>
      <c r="C419" s="422" t="s">
        <v>2036</v>
      </c>
      <c r="D419" s="423"/>
      <c r="E419" s="422">
        <v>43313</v>
      </c>
      <c r="F419" s="422">
        <v>43318</v>
      </c>
      <c r="G419" s="422">
        <v>43333</v>
      </c>
    </row>
    <row r="421" spans="1:7">
      <c r="A421" s="421" t="s">
        <v>2035</v>
      </c>
      <c r="B421" s="429" t="s">
        <v>38</v>
      </c>
      <c r="C421" s="429" t="s">
        <v>39</v>
      </c>
      <c r="D421" s="429" t="s">
        <v>40</v>
      </c>
      <c r="E421" s="429" t="s">
        <v>2034</v>
      </c>
      <c r="F421" s="427" t="s">
        <v>313</v>
      </c>
      <c r="G421" s="427" t="s">
        <v>2033</v>
      </c>
    </row>
    <row r="422" spans="1:7">
      <c r="A422" s="421" t="s">
        <v>2032</v>
      </c>
      <c r="B422" s="428"/>
      <c r="C422" s="428"/>
      <c r="D422" s="428"/>
      <c r="E422" s="428"/>
      <c r="F422" s="427" t="s">
        <v>42</v>
      </c>
      <c r="G422" s="427" t="s">
        <v>43</v>
      </c>
    </row>
    <row r="423" spans="1:7" ht="12.75" customHeight="1">
      <c r="B423" s="422" t="s">
        <v>2026</v>
      </c>
      <c r="C423" s="424">
        <v>1813</v>
      </c>
      <c r="D423" s="426" t="s">
        <v>2031</v>
      </c>
      <c r="E423" s="422">
        <v>43277</v>
      </c>
      <c r="F423" s="422">
        <v>43282</v>
      </c>
      <c r="G423" s="422">
        <v>43291</v>
      </c>
    </row>
    <row r="424" spans="1:7" ht="13.5" customHeight="1">
      <c r="B424" s="422" t="s">
        <v>2030</v>
      </c>
      <c r="C424" s="424">
        <v>1815</v>
      </c>
      <c r="D424" s="425"/>
      <c r="E424" s="422">
        <v>43284</v>
      </c>
      <c r="F424" s="422">
        <v>43289</v>
      </c>
      <c r="G424" s="422">
        <v>43298</v>
      </c>
    </row>
    <row r="425" spans="1:7" ht="12.75" customHeight="1">
      <c r="B425" s="422" t="s">
        <v>2029</v>
      </c>
      <c r="C425" s="424">
        <v>1817</v>
      </c>
      <c r="D425" s="425"/>
      <c r="E425" s="422">
        <v>43291</v>
      </c>
      <c r="F425" s="422">
        <v>43296</v>
      </c>
      <c r="G425" s="422">
        <v>43305</v>
      </c>
    </row>
    <row r="426" spans="1:7" ht="12.75" customHeight="1">
      <c r="B426" s="422" t="s">
        <v>2028</v>
      </c>
      <c r="C426" s="424">
        <v>1815</v>
      </c>
      <c r="D426" s="425"/>
      <c r="E426" s="422">
        <v>43298</v>
      </c>
      <c r="F426" s="422">
        <v>43303</v>
      </c>
      <c r="G426" s="422">
        <v>43312</v>
      </c>
    </row>
    <row r="427" spans="1:7" ht="12.75" customHeight="1">
      <c r="B427" s="422" t="s">
        <v>2027</v>
      </c>
      <c r="C427" s="424">
        <v>1815</v>
      </c>
      <c r="D427" s="425"/>
      <c r="E427" s="422">
        <v>43305</v>
      </c>
      <c r="F427" s="422">
        <v>43310</v>
      </c>
      <c r="G427" s="422">
        <v>43319</v>
      </c>
    </row>
    <row r="428" spans="1:7" ht="12.75" customHeight="1">
      <c r="B428" s="422" t="s">
        <v>2026</v>
      </c>
      <c r="C428" s="424">
        <v>1815</v>
      </c>
      <c r="D428" s="423"/>
      <c r="E428" s="422">
        <v>43312</v>
      </c>
      <c r="F428" s="422">
        <v>43317</v>
      </c>
      <c r="G428" s="422">
        <v>43326</v>
      </c>
    </row>
  </sheetData>
  <mergeCells count="232">
    <mergeCell ref="B118:B119"/>
    <mergeCell ref="E118:E119"/>
    <mergeCell ref="E248:E249"/>
    <mergeCell ref="E290:E291"/>
    <mergeCell ref="D290:D291"/>
    <mergeCell ref="E282:E283"/>
    <mergeCell ref="D370:D374"/>
    <mergeCell ref="E376:E377"/>
    <mergeCell ref="E333:E334"/>
    <mergeCell ref="E342:E343"/>
    <mergeCell ref="E351:E352"/>
    <mergeCell ref="E316:E317"/>
    <mergeCell ref="E239:E240"/>
    <mergeCell ref="E83:E84"/>
    <mergeCell ref="C42:C43"/>
    <mergeCell ref="B109:B110"/>
    <mergeCell ref="E33:E34"/>
    <mergeCell ref="C67:C68"/>
    <mergeCell ref="D146:D151"/>
    <mergeCell ref="C128:C129"/>
    <mergeCell ref="B136:B137"/>
    <mergeCell ref="B144:B145"/>
    <mergeCell ref="D118:D119"/>
    <mergeCell ref="B83:B84"/>
    <mergeCell ref="B100:B101"/>
    <mergeCell ref="C100:C101"/>
    <mergeCell ref="D100:D101"/>
    <mergeCell ref="E100:E101"/>
    <mergeCell ref="B75:B76"/>
    <mergeCell ref="C75:C76"/>
    <mergeCell ref="D75:D76"/>
    <mergeCell ref="B91:B92"/>
    <mergeCell ref="D83:D84"/>
    <mergeCell ref="D15:D16"/>
    <mergeCell ref="E15:E16"/>
    <mergeCell ref="C83:C84"/>
    <mergeCell ref="C91:C92"/>
    <mergeCell ref="C109:C110"/>
    <mergeCell ref="E75:E76"/>
    <mergeCell ref="C24:C25"/>
    <mergeCell ref="E109:E110"/>
    <mergeCell ref="D109:D110"/>
    <mergeCell ref="D91:D92"/>
    <mergeCell ref="E385:E386"/>
    <mergeCell ref="D307:D308"/>
    <mergeCell ref="D412:D413"/>
    <mergeCell ref="D351:D352"/>
    <mergeCell ref="D360:D361"/>
    <mergeCell ref="E360:E361"/>
    <mergeCell ref="D333:D334"/>
    <mergeCell ref="E394:E395"/>
    <mergeCell ref="E403:E404"/>
    <mergeCell ref="E307:E308"/>
    <mergeCell ref="B220:B221"/>
    <mergeCell ref="E421:E422"/>
    <mergeCell ref="D230:D231"/>
    <mergeCell ref="D144:D145"/>
    <mergeCell ref="D153:D154"/>
    <mergeCell ref="D196:D197"/>
    <mergeCell ref="D186:D187"/>
    <mergeCell ref="E324:E325"/>
    <mergeCell ref="E412:E413"/>
    <mergeCell ref="E368:E369"/>
    <mergeCell ref="B204:B205"/>
    <mergeCell ref="C204:C205"/>
    <mergeCell ref="C136:C137"/>
    <mergeCell ref="C144:C145"/>
    <mergeCell ref="C153:C154"/>
    <mergeCell ref="B212:B213"/>
    <mergeCell ref="C161:C162"/>
    <mergeCell ref="B169:B170"/>
    <mergeCell ref="C169:C170"/>
    <mergeCell ref="C118:C119"/>
    <mergeCell ref="B128:B129"/>
    <mergeCell ref="B153:B154"/>
    <mergeCell ref="B161:B162"/>
    <mergeCell ref="C220:C221"/>
    <mergeCell ref="B177:B178"/>
    <mergeCell ref="C186:C187"/>
    <mergeCell ref="B186:B187"/>
    <mergeCell ref="C196:C197"/>
    <mergeCell ref="B196:B197"/>
    <mergeCell ref="D67:D68"/>
    <mergeCell ref="D24:D25"/>
    <mergeCell ref="B33:B34"/>
    <mergeCell ref="C33:C34"/>
    <mergeCell ref="D33:D34"/>
    <mergeCell ref="D42:D43"/>
    <mergeCell ref="B59:B60"/>
    <mergeCell ref="D59:D60"/>
    <mergeCell ref="E59:E60"/>
    <mergeCell ref="C7:C8"/>
    <mergeCell ref="D7:D8"/>
    <mergeCell ref="C59:C60"/>
    <mergeCell ref="B51:B52"/>
    <mergeCell ref="C51:C52"/>
    <mergeCell ref="B15:B16"/>
    <mergeCell ref="C15:C16"/>
    <mergeCell ref="A1:G1"/>
    <mergeCell ref="A4:G4"/>
    <mergeCell ref="B7:B8"/>
    <mergeCell ref="B24:B25"/>
    <mergeCell ref="B42:B43"/>
    <mergeCell ref="B67:B68"/>
    <mergeCell ref="E7:E8"/>
    <mergeCell ref="E24:E25"/>
    <mergeCell ref="E42:E43"/>
    <mergeCell ref="E67:E68"/>
    <mergeCell ref="E153:E154"/>
    <mergeCell ref="E212:E213"/>
    <mergeCell ref="E220:E221"/>
    <mergeCell ref="D273:D274"/>
    <mergeCell ref="E256:E257"/>
    <mergeCell ref="E265:E266"/>
    <mergeCell ref="D161:D162"/>
    <mergeCell ref="E186:E187"/>
    <mergeCell ref="E177:E178"/>
    <mergeCell ref="D77:D81"/>
    <mergeCell ref="D93:D98"/>
    <mergeCell ref="D102:D107"/>
    <mergeCell ref="E298:E299"/>
    <mergeCell ref="E196:E197"/>
    <mergeCell ref="E204:E205"/>
    <mergeCell ref="D214:D218"/>
    <mergeCell ref="E161:E162"/>
    <mergeCell ref="E169:E170"/>
    <mergeCell ref="E230:E231"/>
    <mergeCell ref="C230:C231"/>
    <mergeCell ref="C248:C249"/>
    <mergeCell ref="E91:E92"/>
    <mergeCell ref="D51:D52"/>
    <mergeCell ref="D298:D299"/>
    <mergeCell ref="E51:E52"/>
    <mergeCell ref="E128:E129"/>
    <mergeCell ref="E136:E137"/>
    <mergeCell ref="E144:E145"/>
    <mergeCell ref="E273:E274"/>
    <mergeCell ref="D265:D266"/>
    <mergeCell ref="D241:D246"/>
    <mergeCell ref="B230:B231"/>
    <mergeCell ref="C239:C240"/>
    <mergeCell ref="B256:B257"/>
    <mergeCell ref="B265:B266"/>
    <mergeCell ref="B248:B249"/>
    <mergeCell ref="B239:B240"/>
    <mergeCell ref="C256:C257"/>
    <mergeCell ref="C265:C266"/>
    <mergeCell ref="D282:D283"/>
    <mergeCell ref="B307:B308"/>
    <mergeCell ref="C316:C317"/>
    <mergeCell ref="C307:C308"/>
    <mergeCell ref="C273:C274"/>
    <mergeCell ref="B316:B317"/>
    <mergeCell ref="B273:B274"/>
    <mergeCell ref="C290:C291"/>
    <mergeCell ref="B282:B283"/>
    <mergeCell ref="D324:D325"/>
    <mergeCell ref="D368:D369"/>
    <mergeCell ref="B324:B325"/>
    <mergeCell ref="C298:C299"/>
    <mergeCell ref="B290:B291"/>
    <mergeCell ref="B298:B299"/>
    <mergeCell ref="C403:C404"/>
    <mergeCell ref="D421:D422"/>
    <mergeCell ref="D385:D386"/>
    <mergeCell ref="D394:D395"/>
    <mergeCell ref="D403:D404"/>
    <mergeCell ref="B333:B334"/>
    <mergeCell ref="B342:B343"/>
    <mergeCell ref="B412:B413"/>
    <mergeCell ref="C412:C413"/>
    <mergeCell ref="D378:D383"/>
    <mergeCell ref="B403:B404"/>
    <mergeCell ref="B351:B352"/>
    <mergeCell ref="B360:B361"/>
    <mergeCell ref="D415:D419"/>
    <mergeCell ref="B421:B422"/>
    <mergeCell ref="C421:C422"/>
    <mergeCell ref="B376:B377"/>
    <mergeCell ref="C376:C377"/>
    <mergeCell ref="D376:D377"/>
    <mergeCell ref="B368:B369"/>
    <mergeCell ref="D258:D263"/>
    <mergeCell ref="D220:D221"/>
    <mergeCell ref="D204:D205"/>
    <mergeCell ref="C394:C395"/>
    <mergeCell ref="B385:B386"/>
    <mergeCell ref="B394:B395"/>
    <mergeCell ref="C385:C386"/>
    <mergeCell ref="D239:D240"/>
    <mergeCell ref="D248:D249"/>
    <mergeCell ref="C324:C325"/>
    <mergeCell ref="C342:C343"/>
    <mergeCell ref="C282:C283"/>
    <mergeCell ref="D177:D178"/>
    <mergeCell ref="C177:C178"/>
    <mergeCell ref="D128:D129"/>
    <mergeCell ref="D136:D137"/>
    <mergeCell ref="D316:D317"/>
    <mergeCell ref="D169:D170"/>
    <mergeCell ref="D222:D227"/>
    <mergeCell ref="D232:D237"/>
    <mergeCell ref="D44:D49"/>
    <mergeCell ref="D61:D65"/>
    <mergeCell ref="D342:D343"/>
    <mergeCell ref="C351:C352"/>
    <mergeCell ref="C360:C361"/>
    <mergeCell ref="C368:C369"/>
    <mergeCell ref="C212:C213"/>
    <mergeCell ref="D212:D213"/>
    <mergeCell ref="D292:D296"/>
    <mergeCell ref="C333:C334"/>
    <mergeCell ref="D362:D366"/>
    <mergeCell ref="D405:D410"/>
    <mergeCell ref="D396:D401"/>
    <mergeCell ref="D256:D257"/>
    <mergeCell ref="D423:D428"/>
    <mergeCell ref="D387:D392"/>
    <mergeCell ref="D267:D271"/>
    <mergeCell ref="D275:D280"/>
    <mergeCell ref="D284:D288"/>
    <mergeCell ref="D300:D305"/>
    <mergeCell ref="D53:D57"/>
    <mergeCell ref="D155:D159"/>
    <mergeCell ref="D171:D175"/>
    <mergeCell ref="D179:D184"/>
    <mergeCell ref="D344:D349"/>
    <mergeCell ref="D353:D358"/>
    <mergeCell ref="D309:D314"/>
    <mergeCell ref="D318:D322"/>
    <mergeCell ref="D335:D340"/>
    <mergeCell ref="D250:D254"/>
  </mergeCells>
  <phoneticPr fontId="9" type="noConversion"/>
  <hyperlinks>
    <hyperlink ref="A100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93" r:id="rId2" display="javascript:void(0);"/>
    <hyperlink ref="C193" r:id="rId3" display="javascript:void(0);"/>
    <hyperlink ref="C62" r:id="rId4" display="https://www.cma-cgm.com/ebusiness/schedules/voyage/detail?voyageReference=0BX0VW1MA"/>
    <hyperlink ref="C63" r:id="rId5" display="https://www.cma-cgm.com/ebusiness/schedules/voyage/detail?voyageReference=0BX0XW1MA"/>
    <hyperlink ref="C64" r:id="rId6" display="https://www.cma-cgm.com/ebusiness/schedules/voyage/detail?voyageReference=0BX0ZW1MA"/>
    <hyperlink ref="C65" r:id="rId7" display="https://www.cma-cgm.com/ebusiness/schedules/voyage/detail?voyageReference=0BX11W1MA"/>
    <hyperlink ref="B98" r:id="rId8" location="vesselSchedules?fromDate=2018-06-01&amp;vesselCode=9YF" display="https://my.maerskline.com/schedules/ - vesselSchedules?fromDate=2018-06-01&amp;vesselCode=9YF"/>
    <hyperlink ref="C226" r:id="rId9" display="http://www.cma-cgm.com/ebusiness/schedules/voyage/detail?voyageReference=0GC0TW1MA"/>
    <hyperlink ref="B151" r:id="rId10" display="javascript:void(0);"/>
    <hyperlink ref="C151" r:id="rId11" display="javascript:void(0);"/>
    <hyperlink ref="B234" r:id="rId12" display="javascript:void(0);"/>
    <hyperlink ref="C61" r:id="rId13" display="https://www.cma-cgm.com/ebusiness/schedules/voyage/detail?voyageReference=0BX13W1MA"/>
    <hyperlink ref="B69" r:id="rId14" display="javascript:void(0);"/>
    <hyperlink ref="C69" r:id="rId15" display="javascript:void(0);"/>
    <hyperlink ref="B70" r:id="rId16" display="javascript:void(0);"/>
    <hyperlink ref="C70" r:id="rId17" display="javascript:void(0);"/>
    <hyperlink ref="C71" r:id="rId18" display="javascript:void(0);"/>
    <hyperlink ref="B72" r:id="rId19" display="javascript:void(0);"/>
    <hyperlink ref="C72" r:id="rId20" display="javascript:void(0);"/>
    <hyperlink ref="B73" r:id="rId21" display="javascript:void(0);"/>
    <hyperlink ref="C73" r:id="rId22" display="javascript:void(0);"/>
    <hyperlink ref="B93" r:id="rId23" location="vesselSchedules?fromDate=2018-07-01&amp;vesselCode=9YF" display="https://my.maerskline.com/schedules/ - vesselSchedules?fromDate=2018-07-01&amp;vesselCode=9YF"/>
    <hyperlink ref="B94" r:id="rId24" location="vesselSchedules?fromDate=2018-07-01&amp;vesselCode=12O" display="https://my.maerskline.com/schedules/ - vesselSchedules?fromDate=2018-07-01&amp;vesselCode=12O"/>
    <hyperlink ref="B95" r:id="rId25" location="vesselSchedules?fromDate=2018-07-01&amp;vesselCode=D07" display="https://my.maerskline.com/schedules/ - vesselSchedules?fromDate=2018-07-01&amp;vesselCode=D07"/>
    <hyperlink ref="B96" r:id="rId26" location="vesselSchedules?fromDate=2018-07-01&amp;vesselCode=Y65" display="https://my.maerskline.com/schedules/ - vesselSchedules?fromDate=2018-07-01&amp;vesselCode=Y65"/>
    <hyperlink ref="B97" r:id="rId27" location="vesselSchedules?fromDate=2018-07-01&amp;vesselCode=1A3" display="https://my.maerskline.com/schedules/ - vesselSchedules?fromDate=2018-07-01&amp;vesselCode=1A3"/>
    <hyperlink ref="B107" r:id="rId28" location="vesselSchedules?fromDate=2018-06-01&amp;vesselCode=9YF" display="https://my.maerskline.com/schedules/ - vesselSchedules?fromDate=2018-06-01&amp;vesselCode=9YF"/>
    <hyperlink ref="B102" r:id="rId29" location="vesselSchedules?fromDate=2018-07-01&amp;vesselCode=9YF" display="https://my.maerskline.com/schedules/ - vesselSchedules?fromDate=2018-07-01&amp;vesselCode=9YF"/>
    <hyperlink ref="B103" r:id="rId30" location="vesselSchedules?fromDate=2018-07-01&amp;vesselCode=12O" display="https://my.maerskline.com/schedules/ - vesselSchedules?fromDate=2018-07-01&amp;vesselCode=12O"/>
    <hyperlink ref="B104" r:id="rId31" location="vesselSchedules?fromDate=2018-07-01&amp;vesselCode=D07" display="https://my.maerskline.com/schedules/ - vesselSchedules?fromDate=2018-07-01&amp;vesselCode=D07"/>
    <hyperlink ref="B105" r:id="rId32" location="vesselSchedules?fromDate=2018-07-01&amp;vesselCode=Y65" display="https://my.maerskline.com/schedules/ - vesselSchedules?fromDate=2018-07-01&amp;vesselCode=Y65"/>
    <hyperlink ref="B106" r:id="rId33" location="vesselSchedules?fromDate=2018-07-01&amp;vesselCode=1A3" display="https://my.maerskline.com/schedules/ - vesselSchedules?fromDate=2018-07-01&amp;vesselCode=1A3"/>
    <hyperlink ref="C120" r:id="rId34" tooltip="BERLIN EXPRESS 092W" display="javascript:void(0);"/>
    <hyperlink ref="C125" r:id="rId35" tooltip="BERLIN EXPRESS 092W" display="javascript:void(0);"/>
    <hyperlink ref="B125" r:id="rId36" tooltip="BERLIN EXPRESS 092W" display="javascript:void(0);"/>
    <hyperlink ref="B188" r:id="rId37" display="javascript:void(0);"/>
    <hyperlink ref="C188" r:id="rId38" display="javascript:void(0);"/>
    <hyperlink ref="B189" r:id="rId39" display="javascript:void(0);"/>
    <hyperlink ref="C189" r:id="rId40" display="javascript:void(0);"/>
    <hyperlink ref="B190" r:id="rId41" display="javascript:void(0);"/>
    <hyperlink ref="C190" r:id="rId42" display="javascript:void(0);"/>
    <hyperlink ref="B191" r:id="rId43" display="javascript:void(0);"/>
    <hyperlink ref="C191" r:id="rId44" display="javascript:void(0);"/>
    <hyperlink ref="B192" r:id="rId45" display="javascript:void(0);"/>
    <hyperlink ref="C192" r:id="rId46" display="javascript:void(0);"/>
    <hyperlink ref="C222" r:id="rId47" display="https://www.cma-cgm.com/ebusiness/schedules/voyage/detail?voyageReference=0GC0VW1MA"/>
    <hyperlink ref="C223" r:id="rId48" display="https://www.cma-cgm.com/ebusiness/schedules/voyage/detail?voyageReference=0GC0XW1MA"/>
    <hyperlink ref="C224" r:id="rId49" display="https://www.cma-cgm.com/ebusiness/schedules/voyage/detail?voyageReference=0GC0ZW1MA"/>
    <hyperlink ref="C225" r:id="rId50" display="https://www.cma-cgm.com/ebusiness/schedules/voyage/detail?voyageReference=0GC11W1MA"/>
    <hyperlink ref="B232" r:id="rId51" display="javascript:void(0);"/>
    <hyperlink ref="B233" r:id="rId52" display="javascript:void(0);"/>
    <hyperlink ref="B235" r:id="rId53" display="javascript:void(0);"/>
    <hyperlink ref="B236" r:id="rId54" display="javascript:void(0);"/>
    <hyperlink ref="B237" r:id="rId55" display="javascript:void(0);"/>
    <hyperlink ref="B241" r:id="rId56" tooltip="CAPE ARTEMISIO 826W" display="javascript:void(0);"/>
    <hyperlink ref="C241" r:id="rId57" tooltip="CAPE ARTEMISIO 826W" display="javascript:void(0);"/>
    <hyperlink ref="B242" r:id="rId58" tooltip="SANTOS EXPRESS 827W" display="javascript:void(0);"/>
    <hyperlink ref="C242" r:id="rId59" tooltip="SANTOS EXPRESS 827W" display="javascript:void(0);"/>
    <hyperlink ref="B243" r:id="rId60" tooltip="HYUNDAI LOYALTY 065W" display="javascript:void(0);"/>
    <hyperlink ref="C243" r:id="rId61" tooltip="HYUNDAI LOYALTY 065W" display="javascript:void(0);"/>
    <hyperlink ref="B244" r:id="rId62" tooltip="CAP SAN JUAN 829W" display="javascript:void(0);"/>
    <hyperlink ref="C244" r:id="rId63" tooltip="CAP SAN JUAN 829W" display="javascript:void(0);"/>
    <hyperlink ref="B245" r:id="rId64" tooltip="SAN VICENTE 830W" display="javascript:void(0);"/>
    <hyperlink ref="C245" r:id="rId65" tooltip="SAN VICENTE 830W" display="javascript:void(0);"/>
    <hyperlink ref="B246" r:id="rId66" tooltip="SKYROS 831W" display="javascript:void(0);"/>
    <hyperlink ref="C246" r:id="rId67" tooltip="SKYROS 831W" display="javascript:void(0);"/>
    <hyperlink ref="B250" r:id="rId68" display="javascript:void(0);"/>
    <hyperlink ref="B251" r:id="rId69" display="javascript:void(0);"/>
    <hyperlink ref="B252" r:id="rId70" display="javascript:void(0);"/>
    <hyperlink ref="B253" r:id="rId71" display="javascript:void(0);"/>
    <hyperlink ref="B254" r:id="rId72" display="javascript:void(0);"/>
    <hyperlink ref="B258" r:id="rId73" tooltip="CAPE ARTEMISIO 826W" display="javascript:void(0);"/>
    <hyperlink ref="C258" r:id="rId74" tooltip="CAPE ARTEMISIO 826W" display="javascript:void(0);"/>
    <hyperlink ref="B259" r:id="rId75" tooltip="SANTOS EXPRESS 827W" display="javascript:void(0);"/>
    <hyperlink ref="C259" r:id="rId76" tooltip="SANTOS EXPRESS 827W" display="javascript:void(0);"/>
    <hyperlink ref="B260" r:id="rId77" tooltip="HYUNDAI LOYALTY 065W" display="javascript:void(0);"/>
    <hyperlink ref="C260" r:id="rId78" tooltip="HYUNDAI LOYALTY 065W" display="javascript:void(0);"/>
    <hyperlink ref="B261" r:id="rId79" tooltip="CAP SAN JUAN 829W" display="javascript:void(0);"/>
    <hyperlink ref="C261" r:id="rId80" tooltip="CAP SAN JUAN 829W" display="javascript:void(0);"/>
    <hyperlink ref="B262" r:id="rId81" tooltip="SAN VICENTE 830W" display="javascript:void(0);"/>
    <hyperlink ref="C262" r:id="rId82" tooltip="SAN VICENTE 830W" display="javascript:void(0);"/>
    <hyperlink ref="B263" r:id="rId83" tooltip="SKYROS 831W" display="javascript:void(0);"/>
    <hyperlink ref="C263" r:id="rId84" tooltip="SKYROS 831W" display="javascript:void(0);"/>
    <hyperlink ref="B267" r:id="rId85" display="javascript:void(0);"/>
    <hyperlink ref="B268" r:id="rId86" display="javascript:void(0);"/>
    <hyperlink ref="B269" r:id="rId87" display="javascript:void(0);"/>
    <hyperlink ref="B270" r:id="rId88" display="javascript:void(0);"/>
    <hyperlink ref="B271" r:id="rId89" display="javascript:void(0);"/>
    <hyperlink ref="B275" r:id="rId90" tooltip="CAPE ARTEMISIO 826W" display="javascript:void(0);"/>
    <hyperlink ref="C275" r:id="rId91" tooltip="CAPE ARTEMISIO 826W" display="javascript:void(0);"/>
    <hyperlink ref="B276" r:id="rId92" tooltip="SANTOS EXPRESS 827W" display="javascript:void(0);"/>
    <hyperlink ref="C276" r:id="rId93" tooltip="SANTOS EXPRESS 827W" display="javascript:void(0);"/>
    <hyperlink ref="B277" r:id="rId94" tooltip="HYUNDAI LOYALTY 065W" display="javascript:void(0);"/>
    <hyperlink ref="C277" r:id="rId95" tooltip="HYUNDAI LOYALTY 065W" display="javascript:void(0);"/>
    <hyperlink ref="B278" r:id="rId96" tooltip="CAP SAN JUAN 829W" display="javascript:void(0);"/>
    <hyperlink ref="C278" r:id="rId97" tooltip="CAP SAN JUAN 829W" display="javascript:void(0);"/>
    <hyperlink ref="B279" r:id="rId98" tooltip="SAN VICENTE 830W" display="javascript:void(0);"/>
    <hyperlink ref="C279" r:id="rId99" tooltip="SAN VICENTE 830W" display="javascript:void(0);"/>
    <hyperlink ref="B280" r:id="rId100" tooltip="SKYROS 831W" display="javascript:void(0);"/>
    <hyperlink ref="C280" r:id="rId101" tooltip="SKYROS 831W" display="javascript:void(0);"/>
    <hyperlink ref="B284" r:id="rId102" display="javascript:void(0);"/>
    <hyperlink ref="B285" r:id="rId103" display="javascript:void(0);"/>
    <hyperlink ref="B286" r:id="rId104" display="javascript:void(0);"/>
    <hyperlink ref="B287" r:id="rId105" display="javascript:void(0);"/>
    <hyperlink ref="B288" r:id="rId106" display="javascript:void(0);"/>
    <hyperlink ref="B292" r:id="rId107" location="vesselSchedules?fromDate=2018-07-01&amp;vesselCode=257" display="https://my.maerskline.com/schedules/ - vesselSchedules?fromDate=2018-07-01&amp;vesselCode=257"/>
    <hyperlink ref="B293" r:id="rId108" location="vesselSchedules?fromDate=2018-07-01&amp;vesselCode=696" display="https://my.maerskline.com/schedules/ - vesselSchedules?fromDate=2018-07-01&amp;vesselCode=696"/>
    <hyperlink ref="B294" r:id="rId109" location="vesselSchedules?fromDate=2018-07-01&amp;vesselCode=H7E" display="https://my.maerskline.com/schedules/ - vesselSchedules?fromDate=2018-07-01&amp;vesselCode=H7E"/>
    <hyperlink ref="B295" r:id="rId110" location="vesselSchedules?fromDate=2018-07-01&amp;vesselCode=464" display="https://my.maerskline.com/schedules/ - vesselSchedules?fromDate=2018-07-01&amp;vesselCode=464"/>
    <hyperlink ref="B296" r:id="rId111" location="vesselSchedules?fromDate=2018-07-01&amp;vesselCode=694" display="https://my.maerskline.com/schedules/ - vesselSchedules?fromDate=2018-07-01&amp;vesselCode=694"/>
    <hyperlink ref="B300" r:id="rId112" display="javascript:void(0);"/>
    <hyperlink ref="B301" r:id="rId113" display="javascript:void(0);"/>
    <hyperlink ref="B309" r:id="rId114" display="javascript:void(0);"/>
    <hyperlink ref="B310" r:id="rId115" display="javascript:void(0);"/>
    <hyperlink ref="B311" r:id="rId116" display="javascript:void(0);"/>
    <hyperlink ref="B312" r:id="rId117" display="javascript:void(0);"/>
    <hyperlink ref="B313" r:id="rId118" display="javascript:void(0);"/>
    <hyperlink ref="B314" r:id="rId119" display="javascript:void(0);"/>
    <hyperlink ref="B318" r:id="rId120" location="vesselSchedules?fromDate=2018-07-01&amp;vesselCode=277" display="https://my.maerskline.com/schedules/ - vesselSchedules?fromDate=2018-07-01&amp;vesselCode=277"/>
    <hyperlink ref="B319" r:id="rId121" location="vesselSchedules?fromDate=2018-07-01&amp;vesselCode=268" display="https://my.maerskline.com/schedules/ - vesselSchedules?fromDate=2018-07-01&amp;vesselCode=268"/>
    <hyperlink ref="B320" r:id="rId122" location="vesselSchedules?fromDate=2018-07-01&amp;vesselCode=I3I" display="https://my.maerskline.com/schedules/ - vesselSchedules?fromDate=2018-07-01&amp;vesselCode=I3I"/>
    <hyperlink ref="B321" r:id="rId123" location="vesselSchedules?fromDate=2018-07-01&amp;vesselCode=E5E" display="https://my.maerskline.com/schedules/ - vesselSchedules?fromDate=2018-07-01&amp;vesselCode=E5E"/>
    <hyperlink ref="B322" r:id="rId124" location="vesselSchedules?fromDate=2018-07-01&amp;vesselCode=L1S" display="https://my.maerskline.com/schedules/ - vesselSchedules?fromDate=2018-07-01&amp;vesselCode=L1S"/>
    <hyperlink ref="B405" r:id="rId125" display="javascript:void(0);"/>
    <hyperlink ref="C405" r:id="rId126" display="javascript:void(0);"/>
    <hyperlink ref="B406" r:id="rId127" display="javascript:void(0);"/>
    <hyperlink ref="C406" r:id="rId128" display="javascript:void(0);"/>
    <hyperlink ref="B407" r:id="rId129" display="javascript:void(0);"/>
    <hyperlink ref="C407" r:id="rId130" display="javascript:void(0);"/>
    <hyperlink ref="B408" r:id="rId131" display="javascript:void(0);"/>
    <hyperlink ref="C408" r:id="rId132" display="javascript:void(0);"/>
    <hyperlink ref="B409" r:id="rId133" display="javascript:void(0);"/>
    <hyperlink ref="C409" r:id="rId134" display="javascript:void(0);"/>
    <hyperlink ref="B410" r:id="rId135" display="javascript:void(0);"/>
    <hyperlink ref="C410" r:id="rId136" display="javascript:void(0);"/>
    <hyperlink ref="B414" r:id="rId137" display="javascript:void(0);"/>
    <hyperlink ref="C414" r:id="rId138" display="javascript:void(0);"/>
    <hyperlink ref="B415" r:id="rId139" display="javascript:void(0);"/>
    <hyperlink ref="C415" r:id="rId140" display="javascript:void(0);"/>
    <hyperlink ref="B416" r:id="rId141" display="javascript:void(0);"/>
    <hyperlink ref="C416" r:id="rId142" display="javascript:void(0);"/>
    <hyperlink ref="B417" r:id="rId143" display="javascript:void(0);"/>
    <hyperlink ref="C417" r:id="rId144" display="javascript:void(0);"/>
    <hyperlink ref="B418" r:id="rId145" display="javascript:void(0);"/>
    <hyperlink ref="C418" r:id="rId146" display="javascript:void(0);"/>
    <hyperlink ref="B419" r:id="rId147" display="javascript:void(0);"/>
    <hyperlink ref="C419" r:id="rId148" display="javascript:void(0);"/>
    <hyperlink ref="B396" r:id="rId149" display="javascript:void(0);"/>
    <hyperlink ref="B397" r:id="rId150" display="javascript:void(0);"/>
    <hyperlink ref="B398" r:id="rId151" display="javascript:void(0);"/>
    <hyperlink ref="B399" r:id="rId152" display="javascript:void(0);"/>
    <hyperlink ref="B400" r:id="rId153" display="javascript:void(0);"/>
    <hyperlink ref="B401" r:id="rId154" display="javascript:void(0);"/>
    <hyperlink ref="B423" r:id="rId155" location="vesselSchedules?fromDate=2018-07-01&amp;vesselCode=E8R" display="https://my.mcc.com.sg/schedules/ - vesselSchedules?fromDate=2018-07-01&amp;vesselCode=E8R"/>
    <hyperlink ref="B424" r:id="rId156" location="vesselSchedules?fromDate=2018-07-01&amp;vesselCode=E8Q" display="https://my.mcc.com.sg/schedules/ - vesselSchedules?fromDate=2018-07-01&amp;vesselCode=E8Q"/>
    <hyperlink ref="B425" r:id="rId157" location="vesselSchedules?fromDate=2018-07-01&amp;vesselCode=F7U" display="https://my.mcc.com.sg/schedules/ - vesselSchedules?fromDate=2018-07-01&amp;vesselCode=F7U"/>
    <hyperlink ref="B426" r:id="rId158" location="vesselSchedules?fromDate=2018-07-01&amp;vesselCode=D2P" display="https://my.mcc.com.sg/schedules/ - vesselSchedules?fromDate=2018-07-01&amp;vesselCode=D2P"/>
    <hyperlink ref="B427" r:id="rId159" location="vesselSchedules?fromDate=2018-07-01&amp;vesselCode=C6N" display="https://my.mcc.com.sg/schedules/ - vesselSchedules?fromDate=2018-07-01&amp;vesselCode=C6N"/>
    <hyperlink ref="B428" r:id="rId160" location="vesselSchedules?fromDate=2018-07-01&amp;vesselCode=E8R" display="https://my.mcc.com.sg/schedules/ - vesselSchedules?fromDate=2018-07-01&amp;vesselCode=E8R"/>
    <hyperlink ref="B387" r:id="rId161" display="javascript:void(0);"/>
    <hyperlink ref="B388" r:id="rId162" display="javascript:void(0);"/>
    <hyperlink ref="B389" r:id="rId163" display="javascript:void(0);"/>
    <hyperlink ref="B390" r:id="rId164" display="javascript:void(0);"/>
    <hyperlink ref="B391" r:id="rId165" display="javascript:void(0);"/>
    <hyperlink ref="B392" r:id="rId166" display="javascript:void(0);"/>
    <hyperlink ref="B146" r:id="rId167" display="javascript:void(0);"/>
    <hyperlink ref="C146" r:id="rId168" display="javascript:void(0);"/>
    <hyperlink ref="B147" r:id="rId169" display="javascript:void(0);"/>
    <hyperlink ref="C147" r:id="rId170" display="javascript:void(0);"/>
    <hyperlink ref="B148" r:id="rId171" display="javascript:void(0);"/>
    <hyperlink ref="C148" r:id="rId172" display="javascript:void(0);"/>
    <hyperlink ref="B149" r:id="rId173" display="javascript:void(0);"/>
    <hyperlink ref="C149" r:id="rId174" display="javascript:void(0);"/>
    <hyperlink ref="B150" r:id="rId175" display="javascript:void(0);"/>
    <hyperlink ref="C150" r:id="rId176" display="javascript:void(0);"/>
    <hyperlink ref="B164" r:id="rId177" display="javascript:void(0);"/>
    <hyperlink ref="B378" r:id="rId178" display="javascript:void(0);"/>
    <hyperlink ref="C378" r:id="rId179" display="javascript:void(0);"/>
    <hyperlink ref="B379" r:id="rId180" display="javascript:void(0);"/>
    <hyperlink ref="C379" r:id="rId181" display="javascript:void(0);"/>
    <hyperlink ref="B380" r:id="rId182" display="javascript:void(0);"/>
    <hyperlink ref="C380" r:id="rId183" display="javascript:void(0);"/>
    <hyperlink ref="B381" r:id="rId184" display="javascript:void(0);"/>
    <hyperlink ref="C381" r:id="rId185" display="javascript:void(0);"/>
    <hyperlink ref="B382" r:id="rId186" display="javascript:void(0);"/>
    <hyperlink ref="C382" r:id="rId187" display="javascript:void(0);"/>
    <hyperlink ref="B383" r:id="rId188" display="javascript:void(0);"/>
    <hyperlink ref="C383" r:id="rId189" display="javascript:void(0);"/>
    <hyperlink ref="B370" r:id="rId190" tooltip="SOFIA EXPRESS 047E" display="javascript:void(0);"/>
    <hyperlink ref="C370" r:id="rId191" tooltip="SOFIA EXPRESS 047E" display="javascript:void(0);"/>
    <hyperlink ref="B371" r:id="rId192" tooltip="ONE COMMITMENT 036E" display="javascript:void(0);"/>
    <hyperlink ref="C371" r:id="rId193" tooltip="ONE COMMITMENT 036E" display="javascript:void(0);"/>
    <hyperlink ref="B372" r:id="rId194" tooltip="NAGOYA EXPRESS 051E" display="javascript:void(0);"/>
    <hyperlink ref="C372" r:id="rId195" tooltip="NAGOYA EXPRESS 051E" display="javascript:void(0);"/>
    <hyperlink ref="B373" r:id="rId196" tooltip="MOL CELEBRATION 064E" display="javascript:void(0);"/>
    <hyperlink ref="C373" r:id="rId197" tooltip="MOL CELEBRATION 064E" display="javascript:void(0);"/>
    <hyperlink ref="B374" r:id="rId198" tooltip="MOL CREATION 062E" display="javascript:void(0);"/>
    <hyperlink ref="C374" r:id="rId199" tooltip="MOL CREATION 062E" display="javascript:void(0);"/>
  </hyperlinks>
  <pageMargins left="0.69930555555555596" right="0.69930555555555596" top="0.75" bottom="0.75" header="0.3" footer="0.3"/>
  <pageSetup paperSize="9" orientation="portrait" horizontalDpi="200" verticalDpi="300" r:id="rId200"/>
  <drawing r:id="rId20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89"/>
  <sheetViews>
    <sheetView zoomScale="110" workbookViewId="0">
      <selection activeCell="F504" sqref="F504"/>
    </sheetView>
  </sheetViews>
  <sheetFormatPr defaultRowHeight="15.75"/>
  <cols>
    <col min="1" max="1" width="4.375" style="545" customWidth="1"/>
    <col min="2" max="2" width="43.875" style="544" customWidth="1"/>
    <col min="3" max="3" width="12.375" style="543" customWidth="1"/>
    <col min="4" max="4" width="12.5" style="542" customWidth="1"/>
    <col min="5" max="5" width="14.875" style="542" customWidth="1"/>
    <col min="6" max="6" width="13.125" style="542" customWidth="1"/>
    <col min="7" max="7" width="18.625" style="542" customWidth="1"/>
    <col min="8" max="8" width="23.25" style="542" customWidth="1"/>
    <col min="9" max="16384" width="9" style="542"/>
  </cols>
  <sheetData>
    <row r="1" spans="1:7" ht="67.5" customHeight="1">
      <c r="A1" s="856" t="s">
        <v>2669</v>
      </c>
      <c r="B1" s="857"/>
      <c r="C1" s="856"/>
      <c r="D1" s="856"/>
      <c r="E1" s="856"/>
      <c r="F1" s="857"/>
      <c r="G1" s="856"/>
    </row>
    <row r="2" spans="1:7" ht="33.75" customHeight="1">
      <c r="A2" s="855" t="s">
        <v>35</v>
      </c>
      <c r="B2" s="854"/>
      <c r="C2" s="853"/>
      <c r="D2" s="852"/>
      <c r="E2" s="852"/>
      <c r="F2" s="852"/>
      <c r="G2" s="851">
        <v>43282</v>
      </c>
    </row>
    <row r="3" spans="1:7" s="543" customFormat="1" ht="21.75" customHeight="1">
      <c r="A3" s="850"/>
      <c r="B3" s="849"/>
      <c r="C3" s="848"/>
      <c r="D3" s="848"/>
      <c r="E3" s="848"/>
      <c r="F3" s="848"/>
      <c r="G3" s="848"/>
    </row>
    <row r="4" spans="1:7" s="543" customFormat="1" ht="15" customHeight="1">
      <c r="A4" s="847" t="s">
        <v>36</v>
      </c>
      <c r="B4" s="847"/>
      <c r="C4" s="847"/>
      <c r="D4" s="847" t="s">
        <v>1528</v>
      </c>
      <c r="E4" s="847"/>
      <c r="F4" s="847"/>
      <c r="G4" s="847"/>
    </row>
    <row r="5" spans="1:7" s="627" customFormat="1" ht="15" customHeight="1">
      <c r="A5" s="846" t="s">
        <v>72</v>
      </c>
      <c r="B5" s="846"/>
      <c r="C5" s="845"/>
      <c r="D5" s="844"/>
      <c r="E5" s="844"/>
      <c r="F5" s="843"/>
      <c r="G5" s="843"/>
    </row>
    <row r="6" spans="1:7" s="548" customFormat="1" ht="15" customHeight="1">
      <c r="A6" s="805"/>
      <c r="B6" s="815" t="s">
        <v>38</v>
      </c>
      <c r="C6" s="812" t="s">
        <v>39</v>
      </c>
      <c r="D6" s="812" t="s">
        <v>11</v>
      </c>
      <c r="E6" s="810" t="s">
        <v>2457</v>
      </c>
      <c r="F6" s="811" t="s">
        <v>12</v>
      </c>
      <c r="G6" s="810" t="s">
        <v>72</v>
      </c>
    </row>
    <row r="7" spans="1:7" s="548" customFormat="1" ht="15" customHeight="1">
      <c r="A7" s="805"/>
      <c r="B7" s="815"/>
      <c r="C7" s="812"/>
      <c r="D7" s="812"/>
      <c r="E7" s="810" t="s">
        <v>2456</v>
      </c>
      <c r="F7" s="811" t="s">
        <v>42</v>
      </c>
      <c r="G7" s="810" t="s">
        <v>43</v>
      </c>
    </row>
    <row r="8" spans="1:7" s="548" customFormat="1" ht="15" customHeight="1">
      <c r="A8" s="805"/>
      <c r="B8" s="603" t="s">
        <v>584</v>
      </c>
      <c r="C8" s="603" t="s">
        <v>52</v>
      </c>
      <c r="D8" s="772" t="s">
        <v>181</v>
      </c>
      <c r="E8" s="842">
        <f>F8-5</f>
        <v>43280</v>
      </c>
      <c r="F8" s="824">
        <v>43285</v>
      </c>
      <c r="G8" s="824">
        <f>F8+37</f>
        <v>43322</v>
      </c>
    </row>
    <row r="9" spans="1:7" s="548" customFormat="1" ht="15" customHeight="1">
      <c r="A9" s="805"/>
      <c r="B9" s="603" t="s">
        <v>585</v>
      </c>
      <c r="C9" s="603" t="s">
        <v>46</v>
      </c>
      <c r="D9" s="771"/>
      <c r="E9" s="842">
        <f>F9-5</f>
        <v>43287</v>
      </c>
      <c r="F9" s="824">
        <f>F8+7</f>
        <v>43292</v>
      </c>
      <c r="G9" s="824">
        <f>F9+41</f>
        <v>43333</v>
      </c>
    </row>
    <row r="10" spans="1:7" s="548" customFormat="1" ht="15" customHeight="1">
      <c r="A10" s="805"/>
      <c r="B10" s="603" t="s">
        <v>2529</v>
      </c>
      <c r="C10" s="603"/>
      <c r="D10" s="771"/>
      <c r="E10" s="842">
        <f>F10-5</f>
        <v>43294</v>
      </c>
      <c r="F10" s="824">
        <f>F9+7</f>
        <v>43299</v>
      </c>
      <c r="G10" s="824">
        <f>F10+41</f>
        <v>43340</v>
      </c>
    </row>
    <row r="11" spans="1:7" s="548" customFormat="1" ht="15" customHeight="1">
      <c r="A11" s="805"/>
      <c r="B11" s="603" t="s">
        <v>2550</v>
      </c>
      <c r="C11" s="603" t="s">
        <v>45</v>
      </c>
      <c r="D11" s="771"/>
      <c r="E11" s="842">
        <f>F11-5</f>
        <v>43301</v>
      </c>
      <c r="F11" s="824">
        <f>F10+7</f>
        <v>43306</v>
      </c>
      <c r="G11" s="824">
        <f>F11+41</f>
        <v>43347</v>
      </c>
    </row>
    <row r="12" spans="1:7" s="548" customFormat="1" ht="15" customHeight="1">
      <c r="A12" s="805"/>
      <c r="B12" s="603" t="s">
        <v>2549</v>
      </c>
      <c r="C12" s="603" t="s">
        <v>316</v>
      </c>
      <c r="D12" s="770"/>
      <c r="E12" s="842">
        <f>F12-5</f>
        <v>43308</v>
      </c>
      <c r="F12" s="824">
        <f>F11+7</f>
        <v>43313</v>
      </c>
      <c r="G12" s="824">
        <f>F12+41</f>
        <v>43354</v>
      </c>
    </row>
    <row r="13" spans="1:7" s="565" customFormat="1" ht="15" customHeight="1">
      <c r="A13" s="819" t="s">
        <v>74</v>
      </c>
      <c r="B13" s="819"/>
      <c r="C13" s="830"/>
      <c r="D13" s="830"/>
      <c r="E13" s="817"/>
      <c r="F13" s="816"/>
      <c r="G13" s="816"/>
    </row>
    <row r="14" spans="1:7" s="548" customFormat="1" ht="15" customHeight="1">
      <c r="A14" s="805"/>
      <c r="B14" s="815" t="s">
        <v>38</v>
      </c>
      <c r="C14" s="812" t="s">
        <v>39</v>
      </c>
      <c r="D14" s="812" t="s">
        <v>11</v>
      </c>
      <c r="E14" s="810" t="s">
        <v>2457</v>
      </c>
      <c r="F14" s="811" t="s">
        <v>12</v>
      </c>
      <c r="G14" s="810" t="s">
        <v>74</v>
      </c>
    </row>
    <row r="15" spans="1:7" s="548" customFormat="1" ht="15" customHeight="1">
      <c r="A15" s="805"/>
      <c r="B15" s="815"/>
      <c r="C15" s="812"/>
      <c r="D15" s="812"/>
      <c r="E15" s="810" t="s">
        <v>2456</v>
      </c>
      <c r="F15" s="811" t="s">
        <v>42</v>
      </c>
      <c r="G15" s="810" t="s">
        <v>43</v>
      </c>
    </row>
    <row r="16" spans="1:7" s="548" customFormat="1" ht="15" customHeight="1">
      <c r="A16" s="805"/>
      <c r="B16" s="603" t="s">
        <v>584</v>
      </c>
      <c r="C16" s="603" t="s">
        <v>52</v>
      </c>
      <c r="D16" s="772" t="s">
        <v>129</v>
      </c>
      <c r="E16" s="823">
        <f>F16-5</f>
        <v>43281</v>
      </c>
      <c r="F16" s="824">
        <v>43286</v>
      </c>
      <c r="G16" s="822">
        <f>F16+40</f>
        <v>43326</v>
      </c>
    </row>
    <row r="17" spans="1:7" s="548" customFormat="1" ht="15" customHeight="1">
      <c r="A17" s="805"/>
      <c r="B17" s="603" t="s">
        <v>585</v>
      </c>
      <c r="C17" s="603" t="s">
        <v>46</v>
      </c>
      <c r="D17" s="771"/>
      <c r="E17" s="823">
        <f>F17-5</f>
        <v>43288</v>
      </c>
      <c r="F17" s="822">
        <f>F16+7</f>
        <v>43293</v>
      </c>
      <c r="G17" s="822">
        <f>F17+40</f>
        <v>43333</v>
      </c>
    </row>
    <row r="18" spans="1:7" s="548" customFormat="1" ht="15" customHeight="1">
      <c r="A18" s="805"/>
      <c r="B18" s="603" t="s">
        <v>2529</v>
      </c>
      <c r="C18" s="603"/>
      <c r="D18" s="771"/>
      <c r="E18" s="823">
        <f>F18-5</f>
        <v>43295</v>
      </c>
      <c r="F18" s="822">
        <f>F17+7</f>
        <v>43300</v>
      </c>
      <c r="G18" s="822">
        <f>F18+40</f>
        <v>43340</v>
      </c>
    </row>
    <row r="19" spans="1:7" s="650" customFormat="1" ht="15" customHeight="1">
      <c r="A19" s="805"/>
      <c r="B19" s="603" t="s">
        <v>2550</v>
      </c>
      <c r="C19" s="603" t="s">
        <v>45</v>
      </c>
      <c r="D19" s="771"/>
      <c r="E19" s="823">
        <f>F19-5</f>
        <v>43302</v>
      </c>
      <c r="F19" s="822">
        <f>F18+7</f>
        <v>43307</v>
      </c>
      <c r="G19" s="822">
        <f>F19+40</f>
        <v>43347</v>
      </c>
    </row>
    <row r="20" spans="1:7" s="750" customFormat="1" ht="15" customHeight="1">
      <c r="A20" s="805"/>
      <c r="B20" s="603" t="s">
        <v>2549</v>
      </c>
      <c r="C20" s="603" t="s">
        <v>316</v>
      </c>
      <c r="D20" s="770"/>
      <c r="E20" s="823">
        <f>F20-5</f>
        <v>43309</v>
      </c>
      <c r="F20" s="822">
        <f>F19+7</f>
        <v>43314</v>
      </c>
      <c r="G20" s="822">
        <f>F20+40</f>
        <v>43354</v>
      </c>
    </row>
    <row r="21" spans="1:7" s="544" customFormat="1" ht="15" customHeight="1">
      <c r="A21" s="819" t="s">
        <v>2668</v>
      </c>
      <c r="B21" s="819"/>
      <c r="C21" s="830"/>
      <c r="D21" s="817"/>
      <c r="E21" s="817"/>
      <c r="F21" s="816"/>
      <c r="G21" s="816"/>
    </row>
    <row r="22" spans="1:7" s="548" customFormat="1" ht="15" customHeight="1">
      <c r="A22" s="805"/>
      <c r="B22" s="814" t="s">
        <v>38</v>
      </c>
      <c r="C22" s="813" t="s">
        <v>39</v>
      </c>
      <c r="D22" s="813" t="s">
        <v>11</v>
      </c>
      <c r="E22" s="810" t="s">
        <v>2457</v>
      </c>
      <c r="F22" s="811" t="s">
        <v>12</v>
      </c>
      <c r="G22" s="829" t="s">
        <v>2668</v>
      </c>
    </row>
    <row r="23" spans="1:7" s="548" customFormat="1" ht="15" customHeight="1">
      <c r="A23" s="805"/>
      <c r="B23" s="828"/>
      <c r="C23" s="827"/>
      <c r="D23" s="827"/>
      <c r="E23" s="810" t="s">
        <v>2456</v>
      </c>
      <c r="F23" s="825" t="s">
        <v>42</v>
      </c>
      <c r="G23" s="810" t="s">
        <v>43</v>
      </c>
    </row>
    <row r="24" spans="1:7" s="548" customFormat="1" ht="15" customHeight="1">
      <c r="A24" s="805"/>
      <c r="B24" s="603" t="s">
        <v>584</v>
      </c>
      <c r="C24" s="603" t="s">
        <v>52</v>
      </c>
      <c r="D24" s="775" t="s">
        <v>2667</v>
      </c>
      <c r="E24" s="823">
        <f>F24-5</f>
        <v>43281</v>
      </c>
      <c r="F24" s="824">
        <v>43286</v>
      </c>
      <c r="G24" s="822">
        <f>F24+41</f>
        <v>43327</v>
      </c>
    </row>
    <row r="25" spans="1:7" s="548" customFormat="1" ht="15" customHeight="1">
      <c r="A25" s="805"/>
      <c r="B25" s="603" t="s">
        <v>585</v>
      </c>
      <c r="C25" s="603" t="s">
        <v>46</v>
      </c>
      <c r="D25" s="775"/>
      <c r="E25" s="823">
        <f>F25-5</f>
        <v>43288</v>
      </c>
      <c r="F25" s="822">
        <f>F24+7</f>
        <v>43293</v>
      </c>
      <c r="G25" s="822">
        <f>F25+41</f>
        <v>43334</v>
      </c>
    </row>
    <row r="26" spans="1:7" s="548" customFormat="1" ht="15" customHeight="1">
      <c r="A26" s="805"/>
      <c r="B26" s="603" t="s">
        <v>2529</v>
      </c>
      <c r="C26" s="603"/>
      <c r="D26" s="775"/>
      <c r="E26" s="823">
        <f>F26-5</f>
        <v>43295</v>
      </c>
      <c r="F26" s="822">
        <f>F25+7</f>
        <v>43300</v>
      </c>
      <c r="G26" s="822">
        <f>F26+41</f>
        <v>43341</v>
      </c>
    </row>
    <row r="27" spans="1:7" s="548" customFormat="1" ht="15.95" customHeight="1">
      <c r="A27" s="805"/>
      <c r="B27" s="603" t="s">
        <v>2550</v>
      </c>
      <c r="C27" s="603" t="s">
        <v>45</v>
      </c>
      <c r="D27" s="775"/>
      <c r="E27" s="823">
        <f>F27-5</f>
        <v>43302</v>
      </c>
      <c r="F27" s="822">
        <f>F26+7</f>
        <v>43307</v>
      </c>
      <c r="G27" s="822">
        <f>F27+41</f>
        <v>43348</v>
      </c>
    </row>
    <row r="28" spans="1:7" s="548" customFormat="1" ht="15" customHeight="1">
      <c r="A28" s="805"/>
      <c r="B28" s="603" t="s">
        <v>2549</v>
      </c>
      <c r="C28" s="603" t="s">
        <v>316</v>
      </c>
      <c r="D28" s="775"/>
      <c r="E28" s="823">
        <f>F28-5</f>
        <v>43309</v>
      </c>
      <c r="F28" s="822">
        <f>F27+7</f>
        <v>43314</v>
      </c>
      <c r="G28" s="822">
        <f>F28+41</f>
        <v>43355</v>
      </c>
    </row>
    <row r="29" spans="1:7" s="565" customFormat="1" ht="15" customHeight="1">
      <c r="A29" s="819" t="s">
        <v>58</v>
      </c>
      <c r="B29" s="819"/>
      <c r="C29" s="830"/>
      <c r="D29" s="817"/>
      <c r="E29" s="817"/>
      <c r="F29" s="816"/>
      <c r="G29" s="816"/>
    </row>
    <row r="30" spans="1:7" s="548" customFormat="1" ht="15" customHeight="1">
      <c r="A30" s="805"/>
      <c r="B30" s="814" t="s">
        <v>38</v>
      </c>
      <c r="C30" s="813" t="s">
        <v>39</v>
      </c>
      <c r="D30" s="813" t="s">
        <v>11</v>
      </c>
      <c r="E30" s="810" t="s">
        <v>2457</v>
      </c>
      <c r="F30" s="811" t="s">
        <v>12</v>
      </c>
      <c r="G30" s="829" t="s">
        <v>58</v>
      </c>
    </row>
    <row r="31" spans="1:7" s="548" customFormat="1" ht="15" customHeight="1">
      <c r="A31" s="805"/>
      <c r="B31" s="828"/>
      <c r="C31" s="827"/>
      <c r="D31" s="826"/>
      <c r="E31" s="810" t="s">
        <v>2456</v>
      </c>
      <c r="F31" s="825" t="s">
        <v>42</v>
      </c>
      <c r="G31" s="810" t="s">
        <v>43</v>
      </c>
    </row>
    <row r="32" spans="1:7" s="548" customFormat="1" ht="15" customHeight="1">
      <c r="A32" s="805"/>
      <c r="B32" s="603" t="s">
        <v>584</v>
      </c>
      <c r="C32" s="603" t="s">
        <v>52</v>
      </c>
      <c r="D32" s="772" t="s">
        <v>129</v>
      </c>
      <c r="E32" s="823">
        <f>F32-5</f>
        <v>43281</v>
      </c>
      <c r="F32" s="824">
        <v>43286</v>
      </c>
      <c r="G32" s="822">
        <f>F32+42</f>
        <v>43328</v>
      </c>
    </row>
    <row r="33" spans="1:7" s="548" customFormat="1" ht="14.25" customHeight="1">
      <c r="A33" s="805"/>
      <c r="B33" s="603" t="s">
        <v>585</v>
      </c>
      <c r="C33" s="603" t="s">
        <v>46</v>
      </c>
      <c r="D33" s="771"/>
      <c r="E33" s="823">
        <f>F33-5</f>
        <v>43288</v>
      </c>
      <c r="F33" s="822">
        <f>F32+7</f>
        <v>43293</v>
      </c>
      <c r="G33" s="822">
        <f>F33+42</f>
        <v>43335</v>
      </c>
    </row>
    <row r="34" spans="1:7" s="548" customFormat="1" ht="15" customHeight="1">
      <c r="A34" s="805"/>
      <c r="B34" s="603" t="s">
        <v>2529</v>
      </c>
      <c r="C34" s="603"/>
      <c r="D34" s="771"/>
      <c r="E34" s="823">
        <f>F34-5</f>
        <v>43295</v>
      </c>
      <c r="F34" s="822">
        <f>F33+7</f>
        <v>43300</v>
      </c>
      <c r="G34" s="822">
        <f>F34+42</f>
        <v>43342</v>
      </c>
    </row>
    <row r="35" spans="1:7" s="548" customFormat="1" ht="15" customHeight="1">
      <c r="A35" s="805"/>
      <c r="B35" s="603" t="s">
        <v>2550</v>
      </c>
      <c r="C35" s="603" t="s">
        <v>45</v>
      </c>
      <c r="D35" s="771"/>
      <c r="E35" s="823">
        <f>F35-5</f>
        <v>43302</v>
      </c>
      <c r="F35" s="822">
        <f>F34+7</f>
        <v>43307</v>
      </c>
      <c r="G35" s="822">
        <f>F35+42</f>
        <v>43349</v>
      </c>
    </row>
    <row r="36" spans="1:7" s="548" customFormat="1" ht="15" customHeight="1">
      <c r="A36" s="805"/>
      <c r="B36" s="603" t="s">
        <v>2549</v>
      </c>
      <c r="C36" s="603" t="s">
        <v>316</v>
      </c>
      <c r="D36" s="770"/>
      <c r="E36" s="823">
        <f>F36-5</f>
        <v>43309</v>
      </c>
      <c r="F36" s="822">
        <f>F35+7</f>
        <v>43314</v>
      </c>
      <c r="G36" s="822">
        <f>F36+42</f>
        <v>43356</v>
      </c>
    </row>
    <row r="37" spans="1:7" s="565" customFormat="1" ht="15" customHeight="1">
      <c r="A37" s="819" t="s">
        <v>73</v>
      </c>
      <c r="B37" s="819"/>
      <c r="C37" s="830"/>
      <c r="D37" s="830"/>
      <c r="E37" s="817"/>
      <c r="F37" s="816"/>
      <c r="G37" s="816"/>
    </row>
    <row r="38" spans="1:7" s="548" customFormat="1" ht="15" customHeight="1">
      <c r="A38" s="805"/>
      <c r="B38" s="815" t="s">
        <v>38</v>
      </c>
      <c r="C38" s="812" t="s">
        <v>39</v>
      </c>
      <c r="D38" s="812" t="s">
        <v>11</v>
      </c>
      <c r="E38" s="810" t="s">
        <v>2457</v>
      </c>
      <c r="F38" s="811" t="s">
        <v>12</v>
      </c>
      <c r="G38" s="810" t="s">
        <v>73</v>
      </c>
    </row>
    <row r="39" spans="1:7" s="548" customFormat="1" ht="15" customHeight="1">
      <c r="A39" s="805"/>
      <c r="B39" s="815"/>
      <c r="C39" s="812"/>
      <c r="D39" s="812"/>
      <c r="E39" s="810" t="s">
        <v>2456</v>
      </c>
      <c r="F39" s="811" t="s">
        <v>42</v>
      </c>
      <c r="G39" s="810" t="s">
        <v>43</v>
      </c>
    </row>
    <row r="40" spans="1:7" s="548" customFormat="1" ht="15" customHeight="1">
      <c r="A40" s="805"/>
      <c r="B40" s="603" t="s">
        <v>584</v>
      </c>
      <c r="C40" s="603" t="s">
        <v>52</v>
      </c>
      <c r="D40" s="772" t="s">
        <v>129</v>
      </c>
      <c r="E40" s="823">
        <f>F40-5</f>
        <v>43281</v>
      </c>
      <c r="F40" s="824">
        <v>43286</v>
      </c>
      <c r="G40" s="822">
        <f>F40+45</f>
        <v>43331</v>
      </c>
    </row>
    <row r="41" spans="1:7" s="548" customFormat="1" ht="15" customHeight="1">
      <c r="A41" s="805"/>
      <c r="B41" s="603" t="s">
        <v>585</v>
      </c>
      <c r="C41" s="603" t="s">
        <v>46</v>
      </c>
      <c r="D41" s="771"/>
      <c r="E41" s="823">
        <f>F41-5</f>
        <v>43288</v>
      </c>
      <c r="F41" s="822">
        <f>F40+7</f>
        <v>43293</v>
      </c>
      <c r="G41" s="822">
        <f>F41+45</f>
        <v>43338</v>
      </c>
    </row>
    <row r="42" spans="1:7" s="548" customFormat="1" ht="15" customHeight="1">
      <c r="A42" s="805"/>
      <c r="B42" s="603" t="s">
        <v>2529</v>
      </c>
      <c r="C42" s="603"/>
      <c r="D42" s="771"/>
      <c r="E42" s="823">
        <f>F42-5</f>
        <v>43295</v>
      </c>
      <c r="F42" s="822">
        <f>F41+7</f>
        <v>43300</v>
      </c>
      <c r="G42" s="822">
        <f>F42+45</f>
        <v>43345</v>
      </c>
    </row>
    <row r="43" spans="1:7" s="650" customFormat="1" ht="15" customHeight="1">
      <c r="A43" s="805"/>
      <c r="B43" s="603" t="s">
        <v>2550</v>
      </c>
      <c r="C43" s="603" t="s">
        <v>45</v>
      </c>
      <c r="D43" s="771"/>
      <c r="E43" s="823">
        <f>F43-5</f>
        <v>43302</v>
      </c>
      <c r="F43" s="822">
        <f>F42+7</f>
        <v>43307</v>
      </c>
      <c r="G43" s="822">
        <f>F43+45</f>
        <v>43352</v>
      </c>
    </row>
    <row r="44" spans="1:7" s="750" customFormat="1" ht="15" customHeight="1">
      <c r="A44" s="805"/>
      <c r="B44" s="603" t="s">
        <v>2549</v>
      </c>
      <c r="C44" s="603" t="s">
        <v>316</v>
      </c>
      <c r="D44" s="770"/>
      <c r="E44" s="823">
        <f>F44-5</f>
        <v>43309</v>
      </c>
      <c r="F44" s="822">
        <f>F43+7</f>
        <v>43314</v>
      </c>
      <c r="G44" s="822">
        <f>F44+45</f>
        <v>43359</v>
      </c>
    </row>
    <row r="45" spans="1:7" s="565" customFormat="1" ht="15" customHeight="1">
      <c r="A45" s="819" t="s">
        <v>37</v>
      </c>
      <c r="B45" s="819"/>
      <c r="C45" s="817"/>
      <c r="D45" s="816"/>
      <c r="E45" s="816"/>
      <c r="F45" s="816"/>
      <c r="G45" s="841"/>
    </row>
    <row r="46" spans="1:7" s="548" customFormat="1" ht="15" customHeight="1">
      <c r="A46" s="840"/>
      <c r="B46" s="815" t="s">
        <v>38</v>
      </c>
      <c r="C46" s="812" t="s">
        <v>39</v>
      </c>
      <c r="D46" s="812" t="s">
        <v>11</v>
      </c>
      <c r="E46" s="810" t="s">
        <v>2457</v>
      </c>
      <c r="F46" s="811" t="s">
        <v>12</v>
      </c>
      <c r="G46" s="810" t="s">
        <v>37</v>
      </c>
    </row>
    <row r="47" spans="1:7" s="548" customFormat="1" ht="15" customHeight="1">
      <c r="A47" s="840"/>
      <c r="B47" s="815"/>
      <c r="C47" s="812"/>
      <c r="D47" s="812"/>
      <c r="E47" s="810" t="s">
        <v>2456</v>
      </c>
      <c r="F47" s="811" t="s">
        <v>42</v>
      </c>
      <c r="G47" s="810" t="s">
        <v>43</v>
      </c>
    </row>
    <row r="48" spans="1:7" s="548" customFormat="1" ht="15" customHeight="1">
      <c r="A48" s="805"/>
      <c r="B48" s="603" t="s">
        <v>584</v>
      </c>
      <c r="C48" s="603" t="s">
        <v>52</v>
      </c>
      <c r="D48" s="772" t="s">
        <v>181</v>
      </c>
      <c r="E48" s="823">
        <f>F48-5</f>
        <v>43281</v>
      </c>
      <c r="F48" s="824">
        <v>43286</v>
      </c>
      <c r="G48" s="822">
        <f>F48+38</f>
        <v>43324</v>
      </c>
    </row>
    <row r="49" spans="1:7" s="548" customFormat="1" ht="15" customHeight="1">
      <c r="A49" s="805"/>
      <c r="B49" s="603" t="s">
        <v>585</v>
      </c>
      <c r="C49" s="603" t="s">
        <v>46</v>
      </c>
      <c r="D49" s="771"/>
      <c r="E49" s="823">
        <f>F49-5</f>
        <v>43288</v>
      </c>
      <c r="F49" s="822">
        <f>F48+7</f>
        <v>43293</v>
      </c>
      <c r="G49" s="822">
        <f>F49+38</f>
        <v>43331</v>
      </c>
    </row>
    <row r="50" spans="1:7" s="548" customFormat="1" ht="15" customHeight="1">
      <c r="A50" s="805"/>
      <c r="B50" s="603" t="s">
        <v>2529</v>
      </c>
      <c r="C50" s="603"/>
      <c r="D50" s="771"/>
      <c r="E50" s="823">
        <f>F50-5</f>
        <v>43295</v>
      </c>
      <c r="F50" s="822">
        <f>F49+7</f>
        <v>43300</v>
      </c>
      <c r="G50" s="822">
        <f>F50+38</f>
        <v>43338</v>
      </c>
    </row>
    <row r="51" spans="1:7" s="548" customFormat="1" ht="14.25" customHeight="1">
      <c r="A51" s="805"/>
      <c r="B51" s="603" t="s">
        <v>2550</v>
      </c>
      <c r="C51" s="603" t="s">
        <v>45</v>
      </c>
      <c r="D51" s="771"/>
      <c r="E51" s="823">
        <f>F51-5</f>
        <v>43302</v>
      </c>
      <c r="F51" s="822">
        <f>F50+7</f>
        <v>43307</v>
      </c>
      <c r="G51" s="822">
        <f>F51+38</f>
        <v>43345</v>
      </c>
    </row>
    <row r="52" spans="1:7" s="548" customFormat="1" ht="14.25" customHeight="1">
      <c r="A52" s="805"/>
      <c r="B52" s="603" t="s">
        <v>2549</v>
      </c>
      <c r="C52" s="603" t="s">
        <v>316</v>
      </c>
      <c r="D52" s="770"/>
      <c r="E52" s="823">
        <f>F52-5</f>
        <v>43309</v>
      </c>
      <c r="F52" s="822">
        <f>F51+7</f>
        <v>43314</v>
      </c>
      <c r="G52" s="822">
        <f>F52+38</f>
        <v>43352</v>
      </c>
    </row>
    <row r="53" spans="1:7" s="565" customFormat="1" ht="15">
      <c r="A53" s="819" t="s">
        <v>2666</v>
      </c>
      <c r="B53" s="819"/>
      <c r="C53" s="830"/>
      <c r="D53" s="817"/>
      <c r="E53" s="817"/>
      <c r="F53" s="816"/>
      <c r="G53" s="816"/>
    </row>
    <row r="54" spans="1:7" s="548" customFormat="1" ht="15" customHeight="1">
      <c r="A54" s="840"/>
      <c r="B54" s="815" t="s">
        <v>38</v>
      </c>
      <c r="C54" s="812" t="s">
        <v>39</v>
      </c>
      <c r="D54" s="812" t="s">
        <v>11</v>
      </c>
      <c r="E54" s="810" t="s">
        <v>2457</v>
      </c>
      <c r="F54" s="811" t="s">
        <v>12</v>
      </c>
      <c r="G54" s="810" t="s">
        <v>56</v>
      </c>
    </row>
    <row r="55" spans="1:7" s="548" customFormat="1" ht="15" customHeight="1">
      <c r="A55" s="840"/>
      <c r="B55" s="815"/>
      <c r="C55" s="812"/>
      <c r="D55" s="812"/>
      <c r="E55" s="810" t="s">
        <v>2456</v>
      </c>
      <c r="F55" s="811" t="s">
        <v>42</v>
      </c>
      <c r="G55" s="810" t="s">
        <v>43</v>
      </c>
    </row>
    <row r="56" spans="1:7" s="548" customFormat="1" ht="15" customHeight="1">
      <c r="A56" s="805"/>
      <c r="B56" s="603" t="s">
        <v>584</v>
      </c>
      <c r="C56" s="603" t="s">
        <v>52</v>
      </c>
      <c r="D56" s="772" t="s">
        <v>2665</v>
      </c>
      <c r="E56" s="823">
        <f>F56-5</f>
        <v>43281</v>
      </c>
      <c r="F56" s="824">
        <v>43286</v>
      </c>
      <c r="G56" s="822">
        <f>F56+31</f>
        <v>43317</v>
      </c>
    </row>
    <row r="57" spans="1:7" s="548" customFormat="1" ht="15" customHeight="1">
      <c r="A57" s="805"/>
      <c r="B57" s="603" t="s">
        <v>585</v>
      </c>
      <c r="C57" s="603" t="s">
        <v>46</v>
      </c>
      <c r="D57" s="771"/>
      <c r="E57" s="823">
        <f>F57-5</f>
        <v>43288</v>
      </c>
      <c r="F57" s="822">
        <f>F56+7</f>
        <v>43293</v>
      </c>
      <c r="G57" s="822">
        <f>F57+34</f>
        <v>43327</v>
      </c>
    </row>
    <row r="58" spans="1:7" s="548" customFormat="1" ht="15" customHeight="1">
      <c r="A58" s="805"/>
      <c r="B58" s="603" t="s">
        <v>2529</v>
      </c>
      <c r="C58" s="603"/>
      <c r="D58" s="771"/>
      <c r="E58" s="823">
        <f>F58-5</f>
        <v>43295</v>
      </c>
      <c r="F58" s="822">
        <f>F57+7</f>
        <v>43300</v>
      </c>
      <c r="G58" s="822">
        <f>F58+34</f>
        <v>43334</v>
      </c>
    </row>
    <row r="59" spans="1:7" s="548" customFormat="1" ht="14.25" customHeight="1">
      <c r="A59" s="805"/>
      <c r="B59" s="603" t="s">
        <v>2550</v>
      </c>
      <c r="C59" s="603" t="s">
        <v>45</v>
      </c>
      <c r="D59" s="771"/>
      <c r="E59" s="823">
        <f>F59-5</f>
        <v>43302</v>
      </c>
      <c r="F59" s="822">
        <f>F58+7</f>
        <v>43307</v>
      </c>
      <c r="G59" s="822">
        <f>F59+34</f>
        <v>43341</v>
      </c>
    </row>
    <row r="60" spans="1:7" s="548" customFormat="1" ht="14.25" customHeight="1">
      <c r="A60" s="805"/>
      <c r="B60" s="603" t="s">
        <v>2549</v>
      </c>
      <c r="C60" s="603" t="s">
        <v>316</v>
      </c>
      <c r="D60" s="770"/>
      <c r="E60" s="823">
        <f>F60-5</f>
        <v>43309</v>
      </c>
      <c r="F60" s="822">
        <f>F59+7</f>
        <v>43314</v>
      </c>
      <c r="G60" s="822">
        <f>F60+34</f>
        <v>43348</v>
      </c>
    </row>
    <row r="61" spans="1:7" s="565" customFormat="1" ht="15" customHeight="1">
      <c r="A61" s="819" t="s">
        <v>2656</v>
      </c>
      <c r="B61" s="819"/>
      <c r="C61" s="830"/>
      <c r="D61" s="817"/>
      <c r="E61" s="817"/>
      <c r="F61" s="816"/>
      <c r="G61" s="839"/>
    </row>
    <row r="62" spans="1:7" s="548" customFormat="1" ht="15" customHeight="1">
      <c r="A62" s="805"/>
      <c r="B62" s="814" t="s">
        <v>38</v>
      </c>
      <c r="C62" s="813" t="s">
        <v>39</v>
      </c>
      <c r="D62" s="812" t="s">
        <v>11</v>
      </c>
      <c r="E62" s="810" t="s">
        <v>2457</v>
      </c>
      <c r="F62" s="811" t="s">
        <v>12</v>
      </c>
      <c r="G62" s="810" t="s">
        <v>2656</v>
      </c>
    </row>
    <row r="63" spans="1:7" s="548" customFormat="1" ht="15" customHeight="1">
      <c r="A63" s="805"/>
      <c r="B63" s="828"/>
      <c r="C63" s="827"/>
      <c r="D63" s="812"/>
      <c r="E63" s="810" t="s">
        <v>2456</v>
      </c>
      <c r="F63" s="811" t="s">
        <v>42</v>
      </c>
      <c r="G63" s="810" t="s">
        <v>43</v>
      </c>
    </row>
    <row r="64" spans="1:7" s="548" customFormat="1" ht="15" customHeight="1">
      <c r="A64" s="805"/>
      <c r="B64" s="603" t="s">
        <v>419</v>
      </c>
      <c r="C64" s="669" t="s">
        <v>2664</v>
      </c>
      <c r="D64" s="775" t="s">
        <v>222</v>
      </c>
      <c r="E64" s="653">
        <f>F64-5</f>
        <v>43278</v>
      </c>
      <c r="F64" s="599">
        <v>43283</v>
      </c>
      <c r="G64" s="599">
        <f>F64+46</f>
        <v>43329</v>
      </c>
    </row>
    <row r="65" spans="1:7" s="548" customFormat="1" ht="15" customHeight="1">
      <c r="A65" s="805"/>
      <c r="B65" s="603" t="s">
        <v>2663</v>
      </c>
      <c r="C65" s="669" t="s">
        <v>2662</v>
      </c>
      <c r="D65" s="775"/>
      <c r="E65" s="653">
        <f>F65-5</f>
        <v>43285</v>
      </c>
      <c r="F65" s="599">
        <f>F64+7</f>
        <v>43290</v>
      </c>
      <c r="G65" s="599">
        <f>F65+46</f>
        <v>43336</v>
      </c>
    </row>
    <row r="66" spans="1:7" s="548" customFormat="1" ht="15" customHeight="1">
      <c r="A66" s="805"/>
      <c r="B66" s="603" t="s">
        <v>317</v>
      </c>
      <c r="C66" s="669" t="s">
        <v>2661</v>
      </c>
      <c r="D66" s="775"/>
      <c r="E66" s="653">
        <f>F66-5</f>
        <v>43292</v>
      </c>
      <c r="F66" s="599">
        <f>F65+7</f>
        <v>43297</v>
      </c>
      <c r="G66" s="599">
        <f>F66+46</f>
        <v>43343</v>
      </c>
    </row>
    <row r="67" spans="1:7" s="548" customFormat="1" ht="15" customHeight="1">
      <c r="A67" s="805"/>
      <c r="B67" s="603" t="s">
        <v>2660</v>
      </c>
      <c r="C67" s="669" t="s">
        <v>2659</v>
      </c>
      <c r="D67" s="775"/>
      <c r="E67" s="653">
        <f>F67-5</f>
        <v>43299</v>
      </c>
      <c r="F67" s="599">
        <f>F66+7</f>
        <v>43304</v>
      </c>
      <c r="G67" s="599">
        <f>F67+46</f>
        <v>43350</v>
      </c>
    </row>
    <row r="68" spans="1:7" s="548" customFormat="1" ht="15" customHeight="1">
      <c r="A68" s="805"/>
      <c r="B68" s="603" t="s">
        <v>2658</v>
      </c>
      <c r="C68" s="669" t="s">
        <v>2657</v>
      </c>
      <c r="D68" s="775"/>
      <c r="E68" s="653">
        <f>F68-5</f>
        <v>43306</v>
      </c>
      <c r="F68" s="599">
        <f>F67+7</f>
        <v>43311</v>
      </c>
      <c r="G68" s="599">
        <f>F68+46</f>
        <v>43357</v>
      </c>
    </row>
    <row r="69" spans="1:7" s="565" customFormat="1" ht="15" customHeight="1">
      <c r="A69" s="819"/>
      <c r="B69" s="819"/>
      <c r="C69" s="830"/>
      <c r="D69" s="817"/>
      <c r="E69" s="817"/>
      <c r="F69" s="816"/>
      <c r="G69" s="839"/>
    </row>
    <row r="70" spans="1:7" s="548" customFormat="1" ht="15" customHeight="1">
      <c r="A70" s="805"/>
      <c r="B70" s="814" t="s">
        <v>38</v>
      </c>
      <c r="C70" s="813" t="s">
        <v>39</v>
      </c>
      <c r="D70" s="812" t="s">
        <v>11</v>
      </c>
      <c r="E70" s="810" t="s">
        <v>2457</v>
      </c>
      <c r="F70" s="811" t="s">
        <v>12</v>
      </c>
      <c r="G70" s="810" t="s">
        <v>2656</v>
      </c>
    </row>
    <row r="71" spans="1:7" s="548" customFormat="1" ht="15" customHeight="1">
      <c r="A71" s="805"/>
      <c r="B71" s="828"/>
      <c r="C71" s="827"/>
      <c r="D71" s="812"/>
      <c r="E71" s="810" t="s">
        <v>2456</v>
      </c>
      <c r="F71" s="811" t="s">
        <v>42</v>
      </c>
      <c r="G71" s="810" t="s">
        <v>43</v>
      </c>
    </row>
    <row r="72" spans="1:7" s="548" customFormat="1" ht="15" customHeight="1">
      <c r="A72" s="805"/>
      <c r="B72" s="603" t="s">
        <v>2655</v>
      </c>
      <c r="C72" s="669" t="s">
        <v>431</v>
      </c>
      <c r="D72" s="775" t="s">
        <v>221</v>
      </c>
      <c r="E72" s="653">
        <f>F72-5</f>
        <v>43280</v>
      </c>
      <c r="F72" s="599">
        <v>43285</v>
      </c>
      <c r="G72" s="599">
        <f>F72+49</f>
        <v>43334</v>
      </c>
    </row>
    <row r="73" spans="1:7" s="548" customFormat="1" ht="15" customHeight="1">
      <c r="A73" s="805"/>
      <c r="B73" s="603" t="s">
        <v>2654</v>
      </c>
      <c r="C73" s="703" t="s">
        <v>517</v>
      </c>
      <c r="D73" s="775"/>
      <c r="E73" s="653">
        <f>F73-5</f>
        <v>43287</v>
      </c>
      <c r="F73" s="599">
        <f>F72+7</f>
        <v>43292</v>
      </c>
      <c r="G73" s="599">
        <f>F73+49</f>
        <v>43341</v>
      </c>
    </row>
    <row r="74" spans="1:7" s="548" customFormat="1" ht="15" customHeight="1">
      <c r="A74" s="805"/>
      <c r="B74" s="603" t="s">
        <v>2653</v>
      </c>
      <c r="C74" s="669" t="s">
        <v>518</v>
      </c>
      <c r="D74" s="775"/>
      <c r="E74" s="653">
        <f>F74-5</f>
        <v>43294</v>
      </c>
      <c r="F74" s="599">
        <f>F73+7</f>
        <v>43299</v>
      </c>
      <c r="G74" s="599">
        <f>F74+49</f>
        <v>43348</v>
      </c>
    </row>
    <row r="75" spans="1:7" s="548" customFormat="1" ht="15" customHeight="1">
      <c r="A75" s="805"/>
      <c r="B75" s="603" t="s">
        <v>2652</v>
      </c>
      <c r="C75" s="703" t="s">
        <v>2651</v>
      </c>
      <c r="D75" s="775"/>
      <c r="E75" s="653">
        <f>F75-5</f>
        <v>43301</v>
      </c>
      <c r="F75" s="599">
        <f>F74+7</f>
        <v>43306</v>
      </c>
      <c r="G75" s="599">
        <f>F75+49</f>
        <v>43355</v>
      </c>
    </row>
    <row r="76" spans="1:7" s="548" customFormat="1" ht="15" customHeight="1">
      <c r="A76" s="805"/>
      <c r="B76" s="603" t="s">
        <v>2650</v>
      </c>
      <c r="C76" s="669" t="s">
        <v>520</v>
      </c>
      <c r="D76" s="775"/>
      <c r="E76" s="653">
        <f>F76-5</f>
        <v>43308</v>
      </c>
      <c r="F76" s="599">
        <f>F75+7</f>
        <v>43313</v>
      </c>
      <c r="G76" s="599">
        <f>F76+49</f>
        <v>43362</v>
      </c>
    </row>
    <row r="77" spans="1:7" s="565" customFormat="1" ht="15.95" customHeight="1">
      <c r="A77" s="819" t="s">
        <v>65</v>
      </c>
      <c r="B77" s="819"/>
      <c r="C77" s="818"/>
      <c r="D77" s="817"/>
      <c r="E77" s="817"/>
      <c r="F77" s="816"/>
      <c r="G77" s="766"/>
    </row>
    <row r="78" spans="1:7" s="548" customFormat="1" ht="15" customHeight="1">
      <c r="A78" s="805"/>
      <c r="B78" s="814" t="s">
        <v>38</v>
      </c>
      <c r="C78" s="812" t="s">
        <v>39</v>
      </c>
      <c r="D78" s="812" t="s">
        <v>11</v>
      </c>
      <c r="E78" s="810" t="s">
        <v>2457</v>
      </c>
      <c r="F78" s="811" t="s">
        <v>12</v>
      </c>
      <c r="G78" s="810" t="s">
        <v>65</v>
      </c>
    </row>
    <row r="79" spans="1:7" s="548" customFormat="1" ht="15" customHeight="1">
      <c r="A79" s="805"/>
      <c r="B79" s="828"/>
      <c r="C79" s="813"/>
      <c r="D79" s="813"/>
      <c r="E79" s="810" t="s">
        <v>2456</v>
      </c>
      <c r="F79" s="838" t="s">
        <v>42</v>
      </c>
      <c r="G79" s="829" t="s">
        <v>43</v>
      </c>
    </row>
    <row r="80" spans="1:7" s="548" customFormat="1" ht="15" customHeight="1">
      <c r="A80" s="805"/>
      <c r="B80" s="787" t="s">
        <v>618</v>
      </c>
      <c r="C80" s="787" t="s">
        <v>2649</v>
      </c>
      <c r="D80" s="836" t="s">
        <v>196</v>
      </c>
      <c r="E80" s="835">
        <f>F80-5</f>
        <v>43279</v>
      </c>
      <c r="F80" s="806">
        <v>43284</v>
      </c>
      <c r="G80" s="600">
        <f>F80+35</f>
        <v>43319</v>
      </c>
    </row>
    <row r="81" spans="1:8" s="548" customFormat="1" ht="15" customHeight="1">
      <c r="A81" s="805"/>
      <c r="B81" s="837" t="s">
        <v>2478</v>
      </c>
      <c r="C81" s="787"/>
      <c r="D81" s="836"/>
      <c r="E81" s="835">
        <f>F81-5</f>
        <v>43286</v>
      </c>
      <c r="F81" s="600">
        <f>F80+7</f>
        <v>43291</v>
      </c>
      <c r="G81" s="600">
        <f>F81+32</f>
        <v>43323</v>
      </c>
    </row>
    <row r="82" spans="1:8" s="548" customFormat="1" ht="15" customHeight="1">
      <c r="A82" s="805"/>
      <c r="B82" s="787" t="s">
        <v>220</v>
      </c>
      <c r="C82" s="787" t="s">
        <v>407</v>
      </c>
      <c r="D82" s="836"/>
      <c r="E82" s="835">
        <f>F82-5</f>
        <v>43293</v>
      </c>
      <c r="F82" s="600">
        <f>F81+7</f>
        <v>43298</v>
      </c>
      <c r="G82" s="600">
        <f>F82+32</f>
        <v>43330</v>
      </c>
    </row>
    <row r="83" spans="1:8" s="548" customFormat="1" ht="15" customHeight="1">
      <c r="A83" s="805"/>
      <c r="B83" s="787" t="s">
        <v>619</v>
      </c>
      <c r="C83" s="787" t="s">
        <v>47</v>
      </c>
      <c r="D83" s="836"/>
      <c r="E83" s="835">
        <f>F83-5</f>
        <v>43300</v>
      </c>
      <c r="F83" s="600">
        <f>F82+7</f>
        <v>43305</v>
      </c>
      <c r="G83" s="600">
        <f>F83+32</f>
        <v>43337</v>
      </c>
    </row>
    <row r="84" spans="1:8" s="548" customFormat="1" ht="15" customHeight="1">
      <c r="A84" s="805"/>
      <c r="B84" s="787" t="s">
        <v>2648</v>
      </c>
      <c r="C84" s="787" t="s">
        <v>2647</v>
      </c>
      <c r="D84" s="836"/>
      <c r="E84" s="835">
        <f>F84-5</f>
        <v>43307</v>
      </c>
      <c r="F84" s="600">
        <f>F83+7</f>
        <v>43312</v>
      </c>
      <c r="G84" s="600">
        <f>F84+32</f>
        <v>43344</v>
      </c>
    </row>
    <row r="85" spans="1:8" s="565" customFormat="1" ht="15" customHeight="1">
      <c r="A85" s="819" t="s">
        <v>2646</v>
      </c>
      <c r="B85" s="819"/>
      <c r="C85" s="830"/>
      <c r="D85" s="817"/>
      <c r="E85" s="817"/>
      <c r="F85" s="816"/>
      <c r="G85" s="834"/>
    </row>
    <row r="86" spans="1:8" s="548" customFormat="1" ht="15" customHeight="1">
      <c r="A86" s="805"/>
      <c r="B86" s="814" t="s">
        <v>38</v>
      </c>
      <c r="C86" s="813" t="s">
        <v>39</v>
      </c>
      <c r="D86" s="812" t="s">
        <v>11</v>
      </c>
      <c r="E86" s="810" t="s">
        <v>2457</v>
      </c>
      <c r="F86" s="811" t="s">
        <v>12</v>
      </c>
      <c r="G86" s="810" t="s">
        <v>2646</v>
      </c>
    </row>
    <row r="87" spans="1:8" s="548" customFormat="1" ht="15" customHeight="1">
      <c r="A87" s="805"/>
      <c r="B87" s="828"/>
      <c r="C87" s="827"/>
      <c r="D87" s="812"/>
      <c r="E87" s="810" t="s">
        <v>2456</v>
      </c>
      <c r="F87" s="811" t="s">
        <v>42</v>
      </c>
      <c r="G87" s="833" t="s">
        <v>43</v>
      </c>
    </row>
    <row r="88" spans="1:8" s="548" customFormat="1" ht="15" customHeight="1">
      <c r="A88" s="805"/>
      <c r="B88" s="603" t="s">
        <v>2645</v>
      </c>
      <c r="C88" s="699" t="s">
        <v>641</v>
      </c>
      <c r="D88" s="831" t="s">
        <v>129</v>
      </c>
      <c r="E88" s="633">
        <f>F88-5</f>
        <v>43282</v>
      </c>
      <c r="F88" s="599">
        <v>43287</v>
      </c>
      <c r="G88" s="599">
        <f>F88+39</f>
        <v>43326</v>
      </c>
    </row>
    <row r="89" spans="1:8" s="548" customFormat="1" ht="15" customHeight="1">
      <c r="A89" s="805"/>
      <c r="B89" s="603" t="s">
        <v>2644</v>
      </c>
      <c r="C89" s="699" t="s">
        <v>642</v>
      </c>
      <c r="D89" s="831"/>
      <c r="E89" s="633">
        <f>F89-5</f>
        <v>43289</v>
      </c>
      <c r="F89" s="599">
        <f>F88+7</f>
        <v>43294</v>
      </c>
      <c r="G89" s="599">
        <f>F89+39</f>
        <v>43333</v>
      </c>
    </row>
    <row r="90" spans="1:8" s="548" customFormat="1" ht="15" customHeight="1">
      <c r="A90" s="805"/>
      <c r="B90" s="603" t="s">
        <v>640</v>
      </c>
      <c r="C90" s="832" t="s">
        <v>643</v>
      </c>
      <c r="D90" s="831"/>
      <c r="E90" s="633">
        <f>F90-5</f>
        <v>43296</v>
      </c>
      <c r="F90" s="599">
        <f>F89+7</f>
        <v>43301</v>
      </c>
      <c r="G90" s="599">
        <f>F90+39</f>
        <v>43340</v>
      </c>
    </row>
    <row r="91" spans="1:8" s="548" customFormat="1" ht="15" customHeight="1">
      <c r="A91" s="805"/>
      <c r="B91" s="603" t="s">
        <v>2643</v>
      </c>
      <c r="C91" s="699" t="s">
        <v>644</v>
      </c>
      <c r="D91" s="831"/>
      <c r="E91" s="633">
        <f>F91-5</f>
        <v>43303</v>
      </c>
      <c r="F91" s="599">
        <f>F90+7</f>
        <v>43308</v>
      </c>
      <c r="G91" s="599">
        <f>F91+39</f>
        <v>43347</v>
      </c>
    </row>
    <row r="92" spans="1:8" s="548" customFormat="1" ht="15" customHeight="1">
      <c r="A92" s="805"/>
      <c r="B92" s="603" t="s">
        <v>2642</v>
      </c>
      <c r="C92" s="699" t="s">
        <v>2641</v>
      </c>
      <c r="D92" s="831"/>
      <c r="E92" s="633">
        <f>F92-5</f>
        <v>43310</v>
      </c>
      <c r="F92" s="599">
        <f>F91+7</f>
        <v>43315</v>
      </c>
      <c r="G92" s="599">
        <f>F92+39</f>
        <v>43354</v>
      </c>
    </row>
    <row r="93" spans="1:8" s="565" customFormat="1" ht="17.25" customHeight="1">
      <c r="A93" s="819" t="s">
        <v>2640</v>
      </c>
      <c r="B93" s="819"/>
      <c r="C93" s="830"/>
      <c r="D93" s="817"/>
      <c r="E93" s="817"/>
      <c r="F93" s="816"/>
      <c r="G93" s="816"/>
      <c r="H93" s="753"/>
    </row>
    <row r="94" spans="1:8" s="548" customFormat="1" ht="15" customHeight="1">
      <c r="A94" s="805"/>
      <c r="B94" s="814" t="s">
        <v>38</v>
      </c>
      <c r="C94" s="813" t="s">
        <v>39</v>
      </c>
      <c r="D94" s="813" t="s">
        <v>11</v>
      </c>
      <c r="E94" s="829" t="s">
        <v>2457</v>
      </c>
      <c r="F94" s="811" t="s">
        <v>12</v>
      </c>
      <c r="G94" s="829" t="s">
        <v>2640</v>
      </c>
      <c r="H94" s="803"/>
    </row>
    <row r="95" spans="1:8" s="548" customFormat="1" ht="15" customHeight="1">
      <c r="A95" s="805"/>
      <c r="B95" s="828"/>
      <c r="C95" s="827"/>
      <c r="D95" s="826"/>
      <c r="E95" s="810" t="s">
        <v>2456</v>
      </c>
      <c r="F95" s="825" t="s">
        <v>42</v>
      </c>
      <c r="G95" s="810" t="s">
        <v>43</v>
      </c>
      <c r="H95" s="750"/>
    </row>
    <row r="96" spans="1:8" s="548" customFormat="1" ht="15" customHeight="1">
      <c r="A96" s="805"/>
      <c r="B96" s="603" t="s">
        <v>584</v>
      </c>
      <c r="C96" s="603" t="s">
        <v>52</v>
      </c>
      <c r="D96" s="775" t="s">
        <v>129</v>
      </c>
      <c r="E96" s="823">
        <f>F96-5</f>
        <v>43281</v>
      </c>
      <c r="F96" s="824">
        <v>43286</v>
      </c>
      <c r="G96" s="822">
        <f>F96+40</f>
        <v>43326</v>
      </c>
    </row>
    <row r="97" spans="1:11" s="548" customFormat="1" ht="15" customHeight="1">
      <c r="A97" s="805"/>
      <c r="B97" s="603" t="s">
        <v>585</v>
      </c>
      <c r="C97" s="603" t="s">
        <v>46</v>
      </c>
      <c r="D97" s="775"/>
      <c r="E97" s="823">
        <f>F97-5</f>
        <v>43288</v>
      </c>
      <c r="F97" s="822">
        <f>F96+7</f>
        <v>43293</v>
      </c>
      <c r="G97" s="822">
        <f>F97+40</f>
        <v>43333</v>
      </c>
    </row>
    <row r="98" spans="1:11" s="548" customFormat="1" ht="15" customHeight="1">
      <c r="A98" s="805"/>
      <c r="B98" s="603" t="s">
        <v>2529</v>
      </c>
      <c r="C98" s="603"/>
      <c r="D98" s="775"/>
      <c r="E98" s="823">
        <f>F98-5</f>
        <v>43295</v>
      </c>
      <c r="F98" s="822">
        <f>F97+7</f>
        <v>43300</v>
      </c>
      <c r="G98" s="822">
        <f>F98+40</f>
        <v>43340</v>
      </c>
    </row>
    <row r="99" spans="1:11" s="548" customFormat="1" ht="15">
      <c r="A99" s="805"/>
      <c r="B99" s="603" t="s">
        <v>2550</v>
      </c>
      <c r="C99" s="603" t="s">
        <v>45</v>
      </c>
      <c r="D99" s="775"/>
      <c r="E99" s="823">
        <f>F99-5</f>
        <v>43302</v>
      </c>
      <c r="F99" s="822">
        <f>F98+7</f>
        <v>43307</v>
      </c>
      <c r="G99" s="822">
        <f>F99+40</f>
        <v>43347</v>
      </c>
      <c r="H99" s="750"/>
      <c r="I99" s="750"/>
      <c r="J99" s="750"/>
      <c r="K99" s="750"/>
    </row>
    <row r="100" spans="1:11" s="548" customFormat="1" ht="15">
      <c r="A100" s="805"/>
      <c r="B100" s="603" t="s">
        <v>2549</v>
      </c>
      <c r="C100" s="603" t="s">
        <v>316</v>
      </c>
      <c r="D100" s="775"/>
      <c r="E100" s="823">
        <f>F100-5</f>
        <v>43309</v>
      </c>
      <c r="F100" s="822">
        <f>F99+7</f>
        <v>43314</v>
      </c>
      <c r="G100" s="822">
        <f>F100+40</f>
        <v>43354</v>
      </c>
      <c r="H100" s="750"/>
      <c r="I100" s="750"/>
      <c r="J100" s="750"/>
      <c r="K100" s="750"/>
    </row>
    <row r="101" spans="1:11" s="565" customFormat="1" ht="15">
      <c r="A101" s="819" t="s">
        <v>2636</v>
      </c>
      <c r="B101" s="819"/>
      <c r="C101" s="818"/>
      <c r="D101" s="817"/>
      <c r="E101" s="817"/>
      <c r="F101" s="816"/>
      <c r="G101" s="816"/>
      <c r="H101" s="753"/>
      <c r="I101" s="753"/>
      <c r="J101" s="753"/>
      <c r="K101" s="753"/>
    </row>
    <row r="102" spans="1:11" s="548" customFormat="1" ht="15">
      <c r="A102" s="805"/>
      <c r="B102" s="815" t="s">
        <v>38</v>
      </c>
      <c r="C102" s="812" t="s">
        <v>39</v>
      </c>
      <c r="D102" s="812" t="s">
        <v>11</v>
      </c>
      <c r="E102" s="810" t="s">
        <v>2457</v>
      </c>
      <c r="F102" s="811" t="s">
        <v>12</v>
      </c>
      <c r="G102" s="810" t="s">
        <v>2636</v>
      </c>
      <c r="H102" s="750"/>
      <c r="I102" s="750"/>
      <c r="J102" s="750"/>
      <c r="K102" s="750"/>
    </row>
    <row r="103" spans="1:11" s="548" customFormat="1" ht="15">
      <c r="A103" s="805"/>
      <c r="B103" s="814"/>
      <c r="C103" s="813"/>
      <c r="D103" s="812"/>
      <c r="E103" s="810" t="s">
        <v>2456</v>
      </c>
      <c r="F103" s="811" t="s">
        <v>42</v>
      </c>
      <c r="G103" s="810" t="s">
        <v>43</v>
      </c>
      <c r="H103" s="809"/>
      <c r="I103" s="750"/>
      <c r="J103" s="750"/>
      <c r="K103" s="750"/>
    </row>
    <row r="104" spans="1:11" s="548" customFormat="1" ht="15">
      <c r="A104" s="805"/>
      <c r="B104" s="787" t="s">
        <v>2529</v>
      </c>
      <c r="C104" s="787"/>
      <c r="D104" s="807" t="s">
        <v>2532</v>
      </c>
      <c r="E104" s="633">
        <f>F104-5</f>
        <v>43281</v>
      </c>
      <c r="F104" s="806">
        <v>43286</v>
      </c>
      <c r="G104" s="599">
        <f>F104+34</f>
        <v>43320</v>
      </c>
      <c r="H104" s="750"/>
      <c r="I104" s="750"/>
      <c r="J104" s="750"/>
      <c r="K104" s="750"/>
    </row>
    <row r="105" spans="1:11" s="548" customFormat="1" ht="15">
      <c r="A105" s="805"/>
      <c r="B105" s="787" t="s">
        <v>2356</v>
      </c>
      <c r="C105" s="664" t="s">
        <v>2639</v>
      </c>
      <c r="D105" s="804"/>
      <c r="E105" s="633">
        <f>F105-5</f>
        <v>43288</v>
      </c>
      <c r="F105" s="599">
        <f>F104+7</f>
        <v>43293</v>
      </c>
      <c r="G105" s="599">
        <f>F105+34</f>
        <v>43327</v>
      </c>
      <c r="H105" s="750"/>
      <c r="I105" s="750"/>
      <c r="J105" s="750"/>
      <c r="K105" s="750"/>
    </row>
    <row r="106" spans="1:11" s="548" customFormat="1" ht="15">
      <c r="A106" s="805"/>
      <c r="B106" s="787" t="s">
        <v>2355</v>
      </c>
      <c r="C106" s="664" t="s">
        <v>2638</v>
      </c>
      <c r="D106" s="804"/>
      <c r="E106" s="633">
        <f>F106-5</f>
        <v>43295</v>
      </c>
      <c r="F106" s="599">
        <f>F105+7</f>
        <v>43300</v>
      </c>
      <c r="G106" s="599">
        <f>F106+34</f>
        <v>43334</v>
      </c>
      <c r="H106" s="750"/>
      <c r="I106" s="750"/>
      <c r="J106" s="750"/>
      <c r="K106" s="750"/>
    </row>
    <row r="107" spans="1:11" s="543" customFormat="1">
      <c r="A107" s="652"/>
      <c r="B107" s="787" t="s">
        <v>2353</v>
      </c>
      <c r="C107" s="664" t="s">
        <v>2637</v>
      </c>
      <c r="D107" s="804"/>
      <c r="E107" s="633">
        <f>F107-5</f>
        <v>43302</v>
      </c>
      <c r="F107" s="599">
        <f>F106+7</f>
        <v>43307</v>
      </c>
      <c r="G107" s="599">
        <f>F107+34</f>
        <v>43341</v>
      </c>
      <c r="H107" s="803"/>
      <c r="I107" s="759"/>
      <c r="J107" s="759"/>
      <c r="K107" s="759"/>
    </row>
    <row r="108" spans="1:11">
      <c r="B108" s="787" t="s">
        <v>2464</v>
      </c>
      <c r="C108" s="787"/>
      <c r="D108" s="802"/>
      <c r="E108" s="633">
        <f>F108-5</f>
        <v>43309</v>
      </c>
      <c r="F108" s="599">
        <f>F107+7</f>
        <v>43314</v>
      </c>
      <c r="G108" s="599">
        <f>F108+34</f>
        <v>43348</v>
      </c>
    </row>
    <row r="109" spans="1:11" s="652" customFormat="1">
      <c r="A109" s="545"/>
      <c r="B109" s="783"/>
      <c r="C109" s="783"/>
      <c r="D109" s="821"/>
      <c r="E109" s="820"/>
      <c r="F109" s="779"/>
      <c r="G109" s="779"/>
    </row>
    <row r="110" spans="1:11" s="548" customFormat="1" ht="15">
      <c r="A110" s="805"/>
      <c r="B110" s="815" t="s">
        <v>38</v>
      </c>
      <c r="C110" s="812" t="s">
        <v>39</v>
      </c>
      <c r="D110" s="812" t="s">
        <v>11</v>
      </c>
      <c r="E110" s="810" t="s">
        <v>2457</v>
      </c>
      <c r="F110" s="811" t="s">
        <v>12</v>
      </c>
      <c r="G110" s="810" t="s">
        <v>2636</v>
      </c>
      <c r="H110" s="750"/>
      <c r="I110" s="750"/>
      <c r="J110" s="750"/>
      <c r="K110" s="750"/>
    </row>
    <row r="111" spans="1:11" s="548" customFormat="1" ht="15">
      <c r="A111" s="805"/>
      <c r="B111" s="814"/>
      <c r="C111" s="813"/>
      <c r="D111" s="812"/>
      <c r="E111" s="810" t="s">
        <v>2456</v>
      </c>
      <c r="F111" s="811" t="s">
        <v>42</v>
      </c>
      <c r="G111" s="810" t="s">
        <v>43</v>
      </c>
      <c r="H111" s="809"/>
      <c r="I111" s="750"/>
      <c r="J111" s="750"/>
      <c r="K111" s="750"/>
    </row>
    <row r="112" spans="1:11" s="548" customFormat="1" ht="15">
      <c r="A112" s="805"/>
      <c r="B112" s="787" t="s">
        <v>2635</v>
      </c>
      <c r="C112" s="787" t="s">
        <v>2634</v>
      </c>
      <c r="D112" s="807" t="s">
        <v>222</v>
      </c>
      <c r="E112" s="633">
        <f>F112-5</f>
        <v>43279</v>
      </c>
      <c r="F112" s="806">
        <v>43284</v>
      </c>
      <c r="G112" s="599">
        <f>F112+34</f>
        <v>43318</v>
      </c>
      <c r="H112" s="750"/>
      <c r="I112" s="750"/>
      <c r="J112" s="750"/>
      <c r="K112" s="750"/>
    </row>
    <row r="113" spans="1:11" s="548" customFormat="1" ht="15">
      <c r="A113" s="805"/>
      <c r="B113" s="787" t="s">
        <v>2633</v>
      </c>
      <c r="C113" s="787" t="s">
        <v>2632</v>
      </c>
      <c r="D113" s="804"/>
      <c r="E113" s="633">
        <f>F113-5</f>
        <v>43286</v>
      </c>
      <c r="F113" s="599">
        <f>F112+7</f>
        <v>43291</v>
      </c>
      <c r="G113" s="599">
        <f>F113+34</f>
        <v>43325</v>
      </c>
      <c r="H113" s="750"/>
      <c r="I113" s="750"/>
      <c r="J113" s="750"/>
      <c r="K113" s="750"/>
    </row>
    <row r="114" spans="1:11" s="548" customFormat="1" ht="15">
      <c r="A114" s="805"/>
      <c r="B114" s="787" t="s">
        <v>2631</v>
      </c>
      <c r="C114" s="787" t="s">
        <v>2630</v>
      </c>
      <c r="D114" s="804"/>
      <c r="E114" s="633">
        <f>F114-5</f>
        <v>43293</v>
      </c>
      <c r="F114" s="599">
        <f>F113+7</f>
        <v>43298</v>
      </c>
      <c r="G114" s="599">
        <f>F114+34</f>
        <v>43332</v>
      </c>
      <c r="H114" s="750"/>
      <c r="I114" s="750"/>
      <c r="J114" s="750"/>
      <c r="K114" s="750"/>
    </row>
    <row r="115" spans="1:11" s="543" customFormat="1">
      <c r="A115" s="652"/>
      <c r="B115" s="787" t="s">
        <v>2629</v>
      </c>
      <c r="C115" s="787" t="s">
        <v>2628</v>
      </c>
      <c r="D115" s="804"/>
      <c r="E115" s="633">
        <f>F115-5</f>
        <v>43300</v>
      </c>
      <c r="F115" s="599">
        <f>F114+7</f>
        <v>43305</v>
      </c>
      <c r="G115" s="599">
        <f>F115+34</f>
        <v>43339</v>
      </c>
      <c r="H115" s="803"/>
      <c r="I115" s="759"/>
      <c r="J115" s="759"/>
      <c r="K115" s="759"/>
    </row>
    <row r="116" spans="1:11">
      <c r="B116" s="787" t="s">
        <v>2627</v>
      </c>
      <c r="C116" s="787" t="s">
        <v>2626</v>
      </c>
      <c r="D116" s="802"/>
      <c r="E116" s="633">
        <f>F116-5</f>
        <v>43307</v>
      </c>
      <c r="F116" s="599">
        <f>F115+7</f>
        <v>43312</v>
      </c>
      <c r="G116" s="599">
        <f>F116+34</f>
        <v>43346</v>
      </c>
    </row>
    <row r="117" spans="1:11" s="565" customFormat="1" ht="15">
      <c r="A117" s="819" t="s">
        <v>28</v>
      </c>
      <c r="B117" s="819"/>
      <c r="C117" s="818"/>
      <c r="D117" s="817"/>
      <c r="E117" s="817"/>
      <c r="F117" s="816"/>
      <c r="G117" s="816"/>
      <c r="H117" s="753"/>
      <c r="I117" s="753"/>
      <c r="J117" s="753"/>
      <c r="K117" s="753"/>
    </row>
    <row r="118" spans="1:11" s="548" customFormat="1" ht="15">
      <c r="A118" s="805"/>
      <c r="B118" s="815" t="s">
        <v>38</v>
      </c>
      <c r="C118" s="812" t="s">
        <v>39</v>
      </c>
      <c r="D118" s="812" t="s">
        <v>11</v>
      </c>
      <c r="E118" s="810" t="s">
        <v>2457</v>
      </c>
      <c r="F118" s="811" t="s">
        <v>12</v>
      </c>
      <c r="G118" s="810" t="s">
        <v>28</v>
      </c>
      <c r="H118" s="750"/>
      <c r="I118" s="750"/>
      <c r="J118" s="750"/>
      <c r="K118" s="750"/>
    </row>
    <row r="119" spans="1:11" s="548" customFormat="1" ht="15">
      <c r="A119" s="805"/>
      <c r="B119" s="814"/>
      <c r="C119" s="813"/>
      <c r="D119" s="812"/>
      <c r="E119" s="810" t="s">
        <v>2456</v>
      </c>
      <c r="F119" s="811" t="s">
        <v>42</v>
      </c>
      <c r="G119" s="810" t="s">
        <v>43</v>
      </c>
      <c r="H119" s="809"/>
      <c r="I119" s="750"/>
      <c r="J119" s="750"/>
      <c r="K119" s="750"/>
    </row>
    <row r="120" spans="1:11" s="548" customFormat="1" ht="15">
      <c r="A120" s="805"/>
      <c r="B120" s="808" t="s">
        <v>2625</v>
      </c>
      <c r="C120" s="787" t="s">
        <v>431</v>
      </c>
      <c r="D120" s="807" t="s">
        <v>221</v>
      </c>
      <c r="E120" s="633">
        <f>F120-5</f>
        <v>43281</v>
      </c>
      <c r="F120" s="806">
        <v>43286</v>
      </c>
      <c r="G120" s="599">
        <f>F120+32</f>
        <v>43318</v>
      </c>
      <c r="H120" s="750"/>
      <c r="I120" s="750"/>
      <c r="J120" s="750"/>
      <c r="K120" s="750"/>
    </row>
    <row r="121" spans="1:11" s="548" customFormat="1" ht="15">
      <c r="A121" s="805"/>
      <c r="B121" s="787" t="s">
        <v>2338</v>
      </c>
      <c r="C121" s="787" t="s">
        <v>517</v>
      </c>
      <c r="D121" s="804"/>
      <c r="E121" s="633">
        <f>F121-5</f>
        <v>43288</v>
      </c>
      <c r="F121" s="599">
        <f>F120+7</f>
        <v>43293</v>
      </c>
      <c r="G121" s="599">
        <f>F121+34</f>
        <v>43327</v>
      </c>
      <c r="H121" s="750"/>
      <c r="I121" s="750"/>
      <c r="J121" s="750"/>
      <c r="K121" s="750"/>
    </row>
    <row r="122" spans="1:11" s="548" customFormat="1" ht="15">
      <c r="A122" s="805"/>
      <c r="B122" s="787" t="s">
        <v>2624</v>
      </c>
      <c r="C122" s="787" t="s">
        <v>518</v>
      </c>
      <c r="D122" s="804"/>
      <c r="E122" s="633">
        <f>F122-5</f>
        <v>43295</v>
      </c>
      <c r="F122" s="599">
        <f>F121+7</f>
        <v>43300</v>
      </c>
      <c r="G122" s="599">
        <f>F122+34</f>
        <v>43334</v>
      </c>
      <c r="H122" s="750"/>
      <c r="I122" s="750"/>
      <c r="J122" s="750"/>
      <c r="K122" s="750"/>
    </row>
    <row r="123" spans="1:11" s="543" customFormat="1">
      <c r="A123" s="652"/>
      <c r="B123" s="787" t="s">
        <v>2623</v>
      </c>
      <c r="C123" s="787" t="s">
        <v>519</v>
      </c>
      <c r="D123" s="804"/>
      <c r="E123" s="633">
        <f>F123-5</f>
        <v>43302</v>
      </c>
      <c r="F123" s="599">
        <f>F122+7</f>
        <v>43307</v>
      </c>
      <c r="G123" s="599">
        <f>F123+34</f>
        <v>43341</v>
      </c>
      <c r="H123" s="803"/>
      <c r="I123" s="759"/>
      <c r="J123" s="759"/>
      <c r="K123" s="759"/>
    </row>
    <row r="124" spans="1:11">
      <c r="B124" s="787" t="s">
        <v>210</v>
      </c>
      <c r="C124" s="787" t="s">
        <v>520</v>
      </c>
      <c r="D124" s="802"/>
      <c r="E124" s="633">
        <f>F124-5</f>
        <v>43309</v>
      </c>
      <c r="F124" s="599">
        <f>F123+7</f>
        <v>43314</v>
      </c>
      <c r="G124" s="599">
        <f>F124+34</f>
        <v>43348</v>
      </c>
    </row>
    <row r="125" spans="1:11" s="543" customFormat="1" ht="15">
      <c r="A125" s="739" t="s">
        <v>2622</v>
      </c>
      <c r="B125" s="739"/>
      <c r="C125" s="739"/>
      <c r="D125" s="739"/>
      <c r="E125" s="739"/>
      <c r="F125" s="739"/>
      <c r="G125" s="739"/>
    </row>
    <row r="126" spans="1:11" s="565" customFormat="1" ht="15">
      <c r="A126" s="679" t="s">
        <v>2617</v>
      </c>
      <c r="B126" s="679"/>
      <c r="C126" s="745"/>
      <c r="F126" s="745"/>
      <c r="G126" s="745"/>
      <c r="H126" s="753"/>
      <c r="I126" s="753"/>
      <c r="J126" s="753"/>
      <c r="K126" s="753"/>
    </row>
    <row r="127" spans="1:11" s="548" customFormat="1" ht="15" customHeight="1">
      <c r="A127" s="665"/>
      <c r="B127" s="683" t="s">
        <v>38</v>
      </c>
      <c r="C127" s="675" t="s">
        <v>39</v>
      </c>
      <c r="D127" s="675" t="s">
        <v>11</v>
      </c>
      <c r="E127" s="669" t="s">
        <v>2457</v>
      </c>
      <c r="F127" s="669" t="s">
        <v>12</v>
      </c>
      <c r="G127" s="669" t="s">
        <v>2617</v>
      </c>
      <c r="H127" s="791"/>
      <c r="I127" s="750"/>
      <c r="J127" s="750"/>
      <c r="K127" s="750"/>
    </row>
    <row r="128" spans="1:11" s="548" customFormat="1" ht="15" customHeight="1">
      <c r="A128" s="665"/>
      <c r="B128" s="794"/>
      <c r="C128" s="793"/>
      <c r="D128" s="793"/>
      <c r="E128" s="692" t="s">
        <v>2456</v>
      </c>
      <c r="F128" s="692" t="s">
        <v>42</v>
      </c>
      <c r="G128" s="692" t="s">
        <v>43</v>
      </c>
      <c r="H128" s="791"/>
      <c r="I128" s="750"/>
      <c r="J128" s="750"/>
      <c r="K128" s="750"/>
    </row>
    <row r="129" spans="1:11" s="548" customFormat="1" ht="15" customHeight="1">
      <c r="A129" s="665"/>
      <c r="B129" s="618" t="s">
        <v>454</v>
      </c>
      <c r="C129" s="618" t="s">
        <v>2621</v>
      </c>
      <c r="D129" s="660" t="s">
        <v>2532</v>
      </c>
      <c r="E129" s="600">
        <f>F129-5</f>
        <v>43282</v>
      </c>
      <c r="F129" s="599">
        <v>43287</v>
      </c>
      <c r="G129" s="599">
        <f>F129+32</f>
        <v>43319</v>
      </c>
      <c r="H129" s="791"/>
      <c r="I129" s="750"/>
      <c r="J129" s="750"/>
      <c r="K129" s="750"/>
    </row>
    <row r="130" spans="1:11" s="548" customFormat="1" ht="15" customHeight="1">
      <c r="A130" s="665"/>
      <c r="B130" s="618" t="s">
        <v>455</v>
      </c>
      <c r="C130" s="618" t="s">
        <v>2620</v>
      </c>
      <c r="D130" s="659"/>
      <c r="E130" s="600">
        <f>F130-5</f>
        <v>43289</v>
      </c>
      <c r="F130" s="599">
        <f>F129+7</f>
        <v>43294</v>
      </c>
      <c r="G130" s="599">
        <f>F130+32</f>
        <v>43326</v>
      </c>
      <c r="H130" s="791"/>
      <c r="I130" s="750"/>
      <c r="J130" s="750"/>
      <c r="K130" s="750"/>
    </row>
    <row r="131" spans="1:11" s="548" customFormat="1" ht="15" customHeight="1">
      <c r="A131" s="665"/>
      <c r="B131" s="618" t="s">
        <v>456</v>
      </c>
      <c r="C131" s="618" t="s">
        <v>2619</v>
      </c>
      <c r="D131" s="659"/>
      <c r="E131" s="600">
        <f>F131-5</f>
        <v>43296</v>
      </c>
      <c r="F131" s="599">
        <f>F130+7</f>
        <v>43301</v>
      </c>
      <c r="G131" s="599">
        <f>F131+32</f>
        <v>43333</v>
      </c>
      <c r="H131" s="791"/>
      <c r="I131" s="750"/>
      <c r="J131" s="750"/>
      <c r="K131" s="750"/>
    </row>
    <row r="132" spans="1:11" s="548" customFormat="1" ht="15" customHeight="1">
      <c r="A132" s="665"/>
      <c r="B132" s="618" t="s">
        <v>457</v>
      </c>
      <c r="C132" s="618" t="s">
        <v>2618</v>
      </c>
      <c r="D132" s="659"/>
      <c r="E132" s="600">
        <f>F132-5</f>
        <v>43303</v>
      </c>
      <c r="F132" s="599">
        <f>F131+7</f>
        <v>43308</v>
      </c>
      <c r="G132" s="599">
        <f>F132+32</f>
        <v>43340</v>
      </c>
      <c r="H132" s="791"/>
      <c r="I132" s="750"/>
      <c r="J132" s="750"/>
      <c r="K132" s="750"/>
    </row>
    <row r="133" spans="1:11" s="548" customFormat="1" ht="15" customHeight="1">
      <c r="A133" s="665"/>
      <c r="B133" s="618" t="s">
        <v>2464</v>
      </c>
      <c r="C133" s="618"/>
      <c r="D133" s="657"/>
      <c r="E133" s="600">
        <f>F133-5</f>
        <v>43310</v>
      </c>
      <c r="F133" s="599">
        <f>F132+7</f>
        <v>43315</v>
      </c>
      <c r="G133" s="599">
        <f>F133+32</f>
        <v>43347</v>
      </c>
      <c r="H133" s="791"/>
      <c r="I133" s="750"/>
      <c r="J133" s="750"/>
      <c r="K133" s="750"/>
    </row>
    <row r="134" spans="1:11" s="750" customFormat="1" ht="15" customHeight="1">
      <c r="A134" s="665"/>
      <c r="B134" s="801"/>
      <c r="C134" s="801"/>
      <c r="D134" s="800"/>
      <c r="E134" s="780"/>
      <c r="F134" s="779"/>
      <c r="G134" s="779"/>
      <c r="H134" s="791"/>
    </row>
    <row r="135" spans="1:11" s="548" customFormat="1" ht="15" customHeight="1">
      <c r="A135" s="665"/>
      <c r="B135" s="683" t="s">
        <v>38</v>
      </c>
      <c r="C135" s="675" t="s">
        <v>39</v>
      </c>
      <c r="D135" s="675" t="s">
        <v>11</v>
      </c>
      <c r="E135" s="669" t="s">
        <v>2457</v>
      </c>
      <c r="F135" s="669" t="s">
        <v>12</v>
      </c>
      <c r="G135" s="669" t="s">
        <v>2617</v>
      </c>
      <c r="H135" s="791"/>
      <c r="I135" s="750"/>
      <c r="J135" s="750"/>
      <c r="K135" s="750"/>
    </row>
    <row r="136" spans="1:11" s="548" customFormat="1" ht="15" customHeight="1">
      <c r="A136" s="665"/>
      <c r="B136" s="776"/>
      <c r="C136" s="793"/>
      <c r="D136" s="793"/>
      <c r="E136" s="692" t="s">
        <v>2456</v>
      </c>
      <c r="F136" s="692" t="s">
        <v>42</v>
      </c>
      <c r="G136" s="692" t="s">
        <v>43</v>
      </c>
      <c r="H136" s="791"/>
      <c r="I136" s="750"/>
      <c r="J136" s="750"/>
      <c r="K136" s="750"/>
    </row>
    <row r="137" spans="1:11" s="548" customFormat="1" ht="15" customHeight="1">
      <c r="A137" s="665"/>
      <c r="B137" s="712" t="s">
        <v>394</v>
      </c>
      <c r="C137" s="699" t="s">
        <v>395</v>
      </c>
      <c r="D137" s="683" t="s">
        <v>181</v>
      </c>
      <c r="E137" s="799">
        <f>F137-5</f>
        <v>43278</v>
      </c>
      <c r="F137" s="785">
        <v>43283</v>
      </c>
      <c r="G137" s="785">
        <f>F137+29</f>
        <v>43312</v>
      </c>
      <c r="H137" s="791"/>
      <c r="I137" s="750"/>
      <c r="J137" s="750"/>
      <c r="K137" s="750"/>
    </row>
    <row r="138" spans="1:11" s="548" customFormat="1" ht="15" customHeight="1">
      <c r="A138" s="665"/>
      <c r="B138" s="712" t="s">
        <v>2616</v>
      </c>
      <c r="C138" s="699" t="s">
        <v>2615</v>
      </c>
      <c r="D138" s="683"/>
      <c r="E138" s="799">
        <f>F138-5</f>
        <v>43285</v>
      </c>
      <c r="F138" s="785">
        <f>F137+7</f>
        <v>43290</v>
      </c>
      <c r="G138" s="785">
        <f>F138+29</f>
        <v>43319</v>
      </c>
      <c r="H138" s="791"/>
      <c r="I138" s="750"/>
      <c r="J138" s="750"/>
      <c r="K138" s="750"/>
    </row>
    <row r="139" spans="1:11" s="548" customFormat="1" ht="15" customHeight="1">
      <c r="A139" s="665"/>
      <c r="B139" s="712" t="s">
        <v>2614</v>
      </c>
      <c r="C139" s="699" t="s">
        <v>438</v>
      </c>
      <c r="D139" s="683"/>
      <c r="E139" s="799">
        <f>F139-5</f>
        <v>43292</v>
      </c>
      <c r="F139" s="785">
        <f>F138+7</f>
        <v>43297</v>
      </c>
      <c r="G139" s="785">
        <f>F139+29</f>
        <v>43326</v>
      </c>
      <c r="H139" s="791"/>
      <c r="I139" s="750"/>
      <c r="J139" s="750"/>
      <c r="K139" s="750"/>
    </row>
    <row r="140" spans="1:11" s="548" customFormat="1" ht="15" customHeight="1">
      <c r="A140" s="665"/>
      <c r="B140" s="712" t="s">
        <v>556</v>
      </c>
      <c r="C140" s="699" t="s">
        <v>2613</v>
      </c>
      <c r="D140" s="683"/>
      <c r="E140" s="799">
        <f>F140-5</f>
        <v>43299</v>
      </c>
      <c r="F140" s="785">
        <f>F139+7</f>
        <v>43304</v>
      </c>
      <c r="G140" s="785">
        <f>F140+29</f>
        <v>43333</v>
      </c>
      <c r="H140" s="791"/>
      <c r="I140" s="750"/>
      <c r="J140" s="750"/>
      <c r="K140" s="750"/>
    </row>
    <row r="141" spans="1:11" s="548" customFormat="1" ht="18" customHeight="1">
      <c r="A141" s="652"/>
      <c r="B141" s="712" t="s">
        <v>14</v>
      </c>
      <c r="C141" s="699" t="s">
        <v>295</v>
      </c>
      <c r="D141" s="683"/>
      <c r="E141" s="799">
        <f>F141-5</f>
        <v>43306</v>
      </c>
      <c r="F141" s="785">
        <f>F140+7</f>
        <v>43311</v>
      </c>
      <c r="G141" s="785">
        <f>F141+29</f>
        <v>43340</v>
      </c>
      <c r="H141" s="791"/>
      <c r="I141" s="750"/>
      <c r="J141" s="750"/>
      <c r="K141" s="750"/>
    </row>
    <row r="142" spans="1:11" s="565" customFormat="1" ht="15" customHeight="1">
      <c r="A142" s="679" t="s">
        <v>1207</v>
      </c>
      <c r="B142" s="798"/>
      <c r="C142" s="797"/>
      <c r="D142" s="608"/>
      <c r="E142" s="796"/>
      <c r="F142" s="745"/>
      <c r="G142" s="745"/>
      <c r="H142" s="795"/>
      <c r="I142" s="753"/>
      <c r="J142" s="753"/>
      <c r="K142" s="753"/>
    </row>
    <row r="143" spans="1:11" s="548" customFormat="1" ht="15" customHeight="1">
      <c r="A143" s="665"/>
      <c r="B143" s="683" t="s">
        <v>38</v>
      </c>
      <c r="C143" s="675" t="s">
        <v>39</v>
      </c>
      <c r="D143" s="675" t="s">
        <v>11</v>
      </c>
      <c r="E143" s="669" t="s">
        <v>2457</v>
      </c>
      <c r="F143" s="669" t="s">
        <v>12</v>
      </c>
      <c r="G143" s="669" t="s">
        <v>1207</v>
      </c>
      <c r="H143" s="791"/>
      <c r="I143" s="750"/>
      <c r="J143" s="750"/>
      <c r="K143" s="750"/>
    </row>
    <row r="144" spans="1:11" s="548" customFormat="1" ht="15" customHeight="1">
      <c r="A144" s="665"/>
      <c r="B144" s="794"/>
      <c r="C144" s="793"/>
      <c r="D144" s="793"/>
      <c r="E144" s="692" t="s">
        <v>2456</v>
      </c>
      <c r="F144" s="692" t="s">
        <v>42</v>
      </c>
      <c r="G144" s="692" t="s">
        <v>43</v>
      </c>
      <c r="H144" s="791"/>
      <c r="I144" s="750"/>
      <c r="J144" s="750"/>
      <c r="K144" s="750"/>
    </row>
    <row r="145" spans="1:11" s="548" customFormat="1" ht="15" customHeight="1">
      <c r="A145" s="665"/>
      <c r="B145" s="699" t="s">
        <v>2567</v>
      </c>
      <c r="C145" s="699" t="s">
        <v>2566</v>
      </c>
      <c r="D145" s="671" t="s">
        <v>2532</v>
      </c>
      <c r="E145" s="600">
        <f>F145-5</f>
        <v>43281</v>
      </c>
      <c r="F145" s="599">
        <v>43286</v>
      </c>
      <c r="G145" s="599">
        <f>F145+26</f>
        <v>43312</v>
      </c>
      <c r="H145" s="791"/>
      <c r="I145" s="750"/>
      <c r="J145" s="750"/>
      <c r="K145" s="750"/>
    </row>
    <row r="146" spans="1:11" s="548" customFormat="1" ht="15" customHeight="1">
      <c r="A146" s="665"/>
      <c r="B146" s="699" t="s">
        <v>2565</v>
      </c>
      <c r="C146" s="699" t="s">
        <v>2564</v>
      </c>
      <c r="D146" s="792"/>
      <c r="E146" s="600">
        <f>F146-5</f>
        <v>43288</v>
      </c>
      <c r="F146" s="599">
        <f>F145+7</f>
        <v>43293</v>
      </c>
      <c r="G146" s="599">
        <f>F146+26</f>
        <v>43319</v>
      </c>
      <c r="H146" s="791"/>
      <c r="I146" s="750"/>
      <c r="J146" s="750"/>
      <c r="K146" s="750"/>
    </row>
    <row r="147" spans="1:11" s="548" customFormat="1" ht="15" customHeight="1">
      <c r="A147" s="665"/>
      <c r="B147" s="699" t="s">
        <v>2563</v>
      </c>
      <c r="C147" s="699" t="s">
        <v>2562</v>
      </c>
      <c r="D147" s="792"/>
      <c r="E147" s="600">
        <f>F147-5</f>
        <v>43295</v>
      </c>
      <c r="F147" s="599">
        <f>F146+7</f>
        <v>43300</v>
      </c>
      <c r="G147" s="599">
        <f>F147+26</f>
        <v>43326</v>
      </c>
      <c r="H147" s="791"/>
      <c r="I147" s="750"/>
      <c r="J147" s="750"/>
      <c r="K147" s="750"/>
    </row>
    <row r="148" spans="1:11" s="548" customFormat="1" ht="15" customHeight="1">
      <c r="A148" s="665"/>
      <c r="B148" s="699" t="s">
        <v>2561</v>
      </c>
      <c r="C148" s="699" t="s">
        <v>2560</v>
      </c>
      <c r="D148" s="792"/>
      <c r="E148" s="600">
        <f>F148-5</f>
        <v>43302</v>
      </c>
      <c r="F148" s="599">
        <f>F147+7</f>
        <v>43307</v>
      </c>
      <c r="G148" s="599">
        <f>F148+26</f>
        <v>43333</v>
      </c>
      <c r="H148" s="791"/>
      <c r="I148" s="750"/>
      <c r="J148" s="750"/>
      <c r="K148" s="750"/>
    </row>
    <row r="149" spans="1:11" s="548" customFormat="1" ht="15" customHeight="1">
      <c r="A149" s="665"/>
      <c r="B149" s="699" t="s">
        <v>2559</v>
      </c>
      <c r="C149" s="699" t="s">
        <v>2558</v>
      </c>
      <c r="D149" s="778"/>
      <c r="E149" s="600">
        <f>F149-5</f>
        <v>43309</v>
      </c>
      <c r="F149" s="599">
        <f>F148+7</f>
        <v>43314</v>
      </c>
      <c r="G149" s="599">
        <f>F149+26</f>
        <v>43340</v>
      </c>
      <c r="H149" s="791"/>
      <c r="I149" s="750"/>
      <c r="J149" s="750"/>
      <c r="K149" s="750"/>
    </row>
    <row r="150" spans="1:11" s="544" customFormat="1" ht="15">
      <c r="A150" s="790" t="s">
        <v>2612</v>
      </c>
      <c r="B150" s="790"/>
      <c r="C150" s="790"/>
      <c r="D150" s="790"/>
      <c r="E150" s="790"/>
      <c r="F150" s="790"/>
      <c r="G150" s="790"/>
      <c r="H150" s="789"/>
      <c r="I150" s="788"/>
      <c r="J150" s="764"/>
      <c r="K150" s="764"/>
    </row>
    <row r="151" spans="1:11" s="543" customFormat="1" ht="15.75" customHeight="1">
      <c r="A151" s="665"/>
      <c r="B151" s="626" t="s">
        <v>38</v>
      </c>
      <c r="C151" s="671" t="s">
        <v>39</v>
      </c>
      <c r="D151" s="671" t="s">
        <v>11</v>
      </c>
      <c r="E151" s="669" t="s">
        <v>2457</v>
      </c>
      <c r="F151" s="669" t="s">
        <v>12</v>
      </c>
      <c r="G151" s="669" t="s">
        <v>180</v>
      </c>
    </row>
    <row r="152" spans="1:11" s="543" customFormat="1" ht="15">
      <c r="A152" s="665"/>
      <c r="B152" s="624"/>
      <c r="C152" s="778"/>
      <c r="D152" s="778"/>
      <c r="E152" s="669" t="s">
        <v>2456</v>
      </c>
      <c r="F152" s="669" t="s">
        <v>42</v>
      </c>
      <c r="G152" s="669" t="s">
        <v>43</v>
      </c>
    </row>
    <row r="153" spans="1:11" s="543" customFormat="1" ht="15" customHeight="1">
      <c r="A153" s="777"/>
      <c r="B153" s="699" t="s">
        <v>2567</v>
      </c>
      <c r="C153" s="699" t="s">
        <v>2566</v>
      </c>
      <c r="D153" s="772" t="s">
        <v>2532</v>
      </c>
      <c r="E153" s="600">
        <f>F153-5</f>
        <v>43281</v>
      </c>
      <c r="F153" s="599">
        <v>43286</v>
      </c>
      <c r="G153" s="599">
        <f>F153+17</f>
        <v>43303</v>
      </c>
    </row>
    <row r="154" spans="1:11" s="543" customFormat="1" ht="15" customHeight="1">
      <c r="A154" s="777"/>
      <c r="B154" s="699" t="s">
        <v>2565</v>
      </c>
      <c r="C154" s="699" t="s">
        <v>2564</v>
      </c>
      <c r="D154" s="771"/>
      <c r="E154" s="600">
        <f>F154-5</f>
        <v>43288</v>
      </c>
      <c r="F154" s="599">
        <f>F153+7</f>
        <v>43293</v>
      </c>
      <c r="G154" s="599">
        <f>F154+17</f>
        <v>43310</v>
      </c>
    </row>
    <row r="155" spans="1:11" s="543" customFormat="1" ht="15" customHeight="1">
      <c r="A155" s="777"/>
      <c r="B155" s="699" t="s">
        <v>2563</v>
      </c>
      <c r="C155" s="699" t="s">
        <v>2562</v>
      </c>
      <c r="D155" s="771"/>
      <c r="E155" s="600">
        <f>F155-5</f>
        <v>43295</v>
      </c>
      <c r="F155" s="599">
        <f>F154+7</f>
        <v>43300</v>
      </c>
      <c r="G155" s="599">
        <f>F155+17</f>
        <v>43317</v>
      </c>
    </row>
    <row r="156" spans="1:11" s="543" customFormat="1" ht="15" customHeight="1">
      <c r="A156" s="777"/>
      <c r="B156" s="699" t="s">
        <v>2561</v>
      </c>
      <c r="C156" s="699" t="s">
        <v>2560</v>
      </c>
      <c r="D156" s="771"/>
      <c r="E156" s="600">
        <f>F156-5</f>
        <v>43302</v>
      </c>
      <c r="F156" s="599">
        <f>F155+7</f>
        <v>43307</v>
      </c>
      <c r="G156" s="599">
        <f>F156+17</f>
        <v>43324</v>
      </c>
    </row>
    <row r="157" spans="1:11" s="543" customFormat="1" ht="17.100000000000001" customHeight="1">
      <c r="A157" s="777"/>
      <c r="B157" s="699" t="s">
        <v>2559</v>
      </c>
      <c r="C157" s="699" t="s">
        <v>2558</v>
      </c>
      <c r="D157" s="770"/>
      <c r="E157" s="600">
        <f>F157-5</f>
        <v>43309</v>
      </c>
      <c r="F157" s="599">
        <f>F156+7</f>
        <v>43314</v>
      </c>
      <c r="G157" s="599">
        <f>F157+17</f>
        <v>43331</v>
      </c>
    </row>
    <row r="158" spans="1:11" s="544" customFormat="1" ht="15" customHeight="1">
      <c r="A158" s="784"/>
      <c r="B158" s="745"/>
      <c r="C158" s="745"/>
      <c r="D158" s="781"/>
      <c r="E158" s="607"/>
      <c r="F158" s="745"/>
      <c r="G158" s="745"/>
    </row>
    <row r="159" spans="1:11" s="543" customFormat="1" ht="15.75" customHeight="1">
      <c r="A159" s="665"/>
      <c r="B159" s="626" t="s">
        <v>38</v>
      </c>
      <c r="C159" s="671" t="s">
        <v>39</v>
      </c>
      <c r="D159" s="671" t="s">
        <v>11</v>
      </c>
      <c r="E159" s="669" t="s">
        <v>2457</v>
      </c>
      <c r="F159" s="669" t="s">
        <v>12</v>
      </c>
      <c r="G159" s="669" t="s">
        <v>180</v>
      </c>
    </row>
    <row r="160" spans="1:11" s="543" customFormat="1" ht="15">
      <c r="A160" s="665"/>
      <c r="B160" s="624"/>
      <c r="C160" s="778"/>
      <c r="D160" s="778"/>
      <c r="E160" s="669" t="s">
        <v>2456</v>
      </c>
      <c r="F160" s="669" t="s">
        <v>42</v>
      </c>
      <c r="G160" s="669" t="s">
        <v>43</v>
      </c>
    </row>
    <row r="161" spans="1:7" s="543" customFormat="1" ht="15" customHeight="1">
      <c r="A161" s="777"/>
      <c r="B161" s="699" t="s">
        <v>1121</v>
      </c>
      <c r="C161" s="699" t="s">
        <v>2578</v>
      </c>
      <c r="D161" s="772" t="s">
        <v>181</v>
      </c>
      <c r="E161" s="600">
        <f>F161-5</f>
        <v>43282</v>
      </c>
      <c r="F161" s="599">
        <v>43287</v>
      </c>
      <c r="G161" s="599">
        <f>F161+17</f>
        <v>43304</v>
      </c>
    </row>
    <row r="162" spans="1:7" s="543" customFormat="1" ht="15" customHeight="1">
      <c r="A162" s="777"/>
      <c r="B162" s="699" t="s">
        <v>1119</v>
      </c>
      <c r="C162" s="699" t="s">
        <v>21</v>
      </c>
      <c r="D162" s="771"/>
      <c r="E162" s="600">
        <f>F162-5</f>
        <v>43289</v>
      </c>
      <c r="F162" s="599">
        <f>F161+7</f>
        <v>43294</v>
      </c>
      <c r="G162" s="599">
        <f>F162+17</f>
        <v>43311</v>
      </c>
    </row>
    <row r="163" spans="1:7" s="543" customFormat="1" ht="15" customHeight="1">
      <c r="A163" s="777"/>
      <c r="B163" s="699" t="s">
        <v>2579</v>
      </c>
      <c r="C163" s="699" t="s">
        <v>2578</v>
      </c>
      <c r="D163" s="771"/>
      <c r="E163" s="600">
        <f>F163-5</f>
        <v>43296</v>
      </c>
      <c r="F163" s="599">
        <f>F162+7</f>
        <v>43301</v>
      </c>
      <c r="G163" s="599">
        <f>F163+17</f>
        <v>43318</v>
      </c>
    </row>
    <row r="164" spans="1:7" s="543" customFormat="1" ht="15" customHeight="1">
      <c r="A164" s="777"/>
      <c r="B164" s="699" t="s">
        <v>1115</v>
      </c>
      <c r="C164" s="699" t="s">
        <v>20</v>
      </c>
      <c r="D164" s="771"/>
      <c r="E164" s="600">
        <f>F164-5</f>
        <v>43303</v>
      </c>
      <c r="F164" s="599">
        <f>F163+7</f>
        <v>43308</v>
      </c>
      <c r="G164" s="599">
        <f>F164+17</f>
        <v>43325</v>
      </c>
    </row>
    <row r="165" spans="1:7" s="543" customFormat="1" ht="17.100000000000001" customHeight="1">
      <c r="A165" s="777"/>
      <c r="B165" s="699" t="s">
        <v>2577</v>
      </c>
      <c r="C165" s="699" t="s">
        <v>2576</v>
      </c>
      <c r="D165" s="770"/>
      <c r="E165" s="600">
        <f>F165-5</f>
        <v>43310</v>
      </c>
      <c r="F165" s="599">
        <f>F164+7</f>
        <v>43315</v>
      </c>
      <c r="G165" s="599">
        <f>F165+17</f>
        <v>43332</v>
      </c>
    </row>
    <row r="166" spans="1:7" s="544" customFormat="1" ht="15" customHeight="1">
      <c r="A166" s="784"/>
      <c r="B166" s="745"/>
      <c r="C166" s="745"/>
      <c r="D166" s="781"/>
      <c r="E166" s="607"/>
      <c r="F166" s="745"/>
      <c r="G166" s="745"/>
    </row>
    <row r="167" spans="1:7" s="544" customFormat="1" ht="15" customHeight="1">
      <c r="A167" s="784"/>
      <c r="B167" s="683" t="s">
        <v>38</v>
      </c>
      <c r="C167" s="683" t="s">
        <v>39</v>
      </c>
      <c r="D167" s="683" t="s">
        <v>11</v>
      </c>
      <c r="E167" s="712" t="s">
        <v>2457</v>
      </c>
      <c r="F167" s="712" t="s">
        <v>12</v>
      </c>
      <c r="G167" s="712" t="s">
        <v>2604</v>
      </c>
    </row>
    <row r="168" spans="1:7" s="544" customFormat="1" ht="15" customHeight="1">
      <c r="A168" s="784"/>
      <c r="B168" s="776"/>
      <c r="C168" s="776"/>
      <c r="D168" s="776"/>
      <c r="E168" s="712" t="s">
        <v>2456</v>
      </c>
      <c r="F168" s="712" t="s">
        <v>42</v>
      </c>
      <c r="G168" s="712" t="s">
        <v>43</v>
      </c>
    </row>
    <row r="169" spans="1:7" s="544" customFormat="1" ht="15" customHeight="1">
      <c r="A169" s="784"/>
      <c r="B169" s="712" t="s">
        <v>2606</v>
      </c>
      <c r="C169" s="787" t="s">
        <v>2611</v>
      </c>
      <c r="D169" s="775" t="s">
        <v>2610</v>
      </c>
      <c r="E169" s="786">
        <f>F169-5</f>
        <v>43278</v>
      </c>
      <c r="F169" s="785">
        <v>43283</v>
      </c>
      <c r="G169" s="785">
        <f>F169+15</f>
        <v>43298</v>
      </c>
    </row>
    <row r="170" spans="1:7" s="544" customFormat="1" ht="15" customHeight="1">
      <c r="A170" s="784"/>
      <c r="B170" s="712" t="s">
        <v>2606</v>
      </c>
      <c r="C170" s="787" t="s">
        <v>2609</v>
      </c>
      <c r="D170" s="775"/>
      <c r="E170" s="786">
        <f>F170-5</f>
        <v>43285</v>
      </c>
      <c r="F170" s="785">
        <f>F169+7</f>
        <v>43290</v>
      </c>
      <c r="G170" s="785">
        <f>F170+15</f>
        <v>43305</v>
      </c>
    </row>
    <row r="171" spans="1:7" s="544" customFormat="1" ht="15" customHeight="1">
      <c r="A171" s="784"/>
      <c r="B171" s="712" t="s">
        <v>2606</v>
      </c>
      <c r="C171" s="787" t="s">
        <v>2608</v>
      </c>
      <c r="D171" s="775"/>
      <c r="E171" s="786">
        <f>F171-5</f>
        <v>43292</v>
      </c>
      <c r="F171" s="785">
        <f>F170+7</f>
        <v>43297</v>
      </c>
      <c r="G171" s="785">
        <f>F171+15</f>
        <v>43312</v>
      </c>
    </row>
    <row r="172" spans="1:7" s="544" customFormat="1" ht="15" customHeight="1">
      <c r="A172" s="784"/>
      <c r="B172" s="712" t="s">
        <v>2606</v>
      </c>
      <c r="C172" s="787" t="s">
        <v>2607</v>
      </c>
      <c r="D172" s="775"/>
      <c r="E172" s="786">
        <f>F172-5</f>
        <v>43299</v>
      </c>
      <c r="F172" s="785">
        <f>F171+7</f>
        <v>43304</v>
      </c>
      <c r="G172" s="785">
        <f>F172+15</f>
        <v>43319</v>
      </c>
    </row>
    <row r="173" spans="1:7" s="544" customFormat="1" ht="15">
      <c r="A173" s="784"/>
      <c r="B173" s="712" t="s">
        <v>2606</v>
      </c>
      <c r="C173" s="787" t="s">
        <v>2605</v>
      </c>
      <c r="D173" s="775"/>
      <c r="E173" s="786">
        <f>F173-5</f>
        <v>43306</v>
      </c>
      <c r="F173" s="785">
        <f>F172+7</f>
        <v>43311</v>
      </c>
      <c r="G173" s="785">
        <f>F173+15</f>
        <v>43326</v>
      </c>
    </row>
    <row r="174" spans="1:7" s="544" customFormat="1" ht="15">
      <c r="A174" s="784"/>
      <c r="B174" s="608"/>
      <c r="C174" s="783"/>
      <c r="D174" s="781"/>
      <c r="E174" s="607"/>
      <c r="F174" s="745"/>
      <c r="G174" s="745"/>
    </row>
    <row r="175" spans="1:7" s="543" customFormat="1" ht="15.75" customHeight="1">
      <c r="A175" s="665"/>
      <c r="B175" s="626" t="s">
        <v>38</v>
      </c>
      <c r="C175" s="671" t="s">
        <v>39</v>
      </c>
      <c r="D175" s="671" t="s">
        <v>11</v>
      </c>
      <c r="E175" s="669" t="s">
        <v>2457</v>
      </c>
      <c r="F175" s="669" t="s">
        <v>12</v>
      </c>
      <c r="G175" s="669" t="s">
        <v>2604</v>
      </c>
    </row>
    <row r="176" spans="1:7" s="543" customFormat="1" ht="15">
      <c r="A176" s="665"/>
      <c r="B176" s="624"/>
      <c r="C176" s="778"/>
      <c r="D176" s="778"/>
      <c r="E176" s="669" t="s">
        <v>2456</v>
      </c>
      <c r="F176" s="669" t="s">
        <v>42</v>
      </c>
      <c r="G176" s="669" t="s">
        <v>43</v>
      </c>
    </row>
    <row r="177" spans="1:8" s="543" customFormat="1" ht="15" customHeight="1">
      <c r="A177" s="777"/>
      <c r="B177" s="699" t="s">
        <v>2603</v>
      </c>
      <c r="C177" s="699" t="s">
        <v>2602</v>
      </c>
      <c r="D177" s="772" t="s">
        <v>221</v>
      </c>
      <c r="E177" s="600">
        <f>F177-5</f>
        <v>43280</v>
      </c>
      <c r="F177" s="599">
        <v>43285</v>
      </c>
      <c r="G177" s="599">
        <f>F177+18</f>
        <v>43303</v>
      </c>
    </row>
    <row r="178" spans="1:8" s="543" customFormat="1" ht="15" customHeight="1">
      <c r="A178" s="777"/>
      <c r="B178" s="699" t="s">
        <v>2601</v>
      </c>
      <c r="C178" s="699" t="s">
        <v>464</v>
      </c>
      <c r="D178" s="771"/>
      <c r="E178" s="600">
        <f>F178-5</f>
        <v>43287</v>
      </c>
      <c r="F178" s="599">
        <f>F177+7</f>
        <v>43292</v>
      </c>
      <c r="G178" s="599">
        <f>F178+18</f>
        <v>43310</v>
      </c>
    </row>
    <row r="179" spans="1:8" s="543" customFormat="1" ht="15" customHeight="1">
      <c r="A179" s="777"/>
      <c r="B179" s="699" t="s">
        <v>2600</v>
      </c>
      <c r="C179" s="699" t="s">
        <v>465</v>
      </c>
      <c r="D179" s="771"/>
      <c r="E179" s="600">
        <f>F179-5</f>
        <v>43294</v>
      </c>
      <c r="F179" s="599">
        <f>F178+7</f>
        <v>43299</v>
      </c>
      <c r="G179" s="599">
        <f>F179+18</f>
        <v>43317</v>
      </c>
    </row>
    <row r="180" spans="1:8" s="543" customFormat="1" ht="15" customHeight="1">
      <c r="A180" s="777"/>
      <c r="B180" s="699" t="s">
        <v>2599</v>
      </c>
      <c r="C180" s="699" t="s">
        <v>466</v>
      </c>
      <c r="D180" s="771"/>
      <c r="E180" s="600">
        <f>F180-5</f>
        <v>43301</v>
      </c>
      <c r="F180" s="599">
        <f>F179+7</f>
        <v>43306</v>
      </c>
      <c r="G180" s="599">
        <f>F180+18</f>
        <v>43324</v>
      </c>
    </row>
    <row r="181" spans="1:8" s="543" customFormat="1" ht="17.100000000000001" customHeight="1">
      <c r="A181" s="777"/>
      <c r="B181" s="699" t="s">
        <v>2598</v>
      </c>
      <c r="C181" s="699" t="s">
        <v>467</v>
      </c>
      <c r="D181" s="770"/>
      <c r="E181" s="600">
        <f>F181-5</f>
        <v>43308</v>
      </c>
      <c r="F181" s="599">
        <f>F180+7</f>
        <v>43313</v>
      </c>
      <c r="G181" s="599">
        <f>F181+18</f>
        <v>43331</v>
      </c>
    </row>
    <row r="182" spans="1:8" s="543" customFormat="1" ht="17.100000000000001" customHeight="1">
      <c r="A182" s="777"/>
      <c r="B182" s="782"/>
      <c r="C182" s="782"/>
      <c r="D182" s="781"/>
      <c r="E182" s="780"/>
      <c r="F182" s="779"/>
      <c r="G182" s="779"/>
    </row>
    <row r="183" spans="1:8" s="543" customFormat="1" ht="15.75" customHeight="1">
      <c r="A183" s="665"/>
      <c r="B183" s="626" t="s">
        <v>38</v>
      </c>
      <c r="C183" s="671" t="s">
        <v>39</v>
      </c>
      <c r="D183" s="671" t="s">
        <v>11</v>
      </c>
      <c r="E183" s="669" t="s">
        <v>2457</v>
      </c>
      <c r="F183" s="669" t="s">
        <v>12</v>
      </c>
      <c r="G183" s="669" t="s">
        <v>180</v>
      </c>
    </row>
    <row r="184" spans="1:8" s="543" customFormat="1" ht="15">
      <c r="A184" s="665"/>
      <c r="B184" s="624"/>
      <c r="C184" s="778"/>
      <c r="D184" s="778"/>
      <c r="E184" s="669" t="s">
        <v>2456</v>
      </c>
      <c r="F184" s="669" t="s">
        <v>42</v>
      </c>
      <c r="G184" s="669" t="s">
        <v>43</v>
      </c>
    </row>
    <row r="185" spans="1:8" s="543" customFormat="1" ht="15" customHeight="1">
      <c r="A185" s="777"/>
      <c r="B185" s="699" t="s">
        <v>2597</v>
      </c>
      <c r="C185" s="699" t="s">
        <v>2596</v>
      </c>
      <c r="D185" s="772" t="s">
        <v>216</v>
      </c>
      <c r="E185" s="600">
        <f>F185-5</f>
        <v>43277</v>
      </c>
      <c r="F185" s="599">
        <v>43282</v>
      </c>
      <c r="G185" s="599">
        <f>F185+18</f>
        <v>43300</v>
      </c>
    </row>
    <row r="186" spans="1:8" s="543" customFormat="1" ht="15" customHeight="1">
      <c r="A186" s="777"/>
      <c r="B186" s="699" t="s">
        <v>2595</v>
      </c>
      <c r="C186" s="699" t="s">
        <v>2594</v>
      </c>
      <c r="D186" s="771"/>
      <c r="E186" s="600">
        <f>F186-5</f>
        <v>43284</v>
      </c>
      <c r="F186" s="599">
        <f>F185+7</f>
        <v>43289</v>
      </c>
      <c r="G186" s="599">
        <f>F186+18</f>
        <v>43307</v>
      </c>
    </row>
    <row r="187" spans="1:8" s="543" customFormat="1" ht="15" customHeight="1">
      <c r="A187" s="777"/>
      <c r="B187" s="699" t="s">
        <v>2593</v>
      </c>
      <c r="C187" s="699" t="s">
        <v>21</v>
      </c>
      <c r="D187" s="771"/>
      <c r="E187" s="600">
        <f>F187-5</f>
        <v>43291</v>
      </c>
      <c r="F187" s="599">
        <f>F186+7</f>
        <v>43296</v>
      </c>
      <c r="G187" s="599">
        <f>F187+18</f>
        <v>43314</v>
      </c>
    </row>
    <row r="188" spans="1:8" s="543" customFormat="1" ht="15" customHeight="1">
      <c r="A188" s="777"/>
      <c r="B188" s="699" t="s">
        <v>2593</v>
      </c>
      <c r="C188" s="699" t="s">
        <v>20</v>
      </c>
      <c r="D188" s="771"/>
      <c r="E188" s="600">
        <f>F188-5</f>
        <v>43298</v>
      </c>
      <c r="F188" s="599">
        <f>F187+7</f>
        <v>43303</v>
      </c>
      <c r="G188" s="599">
        <f>F188+18</f>
        <v>43321</v>
      </c>
    </row>
    <row r="189" spans="1:8" s="543" customFormat="1" ht="17.100000000000001" customHeight="1">
      <c r="A189" s="777"/>
      <c r="B189" s="699" t="s">
        <v>2592</v>
      </c>
      <c r="C189" s="699" t="s">
        <v>1318</v>
      </c>
      <c r="D189" s="770"/>
      <c r="E189" s="600">
        <f>F189-5</f>
        <v>43305</v>
      </c>
      <c r="F189" s="599">
        <f>F188+7</f>
        <v>43310</v>
      </c>
      <c r="G189" s="599">
        <f>F189+18</f>
        <v>43328</v>
      </c>
    </row>
    <row r="190" spans="1:8" s="544" customFormat="1" ht="15">
      <c r="A190" s="679" t="s">
        <v>300</v>
      </c>
      <c r="B190" s="679"/>
      <c r="C190" s="679"/>
      <c r="D190" s="679"/>
      <c r="E190" s="679"/>
      <c r="F190" s="679"/>
      <c r="G190" s="679"/>
      <c r="H190" s="774"/>
    </row>
    <row r="191" spans="1:8" s="544" customFormat="1" ht="15" customHeight="1">
      <c r="A191" s="730"/>
      <c r="B191" s="683" t="s">
        <v>38</v>
      </c>
      <c r="C191" s="683" t="s">
        <v>39</v>
      </c>
      <c r="D191" s="683" t="s">
        <v>11</v>
      </c>
      <c r="E191" s="712" t="s">
        <v>2457</v>
      </c>
      <c r="F191" s="712" t="s">
        <v>12</v>
      </c>
      <c r="G191" s="712" t="s">
        <v>300</v>
      </c>
      <c r="H191" s="774"/>
    </row>
    <row r="192" spans="1:8" s="544" customFormat="1" ht="15" customHeight="1">
      <c r="A192" s="730"/>
      <c r="B192" s="742"/>
      <c r="C192" s="742"/>
      <c r="D192" s="776"/>
      <c r="E192" s="712" t="s">
        <v>2456</v>
      </c>
      <c r="F192" s="712" t="s">
        <v>42</v>
      </c>
      <c r="G192" s="712" t="s">
        <v>43</v>
      </c>
      <c r="H192" s="774"/>
    </row>
    <row r="193" spans="1:8" s="544" customFormat="1" ht="15" customHeight="1">
      <c r="A193" s="730"/>
      <c r="B193" s="699" t="s">
        <v>1121</v>
      </c>
      <c r="C193" s="699" t="s">
        <v>2578</v>
      </c>
      <c r="D193" s="775" t="s">
        <v>222</v>
      </c>
      <c r="E193" s="754">
        <f>F193-5</f>
        <v>43282</v>
      </c>
      <c r="F193" s="748">
        <v>43287</v>
      </c>
      <c r="G193" s="748">
        <f>F193+23</f>
        <v>43310</v>
      </c>
      <c r="H193" s="774"/>
    </row>
    <row r="194" spans="1:8" s="544" customFormat="1" ht="15" customHeight="1">
      <c r="A194" s="730"/>
      <c r="B194" s="699" t="s">
        <v>1119</v>
      </c>
      <c r="C194" s="699" t="s">
        <v>21</v>
      </c>
      <c r="D194" s="775"/>
      <c r="E194" s="754">
        <f>F194-5</f>
        <v>43289</v>
      </c>
      <c r="F194" s="748">
        <f>F193+7</f>
        <v>43294</v>
      </c>
      <c r="G194" s="748">
        <f>F194+23</f>
        <v>43317</v>
      </c>
      <c r="H194" s="774"/>
    </row>
    <row r="195" spans="1:8" s="544" customFormat="1" ht="15" customHeight="1">
      <c r="A195" s="730"/>
      <c r="B195" s="699" t="s">
        <v>2579</v>
      </c>
      <c r="C195" s="699" t="s">
        <v>2578</v>
      </c>
      <c r="D195" s="775"/>
      <c r="E195" s="754">
        <f>F195-5</f>
        <v>43296</v>
      </c>
      <c r="F195" s="748">
        <f>F194+7</f>
        <v>43301</v>
      </c>
      <c r="G195" s="748">
        <f>F195+23</f>
        <v>43324</v>
      </c>
      <c r="H195" s="774"/>
    </row>
    <row r="196" spans="1:8" s="544" customFormat="1" ht="15" customHeight="1">
      <c r="A196" s="730"/>
      <c r="B196" s="699" t="s">
        <v>1115</v>
      </c>
      <c r="C196" s="699" t="s">
        <v>20</v>
      </c>
      <c r="D196" s="775"/>
      <c r="E196" s="754">
        <f>F196-5</f>
        <v>43303</v>
      </c>
      <c r="F196" s="748">
        <f>F195+7</f>
        <v>43308</v>
      </c>
      <c r="G196" s="748">
        <f>F196+23</f>
        <v>43331</v>
      </c>
      <c r="H196" s="774"/>
    </row>
    <row r="197" spans="1:8" s="544" customFormat="1" ht="15" customHeight="1">
      <c r="A197" s="730"/>
      <c r="B197" s="699" t="s">
        <v>2577</v>
      </c>
      <c r="C197" s="699" t="s">
        <v>2576</v>
      </c>
      <c r="D197" s="775"/>
      <c r="E197" s="754">
        <f>F197-5</f>
        <v>43310</v>
      </c>
      <c r="F197" s="748">
        <f>F196+7</f>
        <v>43315</v>
      </c>
      <c r="G197" s="748">
        <f>F197+23</f>
        <v>43338</v>
      </c>
      <c r="H197" s="774"/>
    </row>
    <row r="198" spans="1:8" s="544" customFormat="1" ht="16.5" customHeight="1">
      <c r="A198" s="679" t="s">
        <v>2591</v>
      </c>
      <c r="B198" s="679"/>
      <c r="C198" s="679"/>
      <c r="D198" s="679"/>
      <c r="E198" s="679"/>
      <c r="F198" s="679"/>
      <c r="G198" s="679"/>
      <c r="H198" s="774"/>
    </row>
    <row r="199" spans="1:8" s="543" customFormat="1" ht="15">
      <c r="A199" s="665"/>
      <c r="B199" s="683" t="s">
        <v>38</v>
      </c>
      <c r="C199" s="675" t="s">
        <v>39</v>
      </c>
      <c r="D199" s="675" t="s">
        <v>11</v>
      </c>
      <c r="E199" s="669" t="s">
        <v>2457</v>
      </c>
      <c r="F199" s="669" t="s">
        <v>12</v>
      </c>
      <c r="G199" s="669" t="s">
        <v>1218</v>
      </c>
      <c r="H199" s="773"/>
    </row>
    <row r="200" spans="1:8" s="543" customFormat="1" ht="15">
      <c r="A200" s="665"/>
      <c r="B200" s="763"/>
      <c r="C200" s="720"/>
      <c r="D200" s="720"/>
      <c r="E200" s="669" t="s">
        <v>2456</v>
      </c>
      <c r="F200" s="669" t="s">
        <v>42</v>
      </c>
      <c r="G200" s="669" t="s">
        <v>43</v>
      </c>
      <c r="H200" s="773"/>
    </row>
    <row r="201" spans="1:8" s="543" customFormat="1" ht="15" customHeight="1">
      <c r="A201" s="665"/>
      <c r="B201" s="699" t="s">
        <v>1121</v>
      </c>
      <c r="C201" s="699" t="s">
        <v>2578</v>
      </c>
      <c r="D201" s="772" t="s">
        <v>181</v>
      </c>
      <c r="E201" s="600">
        <f>F201-5</f>
        <v>43282</v>
      </c>
      <c r="F201" s="599">
        <v>43287</v>
      </c>
      <c r="G201" s="599">
        <f>F201+23</f>
        <v>43310</v>
      </c>
    </row>
    <row r="202" spans="1:8" s="543" customFormat="1" ht="15" customHeight="1">
      <c r="A202" s="665"/>
      <c r="B202" s="699" t="s">
        <v>1119</v>
      </c>
      <c r="C202" s="699" t="s">
        <v>21</v>
      </c>
      <c r="D202" s="771"/>
      <c r="E202" s="600">
        <f>F202-5</f>
        <v>43289</v>
      </c>
      <c r="F202" s="599">
        <f>F201+7</f>
        <v>43294</v>
      </c>
      <c r="G202" s="599">
        <f>F202+23</f>
        <v>43317</v>
      </c>
    </row>
    <row r="203" spans="1:8" s="543" customFormat="1" ht="15" customHeight="1">
      <c r="A203" s="665"/>
      <c r="B203" s="699" t="s">
        <v>2579</v>
      </c>
      <c r="C203" s="699" t="s">
        <v>2578</v>
      </c>
      <c r="D203" s="771"/>
      <c r="E203" s="600">
        <f>F203-5</f>
        <v>43296</v>
      </c>
      <c r="F203" s="599">
        <f>F202+7</f>
        <v>43301</v>
      </c>
      <c r="G203" s="599">
        <f>F203+23</f>
        <v>43324</v>
      </c>
    </row>
    <row r="204" spans="1:8" s="543" customFormat="1" ht="15" customHeight="1">
      <c r="A204" s="665"/>
      <c r="B204" s="699" t="s">
        <v>1115</v>
      </c>
      <c r="C204" s="699" t="s">
        <v>20</v>
      </c>
      <c r="D204" s="771"/>
      <c r="E204" s="600">
        <f>F204-5</f>
        <v>43303</v>
      </c>
      <c r="F204" s="599">
        <f>F203+7</f>
        <v>43308</v>
      </c>
      <c r="G204" s="599">
        <f>F204+23</f>
        <v>43331</v>
      </c>
    </row>
    <row r="205" spans="1:8" s="543" customFormat="1" ht="15" customHeight="1">
      <c r="A205" s="652"/>
      <c r="B205" s="699" t="s">
        <v>2577</v>
      </c>
      <c r="C205" s="699" t="s">
        <v>2576</v>
      </c>
      <c r="D205" s="770"/>
      <c r="E205" s="600">
        <f>F205-5</f>
        <v>43310</v>
      </c>
      <c r="F205" s="599">
        <f>F204+7</f>
        <v>43315</v>
      </c>
      <c r="G205" s="599">
        <f>F205+23</f>
        <v>43338</v>
      </c>
    </row>
    <row r="206" spans="1:8" s="544" customFormat="1" ht="14.1" customHeight="1">
      <c r="A206" s="679" t="s">
        <v>2590</v>
      </c>
      <c r="B206" s="726"/>
      <c r="C206" s="747"/>
      <c r="D206" s="746"/>
      <c r="E206" s="607"/>
      <c r="F206" s="745"/>
      <c r="G206" s="745"/>
      <c r="H206" s="706"/>
    </row>
    <row r="207" spans="1:8" s="543" customFormat="1" ht="15" customHeight="1">
      <c r="A207" s="665"/>
      <c r="B207" s="683" t="s">
        <v>38</v>
      </c>
      <c r="C207" s="675" t="s">
        <v>39</v>
      </c>
      <c r="D207" s="675" t="s">
        <v>11</v>
      </c>
      <c r="E207" s="669" t="s">
        <v>2457</v>
      </c>
      <c r="F207" s="762" t="s">
        <v>12</v>
      </c>
      <c r="G207" s="669" t="s">
        <v>1217</v>
      </c>
      <c r="H207" s="761"/>
    </row>
    <row r="208" spans="1:8" s="543" customFormat="1" ht="15" customHeight="1">
      <c r="A208" s="665"/>
      <c r="B208" s="742"/>
      <c r="C208" s="741"/>
      <c r="D208" s="720"/>
      <c r="E208" s="669" t="s">
        <v>2456</v>
      </c>
      <c r="F208" s="762" t="s">
        <v>42</v>
      </c>
      <c r="G208" s="669" t="s">
        <v>43</v>
      </c>
      <c r="H208" s="761"/>
    </row>
    <row r="209" spans="1:11" s="543" customFormat="1" ht="15" customHeight="1">
      <c r="A209" s="665"/>
      <c r="B209" s="699" t="s">
        <v>2589</v>
      </c>
      <c r="C209" s="699" t="s">
        <v>2588</v>
      </c>
      <c r="D209" s="769" t="s">
        <v>2532</v>
      </c>
      <c r="E209" s="600">
        <f>F209-5</f>
        <v>43277</v>
      </c>
      <c r="F209" s="599">
        <v>43282</v>
      </c>
      <c r="G209" s="599">
        <f>F209+13</f>
        <v>43295</v>
      </c>
      <c r="H209" s="760"/>
    </row>
    <row r="210" spans="1:11" s="543" customFormat="1" ht="15" customHeight="1">
      <c r="A210" s="665"/>
      <c r="B210" s="603" t="s">
        <v>2587</v>
      </c>
      <c r="C210" s="603" t="s">
        <v>2586</v>
      </c>
      <c r="D210" s="768"/>
      <c r="E210" s="600">
        <f>F210-5</f>
        <v>43284</v>
      </c>
      <c r="F210" s="599">
        <f>F209+7</f>
        <v>43289</v>
      </c>
      <c r="G210" s="599">
        <f>F210+13</f>
        <v>43302</v>
      </c>
      <c r="H210" s="760"/>
      <c r="I210" s="759"/>
      <c r="J210" s="759"/>
      <c r="K210" s="759"/>
    </row>
    <row r="211" spans="1:11" s="543" customFormat="1" ht="15" customHeight="1">
      <c r="A211" s="665"/>
      <c r="B211" s="603" t="s">
        <v>183</v>
      </c>
      <c r="C211" s="603" t="s">
        <v>2585</v>
      </c>
      <c r="D211" s="768"/>
      <c r="E211" s="600">
        <f>F211-5</f>
        <v>43291</v>
      </c>
      <c r="F211" s="599">
        <f>F210+7</f>
        <v>43296</v>
      </c>
      <c r="G211" s="599">
        <f>F211+13</f>
        <v>43309</v>
      </c>
      <c r="H211" s="760"/>
      <c r="I211" s="759"/>
      <c r="J211" s="759"/>
      <c r="K211" s="759"/>
    </row>
    <row r="212" spans="1:11" s="543" customFormat="1" ht="15" customHeight="1">
      <c r="A212" s="665"/>
      <c r="B212" s="603" t="s">
        <v>2584</v>
      </c>
      <c r="C212" s="603" t="s">
        <v>2583</v>
      </c>
      <c r="D212" s="768"/>
      <c r="E212" s="600">
        <f>F212-5</f>
        <v>43298</v>
      </c>
      <c r="F212" s="599">
        <f>F211+7</f>
        <v>43303</v>
      </c>
      <c r="G212" s="599">
        <f>F212+13</f>
        <v>43316</v>
      </c>
      <c r="H212" s="760"/>
      <c r="I212" s="759"/>
      <c r="J212" s="759"/>
      <c r="K212" s="759"/>
    </row>
    <row r="213" spans="1:11" s="543" customFormat="1" ht="15" customHeight="1">
      <c r="A213" s="665"/>
      <c r="B213" s="603" t="s">
        <v>2582</v>
      </c>
      <c r="C213" s="603" t="s">
        <v>2581</v>
      </c>
      <c r="D213" s="767"/>
      <c r="E213" s="600">
        <f>F213-5</f>
        <v>43305</v>
      </c>
      <c r="F213" s="599">
        <f>F212+7</f>
        <v>43310</v>
      </c>
      <c r="G213" s="599">
        <f>F213+13</f>
        <v>43323</v>
      </c>
      <c r="H213" s="760"/>
      <c r="I213" s="759"/>
      <c r="J213" s="759"/>
      <c r="K213" s="759"/>
    </row>
    <row r="214" spans="1:11" s="544" customFormat="1" ht="15.75" customHeight="1">
      <c r="A214" s="679" t="s">
        <v>1139</v>
      </c>
      <c r="B214" s="726"/>
      <c r="C214" s="747"/>
      <c r="D214" s="746"/>
      <c r="E214" s="607"/>
      <c r="F214" s="745"/>
      <c r="G214" s="766"/>
      <c r="H214" s="765"/>
      <c r="I214" s="764"/>
      <c r="J214" s="764"/>
      <c r="K214" s="764"/>
    </row>
    <row r="215" spans="1:11" s="543" customFormat="1" ht="15" customHeight="1">
      <c r="A215" s="665"/>
      <c r="B215" s="683" t="s">
        <v>38</v>
      </c>
      <c r="C215" s="675" t="s">
        <v>39</v>
      </c>
      <c r="D215" s="675" t="s">
        <v>11</v>
      </c>
      <c r="E215" s="669" t="s">
        <v>2457</v>
      </c>
      <c r="F215" s="762" t="s">
        <v>12</v>
      </c>
      <c r="G215" s="669" t="s">
        <v>1139</v>
      </c>
      <c r="H215" s="761"/>
      <c r="I215" s="759"/>
      <c r="J215" s="759"/>
      <c r="K215" s="759"/>
    </row>
    <row r="216" spans="1:11" s="543" customFormat="1" ht="15" customHeight="1">
      <c r="A216" s="665"/>
      <c r="B216" s="763"/>
      <c r="C216" s="720"/>
      <c r="D216" s="720"/>
      <c r="E216" s="669" t="s">
        <v>2456</v>
      </c>
      <c r="F216" s="762" t="s">
        <v>42</v>
      </c>
      <c r="G216" s="692" t="s">
        <v>43</v>
      </c>
      <c r="H216" s="761"/>
      <c r="I216" s="759"/>
      <c r="J216" s="759"/>
      <c r="K216" s="759"/>
    </row>
    <row r="217" spans="1:11" s="543" customFormat="1" ht="15" customHeight="1">
      <c r="A217" s="665"/>
      <c r="B217" s="699" t="s">
        <v>2589</v>
      </c>
      <c r="C217" s="699" t="s">
        <v>2588</v>
      </c>
      <c r="D217" s="757" t="s">
        <v>2532</v>
      </c>
      <c r="E217" s="600">
        <f>F217-5</f>
        <v>43277</v>
      </c>
      <c r="F217" s="599">
        <v>43282</v>
      </c>
      <c r="G217" s="599">
        <f>F217+17</f>
        <v>43299</v>
      </c>
      <c r="H217" s="760"/>
    </row>
    <row r="218" spans="1:11" s="543" customFormat="1" ht="15" customHeight="1">
      <c r="A218" s="665"/>
      <c r="B218" s="603" t="s">
        <v>2587</v>
      </c>
      <c r="C218" s="603" t="s">
        <v>2586</v>
      </c>
      <c r="D218" s="756"/>
      <c r="E218" s="600">
        <f>F218-5</f>
        <v>43284</v>
      </c>
      <c r="F218" s="599">
        <f>F217+7</f>
        <v>43289</v>
      </c>
      <c r="G218" s="599">
        <f>F218+17</f>
        <v>43306</v>
      </c>
      <c r="H218" s="760"/>
      <c r="I218" s="759"/>
      <c r="J218" s="759"/>
      <c r="K218" s="759"/>
    </row>
    <row r="219" spans="1:11" s="543" customFormat="1" ht="15" customHeight="1">
      <c r="A219" s="665"/>
      <c r="B219" s="603" t="s">
        <v>183</v>
      </c>
      <c r="C219" s="603" t="s">
        <v>2585</v>
      </c>
      <c r="D219" s="756"/>
      <c r="E219" s="600">
        <f>F219-5</f>
        <v>43291</v>
      </c>
      <c r="F219" s="599">
        <f>F218+7</f>
        <v>43296</v>
      </c>
      <c r="G219" s="599">
        <f>F219+17</f>
        <v>43313</v>
      </c>
      <c r="H219" s="760"/>
      <c r="I219" s="759"/>
      <c r="J219" s="759"/>
      <c r="K219" s="759"/>
    </row>
    <row r="220" spans="1:11" s="543" customFormat="1" ht="15" customHeight="1">
      <c r="A220" s="665"/>
      <c r="B220" s="603" t="s">
        <v>2584</v>
      </c>
      <c r="C220" s="603" t="s">
        <v>2583</v>
      </c>
      <c r="D220" s="756"/>
      <c r="E220" s="600">
        <f>F220-5</f>
        <v>43298</v>
      </c>
      <c r="F220" s="599">
        <f>F219+7</f>
        <v>43303</v>
      </c>
      <c r="G220" s="599">
        <f>F220+17</f>
        <v>43320</v>
      </c>
      <c r="H220" s="760"/>
      <c r="I220" s="759"/>
      <c r="J220" s="759"/>
      <c r="K220" s="759"/>
    </row>
    <row r="221" spans="1:11" s="543" customFormat="1" ht="15" customHeight="1">
      <c r="A221" s="665"/>
      <c r="B221" s="603" t="s">
        <v>2582</v>
      </c>
      <c r="C221" s="603" t="s">
        <v>2581</v>
      </c>
      <c r="D221" s="755"/>
      <c r="E221" s="600">
        <f>F221-5</f>
        <v>43305</v>
      </c>
      <c r="F221" s="599">
        <f>F220+7</f>
        <v>43310</v>
      </c>
      <c r="G221" s="599">
        <f>F221+17</f>
        <v>43327</v>
      </c>
      <c r="H221" s="760"/>
      <c r="I221" s="759"/>
      <c r="J221" s="759"/>
      <c r="K221" s="759"/>
    </row>
    <row r="222" spans="1:11" s="565" customFormat="1" ht="15" customHeight="1">
      <c r="A222" s="679" t="s">
        <v>322</v>
      </c>
      <c r="B222" s="726"/>
      <c r="C222" s="747"/>
      <c r="D222" s="746"/>
      <c r="E222" s="607"/>
      <c r="F222" s="745"/>
      <c r="G222" s="745"/>
      <c r="H222" s="744"/>
      <c r="I222" s="753"/>
      <c r="J222" s="753"/>
      <c r="K222" s="753"/>
    </row>
    <row r="223" spans="1:11" s="548" customFormat="1" ht="15" customHeight="1">
      <c r="A223" s="665"/>
      <c r="B223" s="683" t="s">
        <v>38</v>
      </c>
      <c r="C223" s="675" t="s">
        <v>39</v>
      </c>
      <c r="D223" s="758" t="s">
        <v>11</v>
      </c>
      <c r="E223" s="673" t="s">
        <v>2457</v>
      </c>
      <c r="F223" s="673" t="s">
        <v>12</v>
      </c>
      <c r="G223" s="673" t="s">
        <v>322</v>
      </c>
      <c r="H223" s="740"/>
      <c r="I223" s="750"/>
      <c r="J223" s="750"/>
      <c r="K223" s="750"/>
    </row>
    <row r="224" spans="1:11" s="548" customFormat="1" ht="15" customHeight="1">
      <c r="A224" s="665"/>
      <c r="B224" s="752"/>
      <c r="C224" s="751"/>
      <c r="D224" s="719"/>
      <c r="E224" s="685" t="s">
        <v>2456</v>
      </c>
      <c r="F224" s="685" t="s">
        <v>42</v>
      </c>
      <c r="G224" s="685" t="s">
        <v>43</v>
      </c>
      <c r="H224" s="740"/>
      <c r="I224" s="750"/>
      <c r="J224" s="750"/>
      <c r="K224" s="750"/>
    </row>
    <row r="225" spans="1:11" s="548" customFormat="1" ht="15" customHeight="1">
      <c r="A225" s="665"/>
      <c r="B225" s="699" t="s">
        <v>1121</v>
      </c>
      <c r="C225" s="699" t="s">
        <v>2578</v>
      </c>
      <c r="D225" s="757" t="s">
        <v>2580</v>
      </c>
      <c r="E225" s="754">
        <f>F225-5</f>
        <v>43282</v>
      </c>
      <c r="F225" s="748">
        <v>43287</v>
      </c>
      <c r="G225" s="748">
        <f>F225+18</f>
        <v>43305</v>
      </c>
      <c r="H225" s="740"/>
      <c r="I225" s="750"/>
      <c r="J225" s="750"/>
      <c r="K225" s="750"/>
    </row>
    <row r="226" spans="1:11" s="548" customFormat="1" ht="15" customHeight="1">
      <c r="A226" s="665"/>
      <c r="B226" s="699" t="s">
        <v>1119</v>
      </c>
      <c r="C226" s="699" t="s">
        <v>21</v>
      </c>
      <c r="D226" s="756"/>
      <c r="E226" s="754">
        <f>F226-5</f>
        <v>43289</v>
      </c>
      <c r="F226" s="748">
        <f>F225+7</f>
        <v>43294</v>
      </c>
      <c r="G226" s="748">
        <f>F226+18</f>
        <v>43312</v>
      </c>
      <c r="H226" s="740"/>
      <c r="I226" s="750"/>
      <c r="J226" s="750"/>
      <c r="K226" s="750"/>
    </row>
    <row r="227" spans="1:11" s="548" customFormat="1" ht="15" customHeight="1">
      <c r="A227" s="665"/>
      <c r="B227" s="699" t="s">
        <v>2579</v>
      </c>
      <c r="C227" s="699" t="s">
        <v>2578</v>
      </c>
      <c r="D227" s="756"/>
      <c r="E227" s="754">
        <f>F227-5</f>
        <v>43296</v>
      </c>
      <c r="F227" s="748">
        <f>F226+7</f>
        <v>43301</v>
      </c>
      <c r="G227" s="748">
        <f>F227+18</f>
        <v>43319</v>
      </c>
      <c r="H227" s="740"/>
      <c r="I227" s="750"/>
      <c r="J227" s="750"/>
      <c r="K227" s="750"/>
    </row>
    <row r="228" spans="1:11" s="548" customFormat="1" ht="15" customHeight="1">
      <c r="A228" s="665"/>
      <c r="B228" s="699" t="s">
        <v>1115</v>
      </c>
      <c r="C228" s="699" t="s">
        <v>20</v>
      </c>
      <c r="D228" s="756"/>
      <c r="E228" s="754">
        <f>F228-5</f>
        <v>43303</v>
      </c>
      <c r="F228" s="748">
        <f>F227+7</f>
        <v>43308</v>
      </c>
      <c r="G228" s="748">
        <f>F228+18</f>
        <v>43326</v>
      </c>
      <c r="H228" s="740"/>
      <c r="I228" s="750"/>
      <c r="J228" s="750"/>
      <c r="K228" s="750"/>
    </row>
    <row r="229" spans="1:11" s="548" customFormat="1" ht="15" customHeight="1">
      <c r="A229" s="665"/>
      <c r="B229" s="699" t="s">
        <v>2577</v>
      </c>
      <c r="C229" s="699" t="s">
        <v>2576</v>
      </c>
      <c r="D229" s="755"/>
      <c r="E229" s="754">
        <f>F229-5</f>
        <v>43310</v>
      </c>
      <c r="F229" s="748">
        <f>F228+7</f>
        <v>43315</v>
      </c>
      <c r="G229" s="748">
        <f>F229+18</f>
        <v>43333</v>
      </c>
      <c r="H229" s="740"/>
      <c r="I229" s="750"/>
      <c r="J229" s="750"/>
      <c r="K229" s="750"/>
    </row>
    <row r="230" spans="1:11" s="565" customFormat="1" ht="15" customHeight="1">
      <c r="A230" s="679" t="s">
        <v>1127</v>
      </c>
      <c r="B230" s="726"/>
      <c r="C230" s="747"/>
      <c r="D230" s="746"/>
      <c r="E230" s="607"/>
      <c r="F230" s="745"/>
      <c r="G230" s="745"/>
      <c r="H230" s="744"/>
      <c r="I230" s="753"/>
      <c r="J230" s="753"/>
      <c r="K230" s="753"/>
    </row>
    <row r="231" spans="1:11" s="548" customFormat="1" ht="15" customHeight="1">
      <c r="A231" s="665"/>
      <c r="B231" s="683"/>
      <c r="C231" s="675"/>
      <c r="D231" s="743" t="s">
        <v>11</v>
      </c>
      <c r="E231" s="673" t="s">
        <v>2457</v>
      </c>
      <c r="F231" s="673" t="s">
        <v>12</v>
      </c>
      <c r="G231" s="673" t="s">
        <v>1127</v>
      </c>
      <c r="H231" s="740"/>
      <c r="I231" s="750"/>
      <c r="J231" s="750"/>
      <c r="K231" s="750"/>
    </row>
    <row r="232" spans="1:11" s="548" customFormat="1" ht="15" customHeight="1">
      <c r="A232" s="665"/>
      <c r="B232" s="752"/>
      <c r="C232" s="751"/>
      <c r="D232" s="718"/>
      <c r="E232" s="685" t="s">
        <v>2456</v>
      </c>
      <c r="F232" s="685" t="s">
        <v>42</v>
      </c>
      <c r="G232" s="685" t="s">
        <v>43</v>
      </c>
      <c r="H232" s="740"/>
      <c r="I232" s="750"/>
      <c r="J232" s="750"/>
      <c r="K232" s="750"/>
    </row>
    <row r="233" spans="1:11" s="548" customFormat="1" ht="15" customHeight="1">
      <c r="A233" s="665"/>
      <c r="B233" s="699" t="s">
        <v>1121</v>
      </c>
      <c r="C233" s="699" t="s">
        <v>2578</v>
      </c>
      <c r="D233" s="749" t="s">
        <v>2580</v>
      </c>
      <c r="E233" s="656">
        <f>F233-5</f>
        <v>43282</v>
      </c>
      <c r="F233" s="748">
        <v>43287</v>
      </c>
      <c r="G233" s="748">
        <f>F233+22</f>
        <v>43309</v>
      </c>
      <c r="H233" s="740"/>
      <c r="I233" s="750"/>
      <c r="J233" s="750"/>
      <c r="K233" s="750"/>
    </row>
    <row r="234" spans="1:11" s="548" customFormat="1" ht="15" customHeight="1">
      <c r="A234" s="665"/>
      <c r="B234" s="699" t="s">
        <v>1119</v>
      </c>
      <c r="C234" s="699" t="s">
        <v>21</v>
      </c>
      <c r="D234" s="749"/>
      <c r="E234" s="656">
        <f>F234-5</f>
        <v>43289</v>
      </c>
      <c r="F234" s="748">
        <f>F233+7</f>
        <v>43294</v>
      </c>
      <c r="G234" s="748">
        <f>F234+22</f>
        <v>43316</v>
      </c>
      <c r="H234" s="740"/>
      <c r="I234" s="750"/>
      <c r="J234" s="750"/>
      <c r="K234" s="750"/>
    </row>
    <row r="235" spans="1:11" s="548" customFormat="1" ht="15" customHeight="1">
      <c r="A235" s="665"/>
      <c r="B235" s="699" t="s">
        <v>2579</v>
      </c>
      <c r="C235" s="699" t="s">
        <v>2578</v>
      </c>
      <c r="D235" s="749"/>
      <c r="E235" s="656">
        <f>F235-5</f>
        <v>43296</v>
      </c>
      <c r="F235" s="748">
        <f>F234+7</f>
        <v>43301</v>
      </c>
      <c r="G235" s="748">
        <f>F235+22</f>
        <v>43323</v>
      </c>
      <c r="H235" s="740"/>
      <c r="I235" s="750"/>
      <c r="J235" s="750"/>
      <c r="K235" s="750"/>
    </row>
    <row r="236" spans="1:11" s="548" customFormat="1" ht="15" customHeight="1">
      <c r="A236" s="665"/>
      <c r="B236" s="699" t="s">
        <v>1115</v>
      </c>
      <c r="C236" s="699" t="s">
        <v>20</v>
      </c>
      <c r="D236" s="749"/>
      <c r="E236" s="656">
        <f>F236-5</f>
        <v>43303</v>
      </c>
      <c r="F236" s="748">
        <f>F235+7</f>
        <v>43308</v>
      </c>
      <c r="G236" s="748">
        <f>F236+22</f>
        <v>43330</v>
      </c>
      <c r="H236" s="740"/>
    </row>
    <row r="237" spans="1:11" s="548" customFormat="1" ht="15" customHeight="1">
      <c r="A237" s="665"/>
      <c r="B237" s="699" t="s">
        <v>2577</v>
      </c>
      <c r="C237" s="699" t="s">
        <v>2576</v>
      </c>
      <c r="D237" s="749"/>
      <c r="E237" s="656">
        <f>F237-5</f>
        <v>43310</v>
      </c>
      <c r="F237" s="748">
        <f>F236+7</f>
        <v>43315</v>
      </c>
      <c r="G237" s="748">
        <f>F237+22</f>
        <v>43337</v>
      </c>
      <c r="H237" s="740"/>
    </row>
    <row r="238" spans="1:11" s="565" customFormat="1" ht="15" customHeight="1">
      <c r="A238" s="679" t="s">
        <v>302</v>
      </c>
      <c r="B238" s="726"/>
      <c r="C238" s="747"/>
      <c r="D238" s="746"/>
      <c r="E238" s="607"/>
      <c r="F238" s="745"/>
      <c r="G238" s="745"/>
      <c r="H238" s="744"/>
    </row>
    <row r="239" spans="1:11" s="548" customFormat="1" ht="15" customHeight="1">
      <c r="A239" s="665"/>
      <c r="B239" s="683" t="s">
        <v>38</v>
      </c>
      <c r="C239" s="675" t="s">
        <v>39</v>
      </c>
      <c r="D239" s="743" t="s">
        <v>11</v>
      </c>
      <c r="E239" s="673" t="s">
        <v>2457</v>
      </c>
      <c r="F239" s="673" t="s">
        <v>12</v>
      </c>
      <c r="G239" s="673" t="s">
        <v>302</v>
      </c>
      <c r="H239" s="740"/>
    </row>
    <row r="240" spans="1:11" s="548" customFormat="1" ht="15" customHeight="1">
      <c r="A240" s="665"/>
      <c r="B240" s="742"/>
      <c r="C240" s="741"/>
      <c r="D240" s="718"/>
      <c r="E240" s="685" t="s">
        <v>2456</v>
      </c>
      <c r="F240" s="685" t="s">
        <v>42</v>
      </c>
      <c r="G240" s="685" t="s">
        <v>43</v>
      </c>
      <c r="H240" s="740"/>
    </row>
    <row r="241" spans="1:8" s="548" customFormat="1" ht="15" customHeight="1">
      <c r="A241" s="665"/>
      <c r="B241" s="712" t="s">
        <v>633</v>
      </c>
      <c r="C241" s="699" t="s">
        <v>2575</v>
      </c>
      <c r="D241" s="683" t="s">
        <v>222</v>
      </c>
      <c r="E241" s="615">
        <f>F241-5</f>
        <v>43280</v>
      </c>
      <c r="F241" s="599">
        <v>43285</v>
      </c>
      <c r="G241" s="599">
        <f>F241+35</f>
        <v>43320</v>
      </c>
      <c r="H241" s="740"/>
    </row>
    <row r="242" spans="1:8" s="548" customFormat="1" ht="15" customHeight="1">
      <c r="A242" s="665"/>
      <c r="B242" s="712" t="s">
        <v>207</v>
      </c>
      <c r="C242" s="699" t="s">
        <v>2574</v>
      </c>
      <c r="D242" s="683"/>
      <c r="E242" s="615">
        <f>F242-5</f>
        <v>43287</v>
      </c>
      <c r="F242" s="599">
        <f>F241+7</f>
        <v>43292</v>
      </c>
      <c r="G242" s="599">
        <f>F242+35</f>
        <v>43327</v>
      </c>
      <c r="H242" s="740"/>
    </row>
    <row r="243" spans="1:8" s="548" customFormat="1" ht="15" customHeight="1">
      <c r="A243" s="665"/>
      <c r="B243" s="712" t="s">
        <v>206</v>
      </c>
      <c r="C243" s="699" t="s">
        <v>2573</v>
      </c>
      <c r="D243" s="683"/>
      <c r="E243" s="615">
        <f>F243-5</f>
        <v>43294</v>
      </c>
      <c r="F243" s="599">
        <f>F242+7</f>
        <v>43299</v>
      </c>
      <c r="G243" s="599">
        <f>F243+35</f>
        <v>43334</v>
      </c>
      <c r="H243" s="740"/>
    </row>
    <row r="244" spans="1:8" s="548" customFormat="1" ht="15" customHeight="1">
      <c r="A244" s="665"/>
      <c r="B244" s="712" t="s">
        <v>634</v>
      </c>
      <c r="C244" s="699" t="s">
        <v>2572</v>
      </c>
      <c r="D244" s="683"/>
      <c r="E244" s="615">
        <f>F244-5</f>
        <v>43301</v>
      </c>
      <c r="F244" s="599">
        <f>F243+7</f>
        <v>43306</v>
      </c>
      <c r="G244" s="599">
        <f>F244+35</f>
        <v>43341</v>
      </c>
      <c r="H244" s="740"/>
    </row>
    <row r="245" spans="1:8" s="548" customFormat="1" ht="15" customHeight="1">
      <c r="A245" s="665"/>
      <c r="B245" s="712" t="s">
        <v>2571</v>
      </c>
      <c r="C245" s="699" t="s">
        <v>2570</v>
      </c>
      <c r="D245" s="683"/>
      <c r="E245" s="615">
        <f>F245-5</f>
        <v>43308</v>
      </c>
      <c r="F245" s="599">
        <f>F244+7</f>
        <v>43313</v>
      </c>
      <c r="G245" s="599">
        <f>F245+35</f>
        <v>43348</v>
      </c>
      <c r="H245" s="740"/>
    </row>
    <row r="246" spans="1:8" s="565" customFormat="1" ht="15" customHeight="1">
      <c r="A246" s="679" t="s">
        <v>2569</v>
      </c>
      <c r="B246" s="726"/>
      <c r="C246" s="747"/>
      <c r="D246" s="746"/>
      <c r="E246" s="607"/>
      <c r="F246" s="745"/>
      <c r="G246" s="745"/>
      <c r="H246" s="744"/>
    </row>
    <row r="247" spans="1:8" s="548" customFormat="1" ht="15" customHeight="1">
      <c r="A247" s="665"/>
      <c r="B247" s="683" t="s">
        <v>38</v>
      </c>
      <c r="C247" s="675" t="s">
        <v>39</v>
      </c>
      <c r="D247" s="743" t="s">
        <v>11</v>
      </c>
      <c r="E247" s="673" t="s">
        <v>2457</v>
      </c>
      <c r="F247" s="673" t="s">
        <v>12</v>
      </c>
      <c r="G247" s="673" t="s">
        <v>2569</v>
      </c>
      <c r="H247" s="740"/>
    </row>
    <row r="248" spans="1:8" s="548" customFormat="1" ht="15" customHeight="1">
      <c r="A248" s="665"/>
      <c r="B248" s="742"/>
      <c r="C248" s="741"/>
      <c r="D248" s="718"/>
      <c r="E248" s="685" t="s">
        <v>2456</v>
      </c>
      <c r="F248" s="685" t="s">
        <v>42</v>
      </c>
      <c r="G248" s="685" t="s">
        <v>43</v>
      </c>
      <c r="H248" s="740"/>
    </row>
    <row r="249" spans="1:8" s="548" customFormat="1" ht="15" customHeight="1">
      <c r="A249" s="665"/>
      <c r="B249" s="699" t="s">
        <v>2567</v>
      </c>
      <c r="C249" s="699" t="s">
        <v>2566</v>
      </c>
      <c r="D249" s="683" t="s">
        <v>2532</v>
      </c>
      <c r="E249" s="615">
        <f>F249-5</f>
        <v>43281</v>
      </c>
      <c r="F249" s="599">
        <v>43286</v>
      </c>
      <c r="G249" s="599">
        <f>F249+24</f>
        <v>43310</v>
      </c>
      <c r="H249" s="740"/>
    </row>
    <row r="250" spans="1:8" s="548" customFormat="1" ht="15" customHeight="1">
      <c r="A250" s="665"/>
      <c r="B250" s="699" t="s">
        <v>2565</v>
      </c>
      <c r="C250" s="699" t="s">
        <v>2564</v>
      </c>
      <c r="D250" s="683"/>
      <c r="E250" s="615">
        <f>F250-5</f>
        <v>43288</v>
      </c>
      <c r="F250" s="599">
        <f>F249+7</f>
        <v>43293</v>
      </c>
      <c r="G250" s="599">
        <f>F250+24</f>
        <v>43317</v>
      </c>
      <c r="H250" s="740"/>
    </row>
    <row r="251" spans="1:8" s="548" customFormat="1" ht="15" customHeight="1">
      <c r="A251" s="665"/>
      <c r="B251" s="699" t="s">
        <v>2563</v>
      </c>
      <c r="C251" s="699" t="s">
        <v>2562</v>
      </c>
      <c r="D251" s="683"/>
      <c r="E251" s="615">
        <f>F251-5</f>
        <v>43295</v>
      </c>
      <c r="F251" s="599">
        <f>F250+7</f>
        <v>43300</v>
      </c>
      <c r="G251" s="599">
        <f>F251+24</f>
        <v>43324</v>
      </c>
      <c r="H251" s="740"/>
    </row>
    <row r="252" spans="1:8" s="548" customFormat="1" ht="15" customHeight="1">
      <c r="A252" s="665"/>
      <c r="B252" s="699" t="s">
        <v>2561</v>
      </c>
      <c r="C252" s="699" t="s">
        <v>2560</v>
      </c>
      <c r="D252" s="683"/>
      <c r="E252" s="615">
        <f>F252-5</f>
        <v>43302</v>
      </c>
      <c r="F252" s="599">
        <f>F251+7</f>
        <v>43307</v>
      </c>
      <c r="G252" s="599">
        <f>F252+24</f>
        <v>43331</v>
      </c>
      <c r="H252" s="740"/>
    </row>
    <row r="253" spans="1:8" s="548" customFormat="1" ht="15" customHeight="1">
      <c r="A253" s="665"/>
      <c r="B253" s="699" t="s">
        <v>2559</v>
      </c>
      <c r="C253" s="699" t="s">
        <v>2558</v>
      </c>
      <c r="D253" s="683"/>
      <c r="E253" s="615">
        <f>F253-5</f>
        <v>43309</v>
      </c>
      <c r="F253" s="599">
        <f>F252+7</f>
        <v>43314</v>
      </c>
      <c r="G253" s="599">
        <f>F253+24</f>
        <v>43338</v>
      </c>
      <c r="H253" s="740"/>
    </row>
    <row r="254" spans="1:8" s="565" customFormat="1" ht="15" customHeight="1">
      <c r="A254" s="679" t="s">
        <v>2568</v>
      </c>
      <c r="B254" s="726"/>
      <c r="C254" s="747"/>
      <c r="D254" s="746"/>
      <c r="E254" s="607"/>
      <c r="F254" s="745"/>
      <c r="G254" s="745"/>
      <c r="H254" s="744"/>
    </row>
    <row r="255" spans="1:8" s="548" customFormat="1" ht="15" customHeight="1">
      <c r="A255" s="665"/>
      <c r="B255" s="683" t="s">
        <v>38</v>
      </c>
      <c r="C255" s="675" t="s">
        <v>39</v>
      </c>
      <c r="D255" s="743" t="s">
        <v>11</v>
      </c>
      <c r="E255" s="673" t="s">
        <v>2457</v>
      </c>
      <c r="F255" s="673" t="s">
        <v>12</v>
      </c>
      <c r="G255" s="673" t="s">
        <v>2568</v>
      </c>
      <c r="H255" s="740"/>
    </row>
    <row r="256" spans="1:8" s="548" customFormat="1" ht="15" customHeight="1">
      <c r="A256" s="665"/>
      <c r="B256" s="742"/>
      <c r="C256" s="741"/>
      <c r="D256" s="718"/>
      <c r="E256" s="685" t="s">
        <v>2456</v>
      </c>
      <c r="F256" s="685" t="s">
        <v>42</v>
      </c>
      <c r="G256" s="685" t="s">
        <v>43</v>
      </c>
      <c r="H256" s="740"/>
    </row>
    <row r="257" spans="1:8" s="548" customFormat="1" ht="15" customHeight="1">
      <c r="A257" s="665"/>
      <c r="B257" s="699" t="s">
        <v>2567</v>
      </c>
      <c r="C257" s="699" t="s">
        <v>2566</v>
      </c>
      <c r="D257" s="683" t="s">
        <v>2532</v>
      </c>
      <c r="E257" s="615">
        <f>F257-5</f>
        <v>43281</v>
      </c>
      <c r="F257" s="599">
        <v>43286</v>
      </c>
      <c r="G257" s="599">
        <f>F257+25</f>
        <v>43311</v>
      </c>
      <c r="H257" s="740"/>
    </row>
    <row r="258" spans="1:8" s="548" customFormat="1" ht="15" customHeight="1">
      <c r="A258" s="665"/>
      <c r="B258" s="699" t="s">
        <v>2565</v>
      </c>
      <c r="C258" s="699" t="s">
        <v>2564</v>
      </c>
      <c r="D258" s="683"/>
      <c r="E258" s="615">
        <f>F258-5</f>
        <v>43288</v>
      </c>
      <c r="F258" s="599">
        <f>F257+7</f>
        <v>43293</v>
      </c>
      <c r="G258" s="599">
        <f>F258+24</f>
        <v>43317</v>
      </c>
      <c r="H258" s="740"/>
    </row>
    <row r="259" spans="1:8" s="548" customFormat="1" ht="15" customHeight="1">
      <c r="A259" s="665"/>
      <c r="B259" s="699" t="s">
        <v>2563</v>
      </c>
      <c r="C259" s="699" t="s">
        <v>2562</v>
      </c>
      <c r="D259" s="683"/>
      <c r="E259" s="615">
        <f>F259-5</f>
        <v>43295</v>
      </c>
      <c r="F259" s="599">
        <f>F258+7</f>
        <v>43300</v>
      </c>
      <c r="G259" s="599">
        <f>F259+24</f>
        <v>43324</v>
      </c>
      <c r="H259" s="740"/>
    </row>
    <row r="260" spans="1:8" s="548" customFormat="1" ht="15" customHeight="1">
      <c r="A260" s="665"/>
      <c r="B260" s="699" t="s">
        <v>2561</v>
      </c>
      <c r="C260" s="699" t="s">
        <v>2560</v>
      </c>
      <c r="D260" s="683"/>
      <c r="E260" s="615">
        <f>F260-5</f>
        <v>43302</v>
      </c>
      <c r="F260" s="599">
        <f>F259+7</f>
        <v>43307</v>
      </c>
      <c r="G260" s="599">
        <f>F260+24</f>
        <v>43331</v>
      </c>
      <c r="H260" s="740"/>
    </row>
    <row r="261" spans="1:8" s="548" customFormat="1" ht="15" customHeight="1">
      <c r="A261" s="665"/>
      <c r="B261" s="699" t="s">
        <v>2559</v>
      </c>
      <c r="C261" s="699" t="s">
        <v>2558</v>
      </c>
      <c r="D261" s="683"/>
      <c r="E261" s="615">
        <f>F261-5</f>
        <v>43309</v>
      </c>
      <c r="F261" s="599">
        <f>F260+7</f>
        <v>43314</v>
      </c>
      <c r="G261" s="599">
        <f>F261+24</f>
        <v>43338</v>
      </c>
      <c r="H261" s="740"/>
    </row>
    <row r="262" spans="1:8" s="543" customFormat="1" ht="15">
      <c r="A262" s="739" t="s">
        <v>157</v>
      </c>
      <c r="B262" s="739"/>
      <c r="C262" s="739"/>
      <c r="D262" s="739"/>
      <c r="E262" s="739"/>
      <c r="F262" s="739"/>
      <c r="G262" s="739"/>
    </row>
    <row r="263" spans="1:8" s="706" customFormat="1" ht="15">
      <c r="A263" s="679" t="s">
        <v>161</v>
      </c>
      <c r="B263" s="726"/>
      <c r="C263" s="678"/>
      <c r="D263" s="677"/>
      <c r="E263" s="677"/>
      <c r="F263" s="676"/>
      <c r="G263" s="676"/>
    </row>
    <row r="264" spans="1:8" s="696" customFormat="1" ht="15">
      <c r="A264" s="738"/>
      <c r="B264" s="733" t="s">
        <v>38</v>
      </c>
      <c r="C264" s="733" t="s">
        <v>39</v>
      </c>
      <c r="D264" s="723" t="s">
        <v>11</v>
      </c>
      <c r="E264" s="669" t="s">
        <v>2457</v>
      </c>
      <c r="F264" s="722" t="s">
        <v>12</v>
      </c>
      <c r="G264" s="722" t="s">
        <v>162</v>
      </c>
    </row>
    <row r="265" spans="1:8" s="696" customFormat="1" ht="15">
      <c r="A265" s="738"/>
      <c r="B265" s="718"/>
      <c r="C265" s="718"/>
      <c r="D265" s="732"/>
      <c r="E265" s="669" t="s">
        <v>2456</v>
      </c>
      <c r="F265" s="716" t="s">
        <v>42</v>
      </c>
      <c r="G265" s="716" t="s">
        <v>43</v>
      </c>
    </row>
    <row r="266" spans="1:8" s="696" customFormat="1" ht="15">
      <c r="A266" s="738"/>
      <c r="B266" s="618" t="s">
        <v>2557</v>
      </c>
      <c r="C266" s="603" t="s">
        <v>2556</v>
      </c>
      <c r="D266" s="660" t="s">
        <v>159</v>
      </c>
      <c r="E266" s="615">
        <f>F266-5</f>
        <v>43278</v>
      </c>
      <c r="F266" s="698">
        <v>43283</v>
      </c>
      <c r="G266" s="737">
        <f>F266+42</f>
        <v>43325</v>
      </c>
    </row>
    <row r="267" spans="1:8" s="696" customFormat="1" ht="15" customHeight="1">
      <c r="A267" s="738"/>
      <c r="B267" s="618" t="s">
        <v>777</v>
      </c>
      <c r="C267" s="603" t="s">
        <v>2555</v>
      </c>
      <c r="D267" s="659"/>
      <c r="E267" s="615">
        <f>F267-5</f>
        <v>43285</v>
      </c>
      <c r="F267" s="698">
        <f>F266+7</f>
        <v>43290</v>
      </c>
      <c r="G267" s="737">
        <f>F267+42</f>
        <v>43332</v>
      </c>
      <c r="H267" s="706"/>
    </row>
    <row r="268" spans="1:8" s="696" customFormat="1" ht="15" customHeight="1">
      <c r="A268" s="738"/>
      <c r="B268" s="618" t="s">
        <v>778</v>
      </c>
      <c r="C268" s="603" t="s">
        <v>2554</v>
      </c>
      <c r="D268" s="659"/>
      <c r="E268" s="615">
        <f>F268-5</f>
        <v>43292</v>
      </c>
      <c r="F268" s="698">
        <f>F267+7</f>
        <v>43297</v>
      </c>
      <c r="G268" s="737">
        <f>F268+42</f>
        <v>43339</v>
      </c>
    </row>
    <row r="269" spans="1:8" s="696" customFormat="1" ht="15.75" customHeight="1">
      <c r="A269" s="738"/>
      <c r="B269" s="729" t="s">
        <v>2478</v>
      </c>
      <c r="C269" s="603"/>
      <c r="D269" s="659"/>
      <c r="E269" s="615">
        <f>F269-5</f>
        <v>43299</v>
      </c>
      <c r="F269" s="698">
        <f>F268+7</f>
        <v>43304</v>
      </c>
      <c r="G269" s="737">
        <f>F269+42</f>
        <v>43346</v>
      </c>
    </row>
    <row r="270" spans="1:8" s="696" customFormat="1" ht="15.75" customHeight="1">
      <c r="A270" s="738"/>
      <c r="B270" s="729" t="s">
        <v>2478</v>
      </c>
      <c r="C270" s="603"/>
      <c r="D270" s="657"/>
      <c r="E270" s="615">
        <f>F270-5</f>
        <v>43306</v>
      </c>
      <c r="F270" s="698">
        <f>F269+7</f>
        <v>43311</v>
      </c>
      <c r="G270" s="737">
        <f>F270+42</f>
        <v>43353</v>
      </c>
    </row>
    <row r="271" spans="1:8" s="706" customFormat="1" ht="15" customHeight="1">
      <c r="A271" s="679" t="s">
        <v>163</v>
      </c>
      <c r="B271" s="726"/>
      <c r="C271" s="678"/>
      <c r="D271" s="677"/>
      <c r="E271" s="677"/>
      <c r="F271" s="676"/>
      <c r="G271" s="676"/>
    </row>
    <row r="272" spans="1:8" s="696" customFormat="1" ht="15">
      <c r="A272" s="738"/>
      <c r="B272" s="601" t="s">
        <v>38</v>
      </c>
      <c r="C272" s="601" t="s">
        <v>39</v>
      </c>
      <c r="D272" s="601" t="s">
        <v>11</v>
      </c>
      <c r="E272" s="669" t="s">
        <v>2457</v>
      </c>
      <c r="F272" s="618" t="s">
        <v>12</v>
      </c>
      <c r="G272" s="618" t="s">
        <v>164</v>
      </c>
    </row>
    <row r="273" spans="1:8" s="696" customFormat="1" ht="15">
      <c r="A273" s="738"/>
      <c r="B273" s="720"/>
      <c r="C273" s="720"/>
      <c r="D273" s="720"/>
      <c r="E273" s="669" t="s">
        <v>2456</v>
      </c>
      <c r="F273" s="618" t="s">
        <v>42</v>
      </c>
      <c r="G273" s="618" t="s">
        <v>43</v>
      </c>
    </row>
    <row r="274" spans="1:8" s="696" customFormat="1" ht="18" customHeight="1">
      <c r="A274" s="738"/>
      <c r="B274" s="618" t="s">
        <v>2557</v>
      </c>
      <c r="C274" s="603" t="s">
        <v>2556</v>
      </c>
      <c r="D274" s="641" t="s">
        <v>159</v>
      </c>
      <c r="E274" s="615">
        <f>F274-5</f>
        <v>43278</v>
      </c>
      <c r="F274" s="698">
        <v>43283</v>
      </c>
      <c r="G274" s="737">
        <f>F274+34</f>
        <v>43317</v>
      </c>
    </row>
    <row r="275" spans="1:8" s="696" customFormat="1" ht="15.75" customHeight="1">
      <c r="A275" s="738"/>
      <c r="B275" s="618" t="s">
        <v>777</v>
      </c>
      <c r="C275" s="603" t="s">
        <v>2555</v>
      </c>
      <c r="D275" s="640"/>
      <c r="E275" s="615">
        <f>F275-5</f>
        <v>43285</v>
      </c>
      <c r="F275" s="698">
        <f>F274+7</f>
        <v>43290</v>
      </c>
      <c r="G275" s="737">
        <f>F275+34</f>
        <v>43324</v>
      </c>
      <c r="H275" s="706"/>
    </row>
    <row r="276" spans="1:8" s="696" customFormat="1" ht="15">
      <c r="A276" s="738"/>
      <c r="B276" s="618" t="s">
        <v>778</v>
      </c>
      <c r="C276" s="603" t="s">
        <v>2554</v>
      </c>
      <c r="D276" s="640"/>
      <c r="E276" s="615">
        <f>F276-5</f>
        <v>43292</v>
      </c>
      <c r="F276" s="698">
        <f>F275+7</f>
        <v>43297</v>
      </c>
      <c r="G276" s="737">
        <f>F276+34</f>
        <v>43331</v>
      </c>
    </row>
    <row r="277" spans="1:8" s="696" customFormat="1" ht="15">
      <c r="A277" s="738"/>
      <c r="B277" s="729" t="s">
        <v>2478</v>
      </c>
      <c r="C277" s="603"/>
      <c r="D277" s="640"/>
      <c r="E277" s="615">
        <f>F277-5</f>
        <v>43299</v>
      </c>
      <c r="F277" s="698">
        <f>F276+7</f>
        <v>43304</v>
      </c>
      <c r="G277" s="737">
        <f>F277+34</f>
        <v>43338</v>
      </c>
    </row>
    <row r="278" spans="1:8" s="696" customFormat="1" ht="15">
      <c r="A278" s="738"/>
      <c r="B278" s="729" t="s">
        <v>2478</v>
      </c>
      <c r="C278" s="603"/>
      <c r="D278" s="639"/>
      <c r="E278" s="615">
        <f>F278-5</f>
        <v>43306</v>
      </c>
      <c r="F278" s="698">
        <f>F277+7</f>
        <v>43311</v>
      </c>
      <c r="G278" s="737">
        <f>F278+34</f>
        <v>43345</v>
      </c>
    </row>
    <row r="279" spans="1:8" s="706" customFormat="1" ht="15">
      <c r="A279" s="679" t="s">
        <v>160</v>
      </c>
      <c r="B279" s="726"/>
      <c r="C279" s="730"/>
      <c r="D279" s="608"/>
      <c r="E279" s="607"/>
      <c r="F279" s="637"/>
      <c r="G279" s="637"/>
    </row>
    <row r="280" spans="1:8" s="696" customFormat="1" ht="15">
      <c r="A280" s="715"/>
      <c r="B280" s="601" t="s">
        <v>38</v>
      </c>
      <c r="C280" s="601" t="s">
        <v>39</v>
      </c>
      <c r="D280" s="736" t="s">
        <v>11</v>
      </c>
      <c r="E280" s="669" t="s">
        <v>2457</v>
      </c>
      <c r="F280" s="618" t="s">
        <v>12</v>
      </c>
      <c r="G280" s="721" t="s">
        <v>160</v>
      </c>
    </row>
    <row r="281" spans="1:8" s="696" customFormat="1" ht="15">
      <c r="A281" s="715"/>
      <c r="B281" s="720"/>
      <c r="C281" s="720"/>
      <c r="D281" s="735"/>
      <c r="E281" s="669" t="s">
        <v>2456</v>
      </c>
      <c r="F281" s="618" t="s">
        <v>42</v>
      </c>
      <c r="G281" s="716" t="s">
        <v>43</v>
      </c>
    </row>
    <row r="282" spans="1:8" s="696" customFormat="1" ht="15">
      <c r="A282" s="715"/>
      <c r="B282" s="618" t="s">
        <v>2557</v>
      </c>
      <c r="C282" s="603" t="s">
        <v>2556</v>
      </c>
      <c r="D282" s="660" t="s">
        <v>159</v>
      </c>
      <c r="E282" s="615">
        <f>F282-5</f>
        <v>43278</v>
      </c>
      <c r="F282" s="698">
        <v>43283</v>
      </c>
      <c r="G282" s="698">
        <f>F282+39</f>
        <v>43322</v>
      </c>
    </row>
    <row r="283" spans="1:8" s="696" customFormat="1" ht="15.75" customHeight="1">
      <c r="A283" s="715"/>
      <c r="B283" s="618" t="s">
        <v>777</v>
      </c>
      <c r="C283" s="603" t="s">
        <v>2555</v>
      </c>
      <c r="D283" s="659"/>
      <c r="E283" s="615">
        <f>F283-5</f>
        <v>43285</v>
      </c>
      <c r="F283" s="698">
        <f>F282+7</f>
        <v>43290</v>
      </c>
      <c r="G283" s="698">
        <f>F283+39</f>
        <v>43329</v>
      </c>
    </row>
    <row r="284" spans="1:8" s="696" customFormat="1" ht="15" customHeight="1">
      <c r="A284" s="715"/>
      <c r="B284" s="618" t="s">
        <v>778</v>
      </c>
      <c r="C284" s="603" t="s">
        <v>2554</v>
      </c>
      <c r="D284" s="659"/>
      <c r="E284" s="615">
        <f>F284-5</f>
        <v>43292</v>
      </c>
      <c r="F284" s="698">
        <f>F283+7</f>
        <v>43297</v>
      </c>
      <c r="G284" s="698">
        <f>F284+39</f>
        <v>43336</v>
      </c>
      <c r="H284" s="706"/>
    </row>
    <row r="285" spans="1:8" s="696" customFormat="1" ht="15" customHeight="1">
      <c r="A285" s="715"/>
      <c r="B285" s="729" t="s">
        <v>2478</v>
      </c>
      <c r="C285" s="603"/>
      <c r="D285" s="659"/>
      <c r="E285" s="615">
        <f>F285-5</f>
        <v>43299</v>
      </c>
      <c r="F285" s="698">
        <f>F284+7</f>
        <v>43304</v>
      </c>
      <c r="G285" s="698">
        <f>F285+39</f>
        <v>43343</v>
      </c>
    </row>
    <row r="286" spans="1:8" s="696" customFormat="1" ht="15" customHeight="1">
      <c r="A286" s="715"/>
      <c r="B286" s="729" t="s">
        <v>2478</v>
      </c>
      <c r="C286" s="603"/>
      <c r="D286" s="657"/>
      <c r="E286" s="615">
        <f>F286-5</f>
        <v>43306</v>
      </c>
      <c r="F286" s="698">
        <f>F285+7</f>
        <v>43311</v>
      </c>
      <c r="G286" s="698">
        <f>F286+39</f>
        <v>43350</v>
      </c>
    </row>
    <row r="287" spans="1:8" s="706" customFormat="1" ht="14.1" customHeight="1">
      <c r="A287" s="679" t="s">
        <v>278</v>
      </c>
      <c r="B287" s="726"/>
      <c r="C287" s="678"/>
      <c r="D287" s="677"/>
      <c r="E287" s="677"/>
      <c r="F287" s="676"/>
      <c r="G287" s="676"/>
    </row>
    <row r="288" spans="1:8" s="696" customFormat="1" ht="15">
      <c r="A288" s="715"/>
      <c r="B288" s="733" t="s">
        <v>38</v>
      </c>
      <c r="C288" s="733" t="s">
        <v>39</v>
      </c>
      <c r="D288" s="723" t="s">
        <v>11</v>
      </c>
      <c r="E288" s="669" t="s">
        <v>2457</v>
      </c>
      <c r="F288" s="722" t="s">
        <v>12</v>
      </c>
      <c r="G288" s="722" t="s">
        <v>278</v>
      </c>
    </row>
    <row r="289" spans="1:8" s="696" customFormat="1" ht="15">
      <c r="A289" s="715"/>
      <c r="B289" s="718"/>
      <c r="C289" s="718"/>
      <c r="D289" s="732"/>
      <c r="E289" s="669" t="s">
        <v>2456</v>
      </c>
      <c r="F289" s="716" t="s">
        <v>42</v>
      </c>
      <c r="G289" s="716" t="s">
        <v>43</v>
      </c>
    </row>
    <row r="290" spans="1:8" s="696" customFormat="1" ht="15">
      <c r="A290" s="715"/>
      <c r="B290" s="618" t="s">
        <v>2166</v>
      </c>
      <c r="C290" s="603" t="s">
        <v>2553</v>
      </c>
      <c r="D290" s="682" t="s">
        <v>129</v>
      </c>
      <c r="E290" s="731">
        <f>F290-5</f>
        <v>43283</v>
      </c>
      <c r="F290" s="698">
        <v>43288</v>
      </c>
      <c r="G290" s="734">
        <f>F290+28</f>
        <v>43316</v>
      </c>
    </row>
    <row r="291" spans="1:8" s="696" customFormat="1" ht="15">
      <c r="A291" s="715"/>
      <c r="B291" s="618" t="s">
        <v>2552</v>
      </c>
      <c r="C291" s="603" t="s">
        <v>395</v>
      </c>
      <c r="D291" s="681"/>
      <c r="E291" s="731">
        <f>F291-5</f>
        <v>43290</v>
      </c>
      <c r="F291" s="698">
        <f>F290+7</f>
        <v>43295</v>
      </c>
      <c r="G291" s="734">
        <f>F291+28</f>
        <v>43323</v>
      </c>
    </row>
    <row r="292" spans="1:8" s="696" customFormat="1" ht="15">
      <c r="A292" s="715"/>
      <c r="B292" s="618" t="s">
        <v>2551</v>
      </c>
      <c r="C292" s="603" t="s">
        <v>1769</v>
      </c>
      <c r="D292" s="681"/>
      <c r="E292" s="731">
        <f>F292-5</f>
        <v>43297</v>
      </c>
      <c r="F292" s="698">
        <f>F291+7</f>
        <v>43302</v>
      </c>
      <c r="G292" s="734">
        <f>F292+28</f>
        <v>43330</v>
      </c>
    </row>
    <row r="293" spans="1:8" s="696" customFormat="1" ht="15">
      <c r="A293" s="715"/>
      <c r="B293" s="618" t="s">
        <v>2164</v>
      </c>
      <c r="C293" s="603" t="s">
        <v>77</v>
      </c>
      <c r="D293" s="681"/>
      <c r="E293" s="731">
        <f>F293-5</f>
        <v>43304</v>
      </c>
      <c r="F293" s="698">
        <f>F292+7</f>
        <v>43309</v>
      </c>
      <c r="G293" s="734">
        <f>F293+28</f>
        <v>43337</v>
      </c>
      <c r="H293" s="706"/>
    </row>
    <row r="294" spans="1:8" s="696" customFormat="1" ht="15">
      <c r="A294" s="715"/>
      <c r="B294" s="618" t="s">
        <v>2163</v>
      </c>
      <c r="C294" s="603" t="s">
        <v>2162</v>
      </c>
      <c r="D294" s="680"/>
      <c r="E294" s="731">
        <f>F294-5</f>
        <v>43311</v>
      </c>
      <c r="F294" s="698">
        <f>F293+7</f>
        <v>43316</v>
      </c>
      <c r="G294" s="734">
        <f>F294+28</f>
        <v>43344</v>
      </c>
      <c r="H294" s="706"/>
    </row>
    <row r="295" spans="1:8" s="706" customFormat="1" ht="15">
      <c r="A295" s="679" t="s">
        <v>170</v>
      </c>
      <c r="B295" s="726"/>
      <c r="C295" s="678"/>
      <c r="D295" s="677"/>
      <c r="E295" s="677"/>
      <c r="F295" s="676"/>
      <c r="G295" s="676"/>
    </row>
    <row r="296" spans="1:8" s="696" customFormat="1" ht="15">
      <c r="A296" s="715"/>
      <c r="B296" s="733" t="s">
        <v>38</v>
      </c>
      <c r="C296" s="733" t="s">
        <v>39</v>
      </c>
      <c r="D296" s="723" t="s">
        <v>11</v>
      </c>
      <c r="E296" s="669" t="s">
        <v>2457</v>
      </c>
      <c r="F296" s="722" t="s">
        <v>12</v>
      </c>
      <c r="G296" s="722" t="s">
        <v>170</v>
      </c>
    </row>
    <row r="297" spans="1:8" s="696" customFormat="1" ht="15">
      <c r="A297" s="715"/>
      <c r="B297" s="718"/>
      <c r="C297" s="718"/>
      <c r="D297" s="732"/>
      <c r="E297" s="669" t="s">
        <v>2456</v>
      </c>
      <c r="F297" s="716" t="s">
        <v>42</v>
      </c>
      <c r="G297" s="716" t="s">
        <v>43</v>
      </c>
    </row>
    <row r="298" spans="1:8" s="696" customFormat="1" ht="15">
      <c r="A298" s="715"/>
      <c r="B298" s="618" t="s">
        <v>2547</v>
      </c>
      <c r="C298" s="603" t="s">
        <v>2546</v>
      </c>
      <c r="D298" s="641" t="s">
        <v>159</v>
      </c>
      <c r="E298" s="731">
        <f>F298-5</f>
        <v>43279</v>
      </c>
      <c r="F298" s="698">
        <v>43284</v>
      </c>
      <c r="G298" s="698">
        <f>F298+41</f>
        <v>43325</v>
      </c>
      <c r="H298" s="706"/>
    </row>
    <row r="299" spans="1:8" s="696" customFormat="1" ht="15" customHeight="1">
      <c r="A299" s="715"/>
      <c r="B299" s="618" t="s">
        <v>2545</v>
      </c>
      <c r="C299" s="603" t="s">
        <v>2544</v>
      </c>
      <c r="D299" s="640"/>
      <c r="E299" s="731">
        <f>F299-5</f>
        <v>43286</v>
      </c>
      <c r="F299" s="698">
        <f>F298+7</f>
        <v>43291</v>
      </c>
      <c r="G299" s="698">
        <f>F299+41</f>
        <v>43332</v>
      </c>
    </row>
    <row r="300" spans="1:8" s="696" customFormat="1" ht="15" customHeight="1">
      <c r="A300" s="715"/>
      <c r="B300" s="618" t="s">
        <v>2177</v>
      </c>
      <c r="C300" s="603" t="s">
        <v>2176</v>
      </c>
      <c r="D300" s="640"/>
      <c r="E300" s="731">
        <f>F300-5</f>
        <v>43293</v>
      </c>
      <c r="F300" s="698">
        <f>F299+7</f>
        <v>43298</v>
      </c>
      <c r="G300" s="698">
        <f>F300+41</f>
        <v>43339</v>
      </c>
    </row>
    <row r="301" spans="1:8" s="696" customFormat="1" ht="15" customHeight="1">
      <c r="A301" s="715"/>
      <c r="B301" s="618" t="s">
        <v>275</v>
      </c>
      <c r="C301" s="603" t="s">
        <v>2543</v>
      </c>
      <c r="D301" s="640"/>
      <c r="E301" s="731">
        <f>F301-5</f>
        <v>43300</v>
      </c>
      <c r="F301" s="698">
        <f>F300+7</f>
        <v>43305</v>
      </c>
      <c r="G301" s="698">
        <f>F301+39</f>
        <v>43344</v>
      </c>
    </row>
    <row r="302" spans="1:8" s="706" customFormat="1" ht="15.75" customHeight="1">
      <c r="A302" s="730"/>
      <c r="B302" s="729" t="s">
        <v>2478</v>
      </c>
      <c r="C302" s="603"/>
      <c r="D302" s="624"/>
      <c r="E302" s="728">
        <f>F302-5</f>
        <v>43307</v>
      </c>
      <c r="F302" s="727">
        <f>F301+7</f>
        <v>43312</v>
      </c>
      <c r="G302" s="698">
        <f>F302+39</f>
        <v>43351</v>
      </c>
    </row>
    <row r="303" spans="1:8" s="706" customFormat="1" ht="15">
      <c r="A303" s="679" t="s">
        <v>172</v>
      </c>
      <c r="B303" s="726"/>
      <c r="C303" s="678"/>
      <c r="D303" s="677"/>
      <c r="E303" s="677"/>
      <c r="F303" s="676"/>
      <c r="G303" s="676"/>
    </row>
    <row r="304" spans="1:8" s="696" customFormat="1" ht="15">
      <c r="A304" s="715"/>
      <c r="B304" s="601" t="s">
        <v>38</v>
      </c>
      <c r="C304" s="601" t="s">
        <v>39</v>
      </c>
      <c r="D304" s="601" t="s">
        <v>11</v>
      </c>
      <c r="E304" s="669" t="s">
        <v>2457</v>
      </c>
      <c r="F304" s="618" t="s">
        <v>12</v>
      </c>
      <c r="G304" s="618" t="s">
        <v>172</v>
      </c>
      <c r="H304" s="706"/>
    </row>
    <row r="305" spans="1:8" s="696" customFormat="1" ht="15">
      <c r="A305" s="715"/>
      <c r="B305" s="720"/>
      <c r="C305" s="720"/>
      <c r="D305" s="720"/>
      <c r="E305" s="669" t="s">
        <v>2456</v>
      </c>
      <c r="F305" s="618" t="s">
        <v>42</v>
      </c>
      <c r="G305" s="618" t="s">
        <v>43</v>
      </c>
    </row>
    <row r="306" spans="1:8" s="696" customFormat="1" ht="15">
      <c r="A306" s="715"/>
      <c r="B306" s="618" t="s">
        <v>2166</v>
      </c>
      <c r="C306" s="603" t="s">
        <v>2553</v>
      </c>
      <c r="D306" s="626" t="s">
        <v>129</v>
      </c>
      <c r="E306" s="615">
        <f>F306-5</f>
        <v>43283</v>
      </c>
      <c r="F306" s="698">
        <v>43288</v>
      </c>
      <c r="G306" s="698">
        <f>F306+20</f>
        <v>43308</v>
      </c>
    </row>
    <row r="307" spans="1:8" s="696" customFormat="1" ht="15">
      <c r="A307" s="715"/>
      <c r="B307" s="618" t="s">
        <v>2552</v>
      </c>
      <c r="C307" s="603" t="s">
        <v>395</v>
      </c>
      <c r="D307" s="625"/>
      <c r="E307" s="615">
        <f>F307-5</f>
        <v>43290</v>
      </c>
      <c r="F307" s="698">
        <f>F306+7</f>
        <v>43295</v>
      </c>
      <c r="G307" s="698">
        <f>F307+20</f>
        <v>43315</v>
      </c>
    </row>
    <row r="308" spans="1:8" s="696" customFormat="1" ht="15">
      <c r="A308" s="715"/>
      <c r="B308" s="618" t="s">
        <v>2551</v>
      </c>
      <c r="C308" s="603" t="s">
        <v>1769</v>
      </c>
      <c r="D308" s="625"/>
      <c r="E308" s="615">
        <f>F308-5</f>
        <v>43297</v>
      </c>
      <c r="F308" s="698">
        <f>F307+7</f>
        <v>43302</v>
      </c>
      <c r="G308" s="698">
        <f>F308+20</f>
        <v>43322</v>
      </c>
    </row>
    <row r="309" spans="1:8" s="696" customFormat="1" ht="15">
      <c r="A309" s="715"/>
      <c r="B309" s="618" t="s">
        <v>2164</v>
      </c>
      <c r="C309" s="603" t="s">
        <v>77</v>
      </c>
      <c r="D309" s="625"/>
      <c r="E309" s="615">
        <f>F309-5</f>
        <v>43304</v>
      </c>
      <c r="F309" s="698">
        <f>F308+7</f>
        <v>43309</v>
      </c>
      <c r="G309" s="698">
        <f>F309+20</f>
        <v>43329</v>
      </c>
    </row>
    <row r="310" spans="1:8" s="696" customFormat="1" ht="15">
      <c r="A310" s="715"/>
      <c r="B310" s="618" t="s">
        <v>2163</v>
      </c>
      <c r="C310" s="603" t="s">
        <v>2162</v>
      </c>
      <c r="D310" s="624"/>
      <c r="E310" s="615">
        <f>F310-5</f>
        <v>43311</v>
      </c>
      <c r="F310" s="698">
        <f>F309+7</f>
        <v>43316</v>
      </c>
      <c r="G310" s="698">
        <f>F310+20</f>
        <v>43336</v>
      </c>
    </row>
    <row r="311" spans="1:8" s="725" customFormat="1" ht="15">
      <c r="A311" s="679" t="s">
        <v>1322</v>
      </c>
      <c r="B311" s="726"/>
      <c r="C311" s="678"/>
      <c r="D311" s="677"/>
      <c r="E311" s="677"/>
      <c r="F311" s="676"/>
      <c r="G311" s="676"/>
    </row>
    <row r="312" spans="1:8" s="696" customFormat="1" ht="15">
      <c r="A312" s="715"/>
      <c r="B312" s="601" t="s">
        <v>38</v>
      </c>
      <c r="C312" s="724" t="s">
        <v>39</v>
      </c>
      <c r="D312" s="723" t="s">
        <v>11</v>
      </c>
      <c r="E312" s="669" t="s">
        <v>2457</v>
      </c>
      <c r="F312" s="722" t="s">
        <v>12</v>
      </c>
      <c r="G312" s="721" t="s">
        <v>1322</v>
      </c>
    </row>
    <row r="313" spans="1:8" s="696" customFormat="1" ht="15">
      <c r="A313" s="715"/>
      <c r="B313" s="720"/>
      <c r="C313" s="719"/>
      <c r="D313" s="718"/>
      <c r="E313" s="668" t="s">
        <v>2456</v>
      </c>
      <c r="F313" s="717" t="s">
        <v>42</v>
      </c>
      <c r="G313" s="716" t="s">
        <v>43</v>
      </c>
    </row>
    <row r="314" spans="1:8" s="696" customFormat="1" ht="15">
      <c r="A314" s="715"/>
      <c r="B314" s="603" t="s">
        <v>584</v>
      </c>
      <c r="C314" s="603" t="s">
        <v>52</v>
      </c>
      <c r="D314" s="626" t="s">
        <v>129</v>
      </c>
      <c r="E314" s="600">
        <f>F314-5</f>
        <v>43281</v>
      </c>
      <c r="F314" s="698">
        <v>43286</v>
      </c>
      <c r="G314" s="698">
        <f>F314+45</f>
        <v>43331</v>
      </c>
    </row>
    <row r="315" spans="1:8" s="696" customFormat="1" ht="15">
      <c r="A315" s="715"/>
      <c r="B315" s="603" t="s">
        <v>585</v>
      </c>
      <c r="C315" s="603" t="s">
        <v>46</v>
      </c>
      <c r="D315" s="625"/>
      <c r="E315" s="600">
        <f>F315-5</f>
        <v>43288</v>
      </c>
      <c r="F315" s="698">
        <f>F314+7</f>
        <v>43293</v>
      </c>
      <c r="G315" s="698">
        <f>F315+45</f>
        <v>43338</v>
      </c>
    </row>
    <row r="316" spans="1:8" s="696" customFormat="1" ht="15">
      <c r="A316" s="715"/>
      <c r="B316" s="603" t="s">
        <v>2529</v>
      </c>
      <c r="C316" s="603"/>
      <c r="D316" s="625"/>
      <c r="E316" s="600">
        <f>F316-5</f>
        <v>43295</v>
      </c>
      <c r="F316" s="698">
        <f>F315+7</f>
        <v>43300</v>
      </c>
      <c r="G316" s="698">
        <f>F316+45</f>
        <v>43345</v>
      </c>
    </row>
    <row r="317" spans="1:8" s="696" customFormat="1" ht="15">
      <c r="A317" s="715"/>
      <c r="B317" s="603" t="s">
        <v>2550</v>
      </c>
      <c r="C317" s="603" t="s">
        <v>45</v>
      </c>
      <c r="D317" s="625"/>
      <c r="E317" s="600">
        <f>F317-5</f>
        <v>43302</v>
      </c>
      <c r="F317" s="698">
        <f>F316+7</f>
        <v>43307</v>
      </c>
      <c r="G317" s="698">
        <f>F317+45</f>
        <v>43352</v>
      </c>
    </row>
    <row r="318" spans="1:8" s="696" customFormat="1" ht="15">
      <c r="A318" s="715"/>
      <c r="B318" s="603" t="s">
        <v>2549</v>
      </c>
      <c r="C318" s="603" t="s">
        <v>316</v>
      </c>
      <c r="D318" s="624"/>
      <c r="E318" s="600">
        <f>F318-5</f>
        <v>43309</v>
      </c>
      <c r="F318" s="698">
        <f>F317+7</f>
        <v>43314</v>
      </c>
      <c r="G318" s="698">
        <f>F318+45</f>
        <v>43359</v>
      </c>
    </row>
    <row r="319" spans="1:8" s="706" customFormat="1" ht="15">
      <c r="A319" s="711" t="s">
        <v>2548</v>
      </c>
      <c r="B319" s="710"/>
      <c r="C319" s="709"/>
      <c r="D319" s="708"/>
      <c r="E319" s="708"/>
      <c r="F319" s="707"/>
      <c r="G319" s="707"/>
    </row>
    <row r="320" spans="1:8" s="696" customFormat="1" ht="15">
      <c r="A320" s="701"/>
      <c r="B320" s="705" t="s">
        <v>38</v>
      </c>
      <c r="C320" s="704" t="s">
        <v>39</v>
      </c>
      <c r="D320" s="704" t="s">
        <v>11</v>
      </c>
      <c r="E320" s="703" t="s">
        <v>2457</v>
      </c>
      <c r="F320" s="702" t="s">
        <v>12</v>
      </c>
      <c r="G320" s="702" t="s">
        <v>1265</v>
      </c>
      <c r="H320" s="706"/>
    </row>
    <row r="321" spans="1:9" s="696" customFormat="1" ht="15">
      <c r="A321" s="701"/>
      <c r="B321" s="705"/>
      <c r="C321" s="704"/>
      <c r="D321" s="704"/>
      <c r="E321" s="703" t="s">
        <v>2456</v>
      </c>
      <c r="F321" s="702" t="s">
        <v>42</v>
      </c>
      <c r="G321" s="702" t="s">
        <v>43</v>
      </c>
    </row>
    <row r="322" spans="1:9" s="696" customFormat="1" ht="15">
      <c r="A322" s="701"/>
      <c r="B322" s="618" t="s">
        <v>2547</v>
      </c>
      <c r="C322" s="699" t="s">
        <v>2546</v>
      </c>
      <c r="D322" s="651" t="s">
        <v>221</v>
      </c>
      <c r="E322" s="600">
        <f>F322-5</f>
        <v>43279</v>
      </c>
      <c r="F322" s="698">
        <v>43284</v>
      </c>
      <c r="G322" s="698">
        <f>F322+29</f>
        <v>43313</v>
      </c>
    </row>
    <row r="323" spans="1:9" s="696" customFormat="1" ht="15">
      <c r="A323" s="701"/>
      <c r="B323" s="714" t="s">
        <v>2545</v>
      </c>
      <c r="C323" s="699" t="s">
        <v>2544</v>
      </c>
      <c r="D323" s="651"/>
      <c r="E323" s="600">
        <f>F323-5</f>
        <v>43286</v>
      </c>
      <c r="F323" s="698">
        <f>F322+7</f>
        <v>43291</v>
      </c>
      <c r="G323" s="698">
        <f>F323+32</f>
        <v>43323</v>
      </c>
    </row>
    <row r="324" spans="1:9" s="696" customFormat="1" ht="15">
      <c r="A324" s="701"/>
      <c r="B324" s="618" t="s">
        <v>2177</v>
      </c>
      <c r="C324" s="699" t="s">
        <v>2176</v>
      </c>
      <c r="D324" s="651"/>
      <c r="E324" s="600">
        <f>F324-5</f>
        <v>43293</v>
      </c>
      <c r="F324" s="698">
        <f>F323+7</f>
        <v>43298</v>
      </c>
      <c r="G324" s="698">
        <f>F324+32</f>
        <v>43330</v>
      </c>
      <c r="H324" s="554"/>
    </row>
    <row r="325" spans="1:9" s="696" customFormat="1" ht="15">
      <c r="A325" s="701"/>
      <c r="B325" s="618" t="s">
        <v>275</v>
      </c>
      <c r="C325" s="713" t="s">
        <v>2543</v>
      </c>
      <c r="D325" s="651"/>
      <c r="E325" s="600">
        <f>F325-5</f>
        <v>43300</v>
      </c>
      <c r="F325" s="698">
        <f>F324+7</f>
        <v>43305</v>
      </c>
      <c r="G325" s="698">
        <f>F325+32</f>
        <v>43337</v>
      </c>
      <c r="H325" s="548"/>
    </row>
    <row r="326" spans="1:9" s="696" customFormat="1" ht="15" customHeight="1">
      <c r="A326" s="700"/>
      <c r="B326" s="618" t="s">
        <v>2174</v>
      </c>
      <c r="C326" s="713" t="s">
        <v>2173</v>
      </c>
      <c r="D326" s="651"/>
      <c r="E326" s="600">
        <f>F326-5</f>
        <v>43307</v>
      </c>
      <c r="F326" s="698">
        <f>F325+7</f>
        <v>43312</v>
      </c>
      <c r="G326" s="698">
        <f>F326+32</f>
        <v>43344</v>
      </c>
      <c r="H326" s="548"/>
      <c r="I326" s="697"/>
    </row>
    <row r="327" spans="1:9" s="706" customFormat="1" ht="15">
      <c r="A327" s="711" t="s">
        <v>1732</v>
      </c>
      <c r="B327" s="710"/>
      <c r="C327" s="709"/>
      <c r="D327" s="708"/>
      <c r="E327" s="708"/>
      <c r="F327" s="707"/>
      <c r="G327" s="707"/>
    </row>
    <row r="328" spans="1:9" s="696" customFormat="1" ht="15">
      <c r="A328" s="701"/>
      <c r="B328" s="705" t="s">
        <v>38</v>
      </c>
      <c r="C328" s="704" t="s">
        <v>39</v>
      </c>
      <c r="D328" s="704" t="s">
        <v>11</v>
      </c>
      <c r="E328" s="703" t="s">
        <v>2457</v>
      </c>
      <c r="F328" s="702" t="s">
        <v>12</v>
      </c>
      <c r="G328" s="702" t="s">
        <v>1732</v>
      </c>
      <c r="H328" s="706"/>
    </row>
    <row r="329" spans="1:9" s="696" customFormat="1" ht="15">
      <c r="A329" s="701"/>
      <c r="B329" s="705"/>
      <c r="C329" s="704"/>
      <c r="D329" s="704"/>
      <c r="E329" s="703" t="s">
        <v>2456</v>
      </c>
      <c r="F329" s="702" t="s">
        <v>42</v>
      </c>
      <c r="G329" s="702" t="s">
        <v>43</v>
      </c>
    </row>
    <row r="330" spans="1:9" s="696" customFormat="1" ht="15">
      <c r="A330" s="701"/>
      <c r="B330" s="712" t="s">
        <v>2542</v>
      </c>
      <c r="C330" s="712" t="s">
        <v>2540</v>
      </c>
      <c r="D330" s="684" t="s">
        <v>2541</v>
      </c>
      <c r="E330" s="600">
        <f>F330-5</f>
        <v>43282</v>
      </c>
      <c r="F330" s="698">
        <v>43287</v>
      </c>
      <c r="G330" s="698">
        <f>F330+6</f>
        <v>43293</v>
      </c>
    </row>
    <row r="331" spans="1:9" s="696" customFormat="1" ht="15">
      <c r="A331" s="701"/>
      <c r="B331" s="712" t="s">
        <v>2506</v>
      </c>
      <c r="C331" s="712" t="s">
        <v>2540</v>
      </c>
      <c r="D331" s="684"/>
      <c r="E331" s="600">
        <f>F331-5</f>
        <v>43289</v>
      </c>
      <c r="F331" s="698">
        <f>F330+7</f>
        <v>43294</v>
      </c>
      <c r="G331" s="698">
        <f>F331+6</f>
        <v>43300</v>
      </c>
    </row>
    <row r="332" spans="1:9" s="696" customFormat="1" ht="15">
      <c r="A332" s="701"/>
      <c r="B332" s="699" t="s">
        <v>2505</v>
      </c>
      <c r="C332" s="712" t="s">
        <v>2539</v>
      </c>
      <c r="D332" s="684"/>
      <c r="E332" s="600">
        <f>F332-5</f>
        <v>43296</v>
      </c>
      <c r="F332" s="698">
        <f>F331+7</f>
        <v>43301</v>
      </c>
      <c r="G332" s="698">
        <f>F332+6</f>
        <v>43307</v>
      </c>
      <c r="H332" s="554"/>
    </row>
    <row r="333" spans="1:9" s="696" customFormat="1" ht="15">
      <c r="A333" s="701"/>
      <c r="B333" s="712" t="s">
        <v>2506</v>
      </c>
      <c r="C333" s="712" t="s">
        <v>2539</v>
      </c>
      <c r="D333" s="684"/>
      <c r="E333" s="600">
        <f>F333-5</f>
        <v>43303</v>
      </c>
      <c r="F333" s="698">
        <f>F332+7</f>
        <v>43308</v>
      </c>
      <c r="G333" s="698">
        <f>F333+6</f>
        <v>43314</v>
      </c>
      <c r="H333" s="548"/>
    </row>
    <row r="334" spans="1:9" s="696" customFormat="1" ht="15" customHeight="1">
      <c r="A334" s="700"/>
      <c r="B334" s="699" t="s">
        <v>2505</v>
      </c>
      <c r="C334" s="712" t="s">
        <v>759</v>
      </c>
      <c r="D334" s="684"/>
      <c r="E334" s="600">
        <f>F334-5</f>
        <v>43310</v>
      </c>
      <c r="F334" s="698">
        <f>F333+7</f>
        <v>43315</v>
      </c>
      <c r="G334" s="698">
        <f>F334+6</f>
        <v>43321</v>
      </c>
      <c r="H334" s="548"/>
      <c r="I334" s="697"/>
    </row>
    <row r="335" spans="1:9" s="706" customFormat="1" ht="15">
      <c r="A335" s="711"/>
      <c r="B335" s="710"/>
      <c r="C335" s="709"/>
      <c r="D335" s="708"/>
      <c r="E335" s="708"/>
      <c r="F335" s="707"/>
      <c r="G335" s="707"/>
    </row>
    <row r="336" spans="1:9" s="696" customFormat="1" ht="15">
      <c r="A336" s="701"/>
      <c r="B336" s="705" t="s">
        <v>38</v>
      </c>
      <c r="C336" s="704" t="s">
        <v>39</v>
      </c>
      <c r="D336" s="704" t="s">
        <v>11</v>
      </c>
      <c r="E336" s="703" t="s">
        <v>2457</v>
      </c>
      <c r="F336" s="702" t="s">
        <v>12</v>
      </c>
      <c r="G336" s="702" t="s">
        <v>1732</v>
      </c>
      <c r="H336" s="706"/>
    </row>
    <row r="337" spans="1:9" s="696" customFormat="1" ht="15">
      <c r="A337" s="701"/>
      <c r="B337" s="705"/>
      <c r="C337" s="704"/>
      <c r="D337" s="704"/>
      <c r="E337" s="703" t="s">
        <v>2456</v>
      </c>
      <c r="F337" s="702" t="s">
        <v>42</v>
      </c>
      <c r="G337" s="702" t="s">
        <v>43</v>
      </c>
    </row>
    <row r="338" spans="1:9" s="696" customFormat="1" ht="15">
      <c r="A338" s="701"/>
      <c r="B338" s="618" t="s">
        <v>2517</v>
      </c>
      <c r="C338" s="699" t="s">
        <v>22</v>
      </c>
      <c r="D338" s="651" t="s">
        <v>198</v>
      </c>
      <c r="E338" s="600">
        <f>F338-5</f>
        <v>43279</v>
      </c>
      <c r="F338" s="698">
        <v>43284</v>
      </c>
      <c r="G338" s="698">
        <f>F338+3</f>
        <v>43287</v>
      </c>
    </row>
    <row r="339" spans="1:9" s="696" customFormat="1" ht="15">
      <c r="A339" s="701"/>
      <c r="B339" s="618" t="s">
        <v>2521</v>
      </c>
      <c r="C339" s="699" t="s">
        <v>249</v>
      </c>
      <c r="D339" s="651"/>
      <c r="E339" s="600">
        <f>F339-5</f>
        <v>43286</v>
      </c>
      <c r="F339" s="698">
        <f>F338+7</f>
        <v>43291</v>
      </c>
      <c r="G339" s="698">
        <f>F339+3</f>
        <v>43294</v>
      </c>
    </row>
    <row r="340" spans="1:9" s="696" customFormat="1" ht="15">
      <c r="A340" s="701"/>
      <c r="B340" s="618" t="s">
        <v>2520</v>
      </c>
      <c r="C340" s="699" t="s">
        <v>233</v>
      </c>
      <c r="D340" s="651"/>
      <c r="E340" s="600">
        <f>F340-5</f>
        <v>43293</v>
      </c>
      <c r="F340" s="698">
        <f>F339+7</f>
        <v>43298</v>
      </c>
      <c r="G340" s="698">
        <f>F340+3</f>
        <v>43301</v>
      </c>
      <c r="H340" s="554"/>
    </row>
    <row r="341" spans="1:9" s="696" customFormat="1" ht="15">
      <c r="A341" s="701"/>
      <c r="B341" s="618" t="s">
        <v>2519</v>
      </c>
      <c r="C341" s="699" t="s">
        <v>2518</v>
      </c>
      <c r="D341" s="651"/>
      <c r="E341" s="600">
        <f>F341-5</f>
        <v>43300</v>
      </c>
      <c r="F341" s="698">
        <f>F340+7</f>
        <v>43305</v>
      </c>
      <c r="G341" s="698">
        <f>F341+3</f>
        <v>43308</v>
      </c>
      <c r="H341" s="548"/>
    </row>
    <row r="342" spans="1:9" s="696" customFormat="1" ht="15" customHeight="1">
      <c r="A342" s="700"/>
      <c r="B342" s="618" t="s">
        <v>2517</v>
      </c>
      <c r="C342" s="699" t="s">
        <v>234</v>
      </c>
      <c r="D342" s="651"/>
      <c r="E342" s="600">
        <f>F342-5</f>
        <v>43307</v>
      </c>
      <c r="F342" s="698">
        <f>F341+7</f>
        <v>43312</v>
      </c>
      <c r="G342" s="698">
        <f>F342+3</f>
        <v>43315</v>
      </c>
      <c r="H342" s="548"/>
      <c r="I342" s="697"/>
    </row>
    <row r="343" spans="1:9" s="554" customFormat="1" ht="15">
      <c r="A343" s="695" t="s">
        <v>108</v>
      </c>
      <c r="B343" s="695"/>
      <c r="C343" s="695"/>
      <c r="D343" s="695"/>
      <c r="E343" s="695"/>
      <c r="F343" s="695"/>
      <c r="G343" s="695"/>
      <c r="H343" s="548"/>
    </row>
    <row r="344" spans="1:9" s="565" customFormat="1" ht="15.75" customHeight="1">
      <c r="A344" s="679" t="s">
        <v>121</v>
      </c>
      <c r="B344" s="679"/>
      <c r="C344" s="678"/>
      <c r="D344" s="677"/>
      <c r="E344" s="677"/>
      <c r="F344" s="676"/>
      <c r="G344" s="676"/>
    </row>
    <row r="345" spans="1:9" s="548" customFormat="1" ht="15">
      <c r="A345" s="665"/>
      <c r="B345" s="694" t="s">
        <v>38</v>
      </c>
      <c r="C345" s="675" t="s">
        <v>39</v>
      </c>
      <c r="D345" s="674" t="s">
        <v>11</v>
      </c>
      <c r="E345" s="669" t="s">
        <v>2457</v>
      </c>
      <c r="F345" s="669" t="s">
        <v>12</v>
      </c>
      <c r="G345" s="669" t="s">
        <v>121</v>
      </c>
    </row>
    <row r="346" spans="1:9" s="548" customFormat="1" ht="15">
      <c r="A346" s="665"/>
      <c r="B346" s="693"/>
      <c r="C346" s="671"/>
      <c r="D346" s="670"/>
      <c r="E346" s="692" t="s">
        <v>2456</v>
      </c>
      <c r="F346" s="692" t="s">
        <v>42</v>
      </c>
      <c r="G346" s="692" t="s">
        <v>43</v>
      </c>
    </row>
    <row r="347" spans="1:9" s="548" customFormat="1" ht="15">
      <c r="A347" s="665"/>
      <c r="B347" s="603" t="s">
        <v>2538</v>
      </c>
      <c r="C347" s="603" t="s">
        <v>2536</v>
      </c>
      <c r="D347" s="651" t="s">
        <v>114</v>
      </c>
      <c r="E347" s="600">
        <f>F347-5</f>
        <v>43283</v>
      </c>
      <c r="F347" s="633">
        <v>43288</v>
      </c>
      <c r="G347" s="633">
        <f>F347+12</f>
        <v>43300</v>
      </c>
      <c r="H347" s="548" t="s">
        <v>402</v>
      </c>
    </row>
    <row r="348" spans="1:9" s="548" customFormat="1" ht="15">
      <c r="A348" s="665"/>
      <c r="B348" s="603" t="s">
        <v>2537</v>
      </c>
      <c r="C348" s="603" t="s">
        <v>2536</v>
      </c>
      <c r="D348" s="651"/>
      <c r="E348" s="600">
        <f>F348-5</f>
        <v>43290</v>
      </c>
      <c r="F348" s="633">
        <f>F347+7</f>
        <v>43295</v>
      </c>
      <c r="G348" s="633">
        <f>F348+12</f>
        <v>43307</v>
      </c>
      <c r="H348" s="543"/>
    </row>
    <row r="349" spans="1:9" s="548" customFormat="1" ht="15">
      <c r="A349" s="665"/>
      <c r="B349" s="603" t="s">
        <v>2535</v>
      </c>
      <c r="C349" s="603" t="s">
        <v>2533</v>
      </c>
      <c r="D349" s="651"/>
      <c r="E349" s="600">
        <f>F349-5</f>
        <v>43297</v>
      </c>
      <c r="F349" s="633">
        <f>F348+7</f>
        <v>43302</v>
      </c>
      <c r="G349" s="633">
        <f>F349+12</f>
        <v>43314</v>
      </c>
      <c r="H349" s="543"/>
    </row>
    <row r="350" spans="1:9" s="548" customFormat="1" ht="15">
      <c r="A350" s="665"/>
      <c r="B350" s="603" t="s">
        <v>245</v>
      </c>
      <c r="C350" s="603" t="s">
        <v>2533</v>
      </c>
      <c r="D350" s="651"/>
      <c r="E350" s="600">
        <f>F350-5</f>
        <v>43304</v>
      </c>
      <c r="F350" s="633">
        <f>F349+7</f>
        <v>43309</v>
      </c>
      <c r="G350" s="633">
        <f>F350+12</f>
        <v>43321</v>
      </c>
      <c r="H350" s="543"/>
    </row>
    <row r="351" spans="1:9" s="548" customFormat="1" ht="15">
      <c r="A351" s="665"/>
      <c r="B351" s="603" t="s">
        <v>2534</v>
      </c>
      <c r="C351" s="603" t="s">
        <v>2533</v>
      </c>
      <c r="D351" s="651"/>
      <c r="E351" s="600">
        <f>F351-5</f>
        <v>43311</v>
      </c>
      <c r="F351" s="633">
        <f>F350+7</f>
        <v>43316</v>
      </c>
      <c r="G351" s="633">
        <f>F351+12</f>
        <v>43328</v>
      </c>
      <c r="H351" s="543"/>
    </row>
    <row r="352" spans="1:9" s="544" customFormat="1" ht="15">
      <c r="A352" s="679" t="s">
        <v>122</v>
      </c>
      <c r="B352" s="679"/>
      <c r="C352" s="678"/>
      <c r="D352" s="677"/>
      <c r="E352" s="677"/>
      <c r="F352" s="676"/>
      <c r="G352" s="676"/>
    </row>
    <row r="353" spans="1:8" s="543" customFormat="1" ht="15">
      <c r="A353" s="665"/>
      <c r="B353" s="691" t="s">
        <v>38</v>
      </c>
      <c r="C353" s="690" t="s">
        <v>39</v>
      </c>
      <c r="D353" s="689" t="s">
        <v>11</v>
      </c>
      <c r="E353" s="669" t="s">
        <v>2457</v>
      </c>
      <c r="F353" s="673" t="s">
        <v>12</v>
      </c>
      <c r="G353" s="673" t="s">
        <v>284</v>
      </c>
    </row>
    <row r="354" spans="1:8" s="543" customFormat="1" ht="15">
      <c r="A354" s="665"/>
      <c r="B354" s="688"/>
      <c r="C354" s="687"/>
      <c r="D354" s="687"/>
      <c r="E354" s="668" t="s">
        <v>2456</v>
      </c>
      <c r="F354" s="686" t="s">
        <v>42</v>
      </c>
      <c r="G354" s="685" t="s">
        <v>43</v>
      </c>
    </row>
    <row r="355" spans="1:8" s="543" customFormat="1" ht="15">
      <c r="B355" s="603" t="s">
        <v>2529</v>
      </c>
      <c r="C355" s="666"/>
      <c r="D355" s="684" t="s">
        <v>2532</v>
      </c>
      <c r="E355" s="663">
        <f>F355-5</f>
        <v>43282</v>
      </c>
      <c r="F355" s="662">
        <v>43287</v>
      </c>
      <c r="G355" s="662">
        <f>F355+12</f>
        <v>43299</v>
      </c>
    </row>
    <row r="356" spans="1:8" s="543" customFormat="1" ht="15">
      <c r="A356" s="665"/>
      <c r="B356" s="603" t="s">
        <v>2527</v>
      </c>
      <c r="C356" s="603" t="s">
        <v>2526</v>
      </c>
      <c r="D356" s="684"/>
      <c r="E356" s="663">
        <f>F356-5</f>
        <v>43289</v>
      </c>
      <c r="F356" s="662">
        <f>F355+7</f>
        <v>43294</v>
      </c>
      <c r="G356" s="662">
        <f>F356+12</f>
        <v>43306</v>
      </c>
    </row>
    <row r="357" spans="1:8" s="543" customFormat="1" ht="15">
      <c r="A357" s="665"/>
      <c r="B357" s="603" t="s">
        <v>27</v>
      </c>
      <c r="C357" s="664" t="s">
        <v>2523</v>
      </c>
      <c r="D357" s="684"/>
      <c r="E357" s="663">
        <f>F357-5</f>
        <v>43296</v>
      </c>
      <c r="F357" s="662">
        <f>F356+7</f>
        <v>43301</v>
      </c>
      <c r="G357" s="662">
        <f>F357+12</f>
        <v>43313</v>
      </c>
    </row>
    <row r="358" spans="1:8" s="543" customFormat="1" ht="15">
      <c r="A358" s="665"/>
      <c r="B358" s="603" t="s">
        <v>2525</v>
      </c>
      <c r="C358" s="664" t="s">
        <v>2524</v>
      </c>
      <c r="D358" s="684"/>
      <c r="E358" s="663">
        <f>F358-5</f>
        <v>43303</v>
      </c>
      <c r="F358" s="662">
        <f>F357+7</f>
        <v>43308</v>
      </c>
      <c r="G358" s="662">
        <f>F358+12</f>
        <v>43320</v>
      </c>
    </row>
    <row r="359" spans="1:8" s="543" customFormat="1" ht="15">
      <c r="A359" s="665"/>
      <c r="B359" s="603" t="s">
        <v>25</v>
      </c>
      <c r="C359" s="664" t="s">
        <v>2523</v>
      </c>
      <c r="D359" s="684"/>
      <c r="E359" s="663">
        <f>F359-5</f>
        <v>43310</v>
      </c>
      <c r="F359" s="662">
        <f>F358+7</f>
        <v>43315</v>
      </c>
      <c r="G359" s="662">
        <f>F359+12</f>
        <v>43327</v>
      </c>
    </row>
    <row r="360" spans="1:8" s="543" customFormat="1" ht="15">
      <c r="A360" s="665"/>
    </row>
    <row r="361" spans="1:8" s="543" customFormat="1" ht="15">
      <c r="A361" s="665"/>
      <c r="B361" s="683" t="s">
        <v>38</v>
      </c>
      <c r="C361" s="675" t="s">
        <v>39</v>
      </c>
      <c r="D361" s="675" t="s">
        <v>11</v>
      </c>
      <c r="E361" s="669" t="s">
        <v>2457</v>
      </c>
      <c r="F361" s="669" t="s">
        <v>12</v>
      </c>
      <c r="G361" s="669" t="s">
        <v>284</v>
      </c>
    </row>
    <row r="362" spans="1:8" s="543" customFormat="1" ht="15">
      <c r="A362" s="665"/>
      <c r="B362" s="683"/>
      <c r="C362" s="671"/>
      <c r="D362" s="675"/>
      <c r="E362" s="669" t="s">
        <v>2456</v>
      </c>
      <c r="F362" s="669" t="s">
        <v>42</v>
      </c>
      <c r="G362" s="669" t="s">
        <v>43</v>
      </c>
    </row>
    <row r="363" spans="1:8" s="543" customFormat="1" ht="15.75" customHeight="1">
      <c r="A363" s="665"/>
      <c r="B363" s="603" t="s">
        <v>2487</v>
      </c>
      <c r="C363" s="602" t="s">
        <v>674</v>
      </c>
      <c r="D363" s="682" t="s">
        <v>181</v>
      </c>
      <c r="E363" s="600">
        <f>F363-5</f>
        <v>43277</v>
      </c>
      <c r="F363" s="599">
        <v>43282</v>
      </c>
      <c r="G363" s="599">
        <f>F363+10</f>
        <v>43292</v>
      </c>
    </row>
    <row r="364" spans="1:8" s="543" customFormat="1" ht="15">
      <c r="A364" s="665"/>
      <c r="B364" s="618" t="s">
        <v>673</v>
      </c>
      <c r="C364" s="602" t="s">
        <v>264</v>
      </c>
      <c r="D364" s="681"/>
      <c r="E364" s="600">
        <f>F364-5</f>
        <v>43284</v>
      </c>
      <c r="F364" s="599">
        <f>F363+7</f>
        <v>43289</v>
      </c>
      <c r="G364" s="599">
        <f>F364+10</f>
        <v>43299</v>
      </c>
      <c r="H364" s="548"/>
    </row>
    <row r="365" spans="1:8" s="543" customFormat="1" ht="15">
      <c r="A365" s="665"/>
      <c r="B365" s="603" t="s">
        <v>2486</v>
      </c>
      <c r="C365" s="602" t="s">
        <v>257</v>
      </c>
      <c r="D365" s="681"/>
      <c r="E365" s="600">
        <f>F365-5</f>
        <v>43291</v>
      </c>
      <c r="F365" s="599">
        <f>F364+7</f>
        <v>43296</v>
      </c>
      <c r="G365" s="599">
        <f>F365+10</f>
        <v>43306</v>
      </c>
      <c r="H365" s="548"/>
    </row>
    <row r="366" spans="1:8" s="543" customFormat="1" ht="15">
      <c r="A366" s="665"/>
      <c r="B366" s="617" t="s">
        <v>2478</v>
      </c>
      <c r="C366" s="602"/>
      <c r="D366" s="681"/>
      <c r="E366" s="600">
        <f>F366-5</f>
        <v>43298</v>
      </c>
      <c r="F366" s="599">
        <f>F365+7</f>
        <v>43303</v>
      </c>
      <c r="G366" s="599">
        <f>F366+10</f>
        <v>43313</v>
      </c>
      <c r="H366" s="548"/>
    </row>
    <row r="367" spans="1:8" s="543" customFormat="1" ht="15">
      <c r="A367" s="665"/>
      <c r="B367" s="618" t="s">
        <v>2485</v>
      </c>
      <c r="C367" s="602" t="s">
        <v>2484</v>
      </c>
      <c r="D367" s="680"/>
      <c r="E367" s="600">
        <f>F367-5</f>
        <v>43305</v>
      </c>
      <c r="F367" s="599">
        <f>F366+7</f>
        <v>43310</v>
      </c>
      <c r="G367" s="599">
        <f>F367+10</f>
        <v>43320</v>
      </c>
      <c r="H367" s="548"/>
    </row>
    <row r="368" spans="1:8" s="565" customFormat="1" ht="15">
      <c r="A368" s="679" t="s">
        <v>2531</v>
      </c>
      <c r="B368" s="679"/>
      <c r="C368" s="678"/>
      <c r="D368" s="677"/>
      <c r="E368" s="677"/>
      <c r="F368" s="676"/>
      <c r="G368" s="676"/>
    </row>
    <row r="369" spans="1:8" s="548" customFormat="1" ht="15">
      <c r="A369" s="665"/>
      <c r="B369" s="581" t="s">
        <v>38</v>
      </c>
      <c r="C369" s="675" t="s">
        <v>39</v>
      </c>
      <c r="D369" s="674" t="s">
        <v>11</v>
      </c>
      <c r="E369" s="669" t="s">
        <v>2457</v>
      </c>
      <c r="F369" s="673" t="s">
        <v>12</v>
      </c>
      <c r="G369" s="672" t="s">
        <v>2530</v>
      </c>
    </row>
    <row r="370" spans="1:8" s="548" customFormat="1" ht="15">
      <c r="A370" s="665"/>
      <c r="B370" s="606"/>
      <c r="C370" s="671"/>
      <c r="D370" s="670"/>
      <c r="E370" s="669" t="s">
        <v>2456</v>
      </c>
      <c r="F370" s="668" t="s">
        <v>42</v>
      </c>
      <c r="G370" s="667" t="s">
        <v>43</v>
      </c>
    </row>
    <row r="371" spans="1:8" s="548" customFormat="1" ht="15">
      <c r="A371" s="665"/>
      <c r="B371" s="603" t="s">
        <v>2529</v>
      </c>
      <c r="C371" s="666"/>
      <c r="D371" s="601" t="s">
        <v>2528</v>
      </c>
      <c r="E371" s="663">
        <f>F371-5</f>
        <v>43282</v>
      </c>
      <c r="F371" s="662">
        <v>43287</v>
      </c>
      <c r="G371" s="662">
        <f>F371+20</f>
        <v>43307</v>
      </c>
    </row>
    <row r="372" spans="1:8" s="548" customFormat="1" ht="15">
      <c r="A372" s="665"/>
      <c r="B372" s="603" t="s">
        <v>2527</v>
      </c>
      <c r="C372" s="603" t="s">
        <v>2526</v>
      </c>
      <c r="D372" s="601"/>
      <c r="E372" s="663">
        <f>F372-5</f>
        <v>43289</v>
      </c>
      <c r="F372" s="662">
        <f>F371+7</f>
        <v>43294</v>
      </c>
      <c r="G372" s="662">
        <f>F372+20</f>
        <v>43314</v>
      </c>
    </row>
    <row r="373" spans="1:8" s="548" customFormat="1" ht="15">
      <c r="A373" s="665"/>
      <c r="B373" s="603" t="s">
        <v>27</v>
      </c>
      <c r="C373" s="664" t="s">
        <v>2523</v>
      </c>
      <c r="D373" s="601"/>
      <c r="E373" s="663">
        <f>F373-5</f>
        <v>43296</v>
      </c>
      <c r="F373" s="662">
        <f>F372+7</f>
        <v>43301</v>
      </c>
      <c r="G373" s="662">
        <f>F373+20</f>
        <v>43321</v>
      </c>
    </row>
    <row r="374" spans="1:8" s="548" customFormat="1" ht="15">
      <c r="A374" s="665"/>
      <c r="B374" s="603" t="s">
        <v>2525</v>
      </c>
      <c r="C374" s="664" t="s">
        <v>2524</v>
      </c>
      <c r="D374" s="601"/>
      <c r="E374" s="663">
        <f>F374-5</f>
        <v>43303</v>
      </c>
      <c r="F374" s="662">
        <f>F373+7</f>
        <v>43308</v>
      </c>
      <c r="G374" s="662">
        <f>F374+20</f>
        <v>43328</v>
      </c>
    </row>
    <row r="375" spans="1:8" s="548" customFormat="1" ht="15">
      <c r="A375" s="665"/>
      <c r="B375" s="603" t="s">
        <v>25</v>
      </c>
      <c r="C375" s="664" t="s">
        <v>2523</v>
      </c>
      <c r="D375" s="601"/>
      <c r="E375" s="663">
        <f>F375-5</f>
        <v>43310</v>
      </c>
      <c r="F375" s="662">
        <f>F374+7</f>
        <v>43315</v>
      </c>
      <c r="G375" s="662">
        <f>F375+20</f>
        <v>43335</v>
      </c>
    </row>
    <row r="376" spans="1:8" s="544" customFormat="1" ht="15.75" customHeight="1">
      <c r="A376" s="649" t="s">
        <v>2522</v>
      </c>
      <c r="B376" s="649"/>
      <c r="C376" s="661"/>
    </row>
    <row r="377" spans="1:8" s="543" customFormat="1" ht="15">
      <c r="A377" s="658"/>
      <c r="B377" s="581" t="s">
        <v>38</v>
      </c>
      <c r="C377" s="580" t="s">
        <v>39</v>
      </c>
      <c r="D377" s="580" t="s">
        <v>11</v>
      </c>
      <c r="E377" s="577" t="s">
        <v>2457</v>
      </c>
      <c r="F377" s="577" t="s">
        <v>12</v>
      </c>
      <c r="G377" s="577" t="s">
        <v>2522</v>
      </c>
    </row>
    <row r="378" spans="1:8" s="543" customFormat="1" ht="15">
      <c r="A378" s="658"/>
      <c r="B378" s="606"/>
      <c r="C378" s="605"/>
      <c r="D378" s="605"/>
      <c r="E378" s="636" t="s">
        <v>2456</v>
      </c>
      <c r="F378" s="636" t="s">
        <v>42</v>
      </c>
      <c r="G378" s="636" t="s">
        <v>43</v>
      </c>
    </row>
    <row r="379" spans="1:8" s="543" customFormat="1" ht="15">
      <c r="A379" s="658"/>
      <c r="B379" s="603" t="s">
        <v>2517</v>
      </c>
      <c r="C379" s="602" t="s">
        <v>22</v>
      </c>
      <c r="D379" s="660" t="s">
        <v>181</v>
      </c>
      <c r="E379" s="656">
        <f>F379-5</f>
        <v>43278</v>
      </c>
      <c r="F379" s="655">
        <v>43283</v>
      </c>
      <c r="G379" s="655">
        <f>F379+9</f>
        <v>43292</v>
      </c>
    </row>
    <row r="380" spans="1:8" s="543" customFormat="1">
      <c r="A380" s="658"/>
      <c r="B380" s="603" t="s">
        <v>2521</v>
      </c>
      <c r="C380" s="602" t="s">
        <v>249</v>
      </c>
      <c r="D380" s="659"/>
      <c r="E380" s="656">
        <f>F380-5</f>
        <v>43285</v>
      </c>
      <c r="F380" s="655">
        <f>F379+7</f>
        <v>43290</v>
      </c>
      <c r="G380" s="655">
        <f>F380+8</f>
        <v>43298</v>
      </c>
      <c r="H380" s="652"/>
    </row>
    <row r="381" spans="1:8" s="543" customFormat="1" ht="15">
      <c r="A381" s="658"/>
      <c r="B381" s="602" t="s">
        <v>2520</v>
      </c>
      <c r="C381" s="602" t="s">
        <v>233</v>
      </c>
      <c r="D381" s="659"/>
      <c r="E381" s="656">
        <f>F381-5</f>
        <v>43292</v>
      </c>
      <c r="F381" s="655">
        <f>F380+7</f>
        <v>43297</v>
      </c>
      <c r="G381" s="655">
        <f>F381+8</f>
        <v>43305</v>
      </c>
    </row>
    <row r="382" spans="1:8" s="543" customFormat="1" ht="15">
      <c r="A382" s="658"/>
      <c r="B382" s="603" t="s">
        <v>2519</v>
      </c>
      <c r="C382" s="602" t="s">
        <v>2518</v>
      </c>
      <c r="D382" s="659"/>
      <c r="E382" s="656">
        <f>F382-5</f>
        <v>43299</v>
      </c>
      <c r="F382" s="655">
        <f>F381+7</f>
        <v>43304</v>
      </c>
      <c r="G382" s="655">
        <f>F382+8</f>
        <v>43312</v>
      </c>
    </row>
    <row r="383" spans="1:8" s="543" customFormat="1" ht="15">
      <c r="A383" s="658"/>
      <c r="B383" s="603" t="s">
        <v>2517</v>
      </c>
      <c r="C383" s="602" t="s">
        <v>234</v>
      </c>
      <c r="D383" s="657"/>
      <c r="E383" s="656">
        <f>F383-5</f>
        <v>43306</v>
      </c>
      <c r="F383" s="655">
        <f>F382+7</f>
        <v>43311</v>
      </c>
      <c r="G383" s="655">
        <f>F383+8</f>
        <v>43319</v>
      </c>
    </row>
    <row r="384" spans="1:8" s="565" customFormat="1" ht="15">
      <c r="A384" s="610" t="s">
        <v>109</v>
      </c>
      <c r="B384" s="610"/>
      <c r="C384" s="654"/>
      <c r="D384" s="608"/>
      <c r="E384" s="607"/>
      <c r="F384" s="637"/>
      <c r="G384" s="637"/>
    </row>
    <row r="385" spans="1:7" s="548" customFormat="1" ht="15">
      <c r="A385" s="543"/>
      <c r="B385" s="581" t="s">
        <v>38</v>
      </c>
      <c r="C385" s="580" t="s">
        <v>39</v>
      </c>
      <c r="D385" s="580" t="s">
        <v>11</v>
      </c>
      <c r="E385" s="577" t="s">
        <v>2457</v>
      </c>
      <c r="F385" s="577" t="s">
        <v>12</v>
      </c>
      <c r="G385" s="577" t="s">
        <v>2516</v>
      </c>
    </row>
    <row r="386" spans="1:7" s="548" customFormat="1" ht="15">
      <c r="A386" s="543"/>
      <c r="B386" s="606"/>
      <c r="C386" s="605"/>
      <c r="D386" s="605"/>
      <c r="E386" s="636" t="s">
        <v>2456</v>
      </c>
      <c r="F386" s="577" t="s">
        <v>42</v>
      </c>
      <c r="G386" s="577" t="s">
        <v>43</v>
      </c>
    </row>
    <row r="387" spans="1:7" s="548" customFormat="1" ht="15">
      <c r="A387" s="543"/>
      <c r="B387" s="603" t="s">
        <v>2508</v>
      </c>
      <c r="C387" s="602" t="s">
        <v>2515</v>
      </c>
      <c r="D387" s="651" t="s">
        <v>222</v>
      </c>
      <c r="E387" s="615">
        <f>F387-5</f>
        <v>43277</v>
      </c>
      <c r="F387" s="653">
        <v>43282</v>
      </c>
      <c r="G387" s="633">
        <f>F387+12</f>
        <v>43294</v>
      </c>
    </row>
    <row r="388" spans="1:7" s="548" customFormat="1" ht="15">
      <c r="A388" s="543"/>
      <c r="B388" s="618" t="s">
        <v>2514</v>
      </c>
      <c r="C388" s="602" t="s">
        <v>2513</v>
      </c>
      <c r="D388" s="651"/>
      <c r="E388" s="615">
        <f>F388-5</f>
        <v>43284</v>
      </c>
      <c r="F388" s="653">
        <f>F387+7</f>
        <v>43289</v>
      </c>
      <c r="G388" s="633">
        <f>F388+11</f>
        <v>43300</v>
      </c>
    </row>
    <row r="389" spans="1:7" s="548" customFormat="1" ht="15">
      <c r="A389" s="543"/>
      <c r="B389" s="618" t="s">
        <v>2512</v>
      </c>
      <c r="C389" s="602" t="s">
        <v>2511</v>
      </c>
      <c r="D389" s="651"/>
      <c r="E389" s="615">
        <f>F389-5</f>
        <v>43291</v>
      </c>
      <c r="F389" s="653">
        <f>F388+7</f>
        <v>43296</v>
      </c>
      <c r="G389" s="633">
        <f>F389+11</f>
        <v>43307</v>
      </c>
    </row>
    <row r="390" spans="1:7" s="548" customFormat="1" ht="15">
      <c r="A390" s="543"/>
      <c r="B390" s="603" t="s">
        <v>2510</v>
      </c>
      <c r="C390" s="602" t="s">
        <v>2509</v>
      </c>
      <c r="D390" s="651"/>
      <c r="E390" s="615">
        <f>F390-5</f>
        <v>43298</v>
      </c>
      <c r="F390" s="633">
        <f>F389+7</f>
        <v>43303</v>
      </c>
      <c r="G390" s="633">
        <f>F390+11</f>
        <v>43314</v>
      </c>
    </row>
    <row r="391" spans="1:7" s="650" customFormat="1">
      <c r="A391" s="652"/>
      <c r="B391" s="603" t="s">
        <v>2508</v>
      </c>
      <c r="C391" s="602" t="s">
        <v>2507</v>
      </c>
      <c r="D391" s="651"/>
      <c r="E391" s="615">
        <f>F391-5</f>
        <v>43305</v>
      </c>
      <c r="F391" s="633">
        <f>F390+7</f>
        <v>43310</v>
      </c>
      <c r="G391" s="633">
        <f>F391+11</f>
        <v>43321</v>
      </c>
    </row>
    <row r="392" spans="1:7" s="565" customFormat="1" ht="15">
      <c r="A392" s="649" t="s">
        <v>247</v>
      </c>
      <c r="B392" s="649"/>
      <c r="C392" s="609"/>
      <c r="D392" s="608"/>
      <c r="E392" s="607"/>
      <c r="F392" s="637"/>
      <c r="G392" s="637"/>
    </row>
    <row r="393" spans="1:7" s="644" customFormat="1" ht="15">
      <c r="A393" s="648"/>
      <c r="B393" s="647" t="s">
        <v>38</v>
      </c>
      <c r="C393" s="646" t="s">
        <v>39</v>
      </c>
      <c r="D393" s="646" t="s">
        <v>11</v>
      </c>
      <c r="E393" s="645" t="s">
        <v>2457</v>
      </c>
      <c r="F393" s="645" t="s">
        <v>12</v>
      </c>
      <c r="G393" s="645" t="s">
        <v>247</v>
      </c>
    </row>
    <row r="394" spans="1:7" s="548" customFormat="1" ht="15">
      <c r="A394" s="543"/>
      <c r="B394" s="643"/>
      <c r="C394" s="642"/>
      <c r="D394" s="642"/>
      <c r="E394" s="636" t="s">
        <v>2456</v>
      </c>
      <c r="F394" s="636" t="s">
        <v>42</v>
      </c>
      <c r="G394" s="636" t="s">
        <v>43</v>
      </c>
    </row>
    <row r="395" spans="1:7" s="548" customFormat="1" ht="15">
      <c r="A395" s="543"/>
      <c r="B395" s="618" t="s">
        <v>2505</v>
      </c>
      <c r="C395" s="618" t="s">
        <v>759</v>
      </c>
      <c r="D395" s="641" t="s">
        <v>222</v>
      </c>
      <c r="E395" s="615">
        <f>F395-5</f>
        <v>43282</v>
      </c>
      <c r="F395" s="633">
        <v>43287</v>
      </c>
      <c r="G395" s="633">
        <f>F395+7</f>
        <v>43294</v>
      </c>
    </row>
    <row r="396" spans="1:7" s="548" customFormat="1" ht="15">
      <c r="A396" s="543"/>
      <c r="B396" s="618" t="s">
        <v>2506</v>
      </c>
      <c r="C396" s="618" t="s">
        <v>759</v>
      </c>
      <c r="D396" s="640"/>
      <c r="E396" s="615">
        <f>F396-5</f>
        <v>43289</v>
      </c>
      <c r="F396" s="633">
        <f>F395+7</f>
        <v>43294</v>
      </c>
      <c r="G396" s="633">
        <f>F396+7</f>
        <v>43301</v>
      </c>
    </row>
    <row r="397" spans="1:7" s="548" customFormat="1" ht="15">
      <c r="A397" s="543"/>
      <c r="B397" s="618" t="s">
        <v>2505</v>
      </c>
      <c r="C397" s="618" t="s">
        <v>760</v>
      </c>
      <c r="D397" s="640"/>
      <c r="E397" s="615">
        <f>F397-5</f>
        <v>43296</v>
      </c>
      <c r="F397" s="633">
        <f>F396+7</f>
        <v>43301</v>
      </c>
      <c r="G397" s="633">
        <f>F397+7</f>
        <v>43308</v>
      </c>
    </row>
    <row r="398" spans="1:7" s="548" customFormat="1" ht="15">
      <c r="A398" s="543"/>
      <c r="B398" s="618" t="s">
        <v>2506</v>
      </c>
      <c r="C398" s="618" t="s">
        <v>760</v>
      </c>
      <c r="D398" s="640"/>
      <c r="E398" s="615">
        <f>F398-5</f>
        <v>43303</v>
      </c>
      <c r="F398" s="633">
        <f>F397+7</f>
        <v>43308</v>
      </c>
      <c r="G398" s="633">
        <f>F398+7</f>
        <v>43315</v>
      </c>
    </row>
    <row r="399" spans="1:7" s="548" customFormat="1" ht="15">
      <c r="A399" s="543"/>
      <c r="B399" s="618" t="s">
        <v>2505</v>
      </c>
      <c r="C399" s="618" t="s">
        <v>761</v>
      </c>
      <c r="D399" s="639"/>
      <c r="E399" s="615">
        <f>F399-5</f>
        <v>43310</v>
      </c>
      <c r="F399" s="633">
        <f>F398+7</f>
        <v>43315</v>
      </c>
      <c r="G399" s="633">
        <f>F399+7</f>
        <v>43322</v>
      </c>
    </row>
    <row r="400" spans="1:7" s="565" customFormat="1" ht="15">
      <c r="A400" s="610" t="s">
        <v>261</v>
      </c>
      <c r="B400" s="638"/>
      <c r="E400" s="607"/>
      <c r="F400" s="637"/>
      <c r="G400" s="637"/>
    </row>
    <row r="401" spans="1:7" s="548" customFormat="1" ht="15" customHeight="1">
      <c r="A401" s="543"/>
      <c r="B401" s="581" t="s">
        <v>38</v>
      </c>
      <c r="C401" s="580" t="s">
        <v>39</v>
      </c>
      <c r="D401" s="580" t="s">
        <v>11</v>
      </c>
      <c r="E401" s="577" t="s">
        <v>2457</v>
      </c>
      <c r="F401" s="577" t="s">
        <v>12</v>
      </c>
      <c r="G401" s="577" t="s">
        <v>261</v>
      </c>
    </row>
    <row r="402" spans="1:7" s="548" customFormat="1" ht="15">
      <c r="A402" s="543"/>
      <c r="B402" s="606"/>
      <c r="C402" s="605"/>
      <c r="D402" s="605"/>
      <c r="E402" s="636" t="s">
        <v>2456</v>
      </c>
      <c r="F402" s="636" t="s">
        <v>42</v>
      </c>
      <c r="G402" s="636" t="s">
        <v>43</v>
      </c>
    </row>
    <row r="403" spans="1:7" s="548" customFormat="1" ht="15">
      <c r="A403" s="543"/>
      <c r="B403" s="634" t="s">
        <v>683</v>
      </c>
      <c r="C403" s="635" t="s">
        <v>2228</v>
      </c>
      <c r="D403" s="601" t="s">
        <v>2504</v>
      </c>
      <c r="E403" s="600">
        <f>F403-5</f>
        <v>43282</v>
      </c>
      <c r="F403" s="633">
        <v>43287</v>
      </c>
      <c r="G403" s="633">
        <f>F403+21</f>
        <v>43308</v>
      </c>
    </row>
    <row r="404" spans="1:7" s="548" customFormat="1" ht="15">
      <c r="A404" s="543"/>
      <c r="B404" s="634" t="s">
        <v>406</v>
      </c>
      <c r="C404" s="602" t="s">
        <v>2227</v>
      </c>
      <c r="D404" s="601"/>
      <c r="E404" s="600">
        <f>F404-5</f>
        <v>43289</v>
      </c>
      <c r="F404" s="633">
        <f>F403+7</f>
        <v>43294</v>
      </c>
      <c r="G404" s="633">
        <f>F404+21</f>
        <v>43315</v>
      </c>
    </row>
    <row r="405" spans="1:7" s="548" customFormat="1" ht="15">
      <c r="A405" s="543"/>
      <c r="B405" s="603" t="s">
        <v>2503</v>
      </c>
      <c r="C405" s="602" t="s">
        <v>2502</v>
      </c>
      <c r="D405" s="601"/>
      <c r="E405" s="600">
        <f>F405-5</f>
        <v>43296</v>
      </c>
      <c r="F405" s="633">
        <f>F404+7</f>
        <v>43301</v>
      </c>
      <c r="G405" s="633">
        <f>F405+21</f>
        <v>43322</v>
      </c>
    </row>
    <row r="406" spans="1:7" s="548" customFormat="1" ht="15">
      <c r="A406" s="543"/>
      <c r="B406" s="603" t="s">
        <v>2501</v>
      </c>
      <c r="C406" s="602" t="s">
        <v>2226</v>
      </c>
      <c r="D406" s="601"/>
      <c r="E406" s="600">
        <f>F406-5</f>
        <v>43303</v>
      </c>
      <c r="F406" s="633">
        <f>F405+7</f>
        <v>43308</v>
      </c>
      <c r="G406" s="633">
        <f>F406+21</f>
        <v>43329</v>
      </c>
    </row>
    <row r="407" spans="1:7" s="548" customFormat="1" ht="15">
      <c r="A407" s="543"/>
      <c r="B407" s="603" t="s">
        <v>2500</v>
      </c>
      <c r="C407" s="602" t="s">
        <v>2499</v>
      </c>
      <c r="D407" s="601"/>
      <c r="E407" s="600">
        <f>F407-5</f>
        <v>43310</v>
      </c>
      <c r="F407" s="633">
        <f>F406+7</f>
        <v>43315</v>
      </c>
      <c r="G407" s="633">
        <f>F407+21</f>
        <v>43336</v>
      </c>
    </row>
    <row r="408" spans="1:7" s="627" customFormat="1" ht="15">
      <c r="A408" s="632" t="s">
        <v>267</v>
      </c>
      <c r="B408" s="632"/>
      <c r="C408" s="631"/>
      <c r="D408" s="630"/>
      <c r="E408" s="629"/>
      <c r="F408" s="628"/>
      <c r="G408" s="628"/>
    </row>
    <row r="409" spans="1:7" s="548" customFormat="1" ht="15">
      <c r="A409" s="619"/>
      <c r="B409" s="581" t="s">
        <v>38</v>
      </c>
      <c r="C409" s="580" t="s">
        <v>39</v>
      </c>
      <c r="D409" s="580" t="s">
        <v>11</v>
      </c>
      <c r="E409" s="600" t="s">
        <v>2457</v>
      </c>
      <c r="F409" s="600" t="s">
        <v>12</v>
      </c>
      <c r="G409" s="600" t="s">
        <v>267</v>
      </c>
    </row>
    <row r="410" spans="1:7" s="548" customFormat="1" ht="15">
      <c r="A410" s="619"/>
      <c r="B410" s="606"/>
      <c r="C410" s="605"/>
      <c r="D410" s="605"/>
      <c r="E410" s="600" t="s">
        <v>2456</v>
      </c>
      <c r="F410" s="600" t="s">
        <v>42</v>
      </c>
      <c r="G410" s="600" t="s">
        <v>43</v>
      </c>
    </row>
    <row r="411" spans="1:7" s="548" customFormat="1" ht="15">
      <c r="A411" s="619"/>
      <c r="B411" s="603" t="s">
        <v>2498</v>
      </c>
      <c r="C411" s="602" t="s">
        <v>2497</v>
      </c>
      <c r="D411" s="626" t="s">
        <v>181</v>
      </c>
      <c r="E411" s="615">
        <f>F411-5</f>
        <v>43279</v>
      </c>
      <c r="F411" s="600">
        <v>43284</v>
      </c>
      <c r="G411" s="600">
        <f>F411+21</f>
        <v>43305</v>
      </c>
    </row>
    <row r="412" spans="1:7" s="548" customFormat="1" ht="15">
      <c r="A412" s="619"/>
      <c r="B412" s="617" t="s">
        <v>2478</v>
      </c>
      <c r="C412" s="602"/>
      <c r="D412" s="625"/>
      <c r="E412" s="615">
        <f>F412-5</f>
        <v>43286</v>
      </c>
      <c r="F412" s="600">
        <f>F411+7</f>
        <v>43291</v>
      </c>
      <c r="G412" s="600">
        <f>F412+17</f>
        <v>43308</v>
      </c>
    </row>
    <row r="413" spans="1:7" s="548" customFormat="1" ht="15">
      <c r="A413" s="619"/>
      <c r="B413" s="603" t="s">
        <v>2496</v>
      </c>
      <c r="C413" s="602" t="s">
        <v>2495</v>
      </c>
      <c r="D413" s="625"/>
      <c r="E413" s="615">
        <f>F413-5</f>
        <v>43293</v>
      </c>
      <c r="F413" s="600">
        <f>F412+7</f>
        <v>43298</v>
      </c>
      <c r="G413" s="600">
        <f>F413+17</f>
        <v>43315</v>
      </c>
    </row>
    <row r="414" spans="1:7" s="548" customFormat="1" ht="15">
      <c r="A414" s="619"/>
      <c r="B414" s="618" t="s">
        <v>315</v>
      </c>
      <c r="C414" s="602" t="s">
        <v>2494</v>
      </c>
      <c r="D414" s="625"/>
      <c r="E414" s="615">
        <f>F414-5</f>
        <v>43300</v>
      </c>
      <c r="F414" s="600">
        <f>F413+7</f>
        <v>43305</v>
      </c>
      <c r="G414" s="600">
        <f>F414+17</f>
        <v>43322</v>
      </c>
    </row>
    <row r="415" spans="1:7" s="548" customFormat="1" ht="15">
      <c r="A415" s="619"/>
      <c r="B415" s="603" t="s">
        <v>2493</v>
      </c>
      <c r="C415" s="602">
        <v>1808</v>
      </c>
      <c r="D415" s="624"/>
      <c r="E415" s="615">
        <f>F415-5</f>
        <v>43307</v>
      </c>
      <c r="F415" s="600">
        <f>F414+7</f>
        <v>43312</v>
      </c>
      <c r="G415" s="600">
        <f>F415+17</f>
        <v>43329</v>
      </c>
    </row>
    <row r="416" spans="1:7" s="565" customFormat="1" ht="15">
      <c r="A416" s="610" t="s">
        <v>266</v>
      </c>
      <c r="B416" s="610"/>
      <c r="C416" s="623"/>
      <c r="D416" s="622"/>
      <c r="E416" s="621"/>
      <c r="F416" s="620"/>
      <c r="G416" s="620"/>
    </row>
    <row r="417" spans="1:7" s="548" customFormat="1" ht="15">
      <c r="A417" s="619"/>
      <c r="B417" s="581" t="s">
        <v>38</v>
      </c>
      <c r="C417" s="580" t="s">
        <v>39</v>
      </c>
      <c r="D417" s="580" t="s">
        <v>11</v>
      </c>
      <c r="E417" s="600" t="s">
        <v>2457</v>
      </c>
      <c r="F417" s="600" t="s">
        <v>12</v>
      </c>
      <c r="G417" s="600" t="s">
        <v>266</v>
      </c>
    </row>
    <row r="418" spans="1:7" s="548" customFormat="1" ht="15">
      <c r="A418" s="619"/>
      <c r="B418" s="606"/>
      <c r="C418" s="605"/>
      <c r="D418" s="605"/>
      <c r="E418" s="600" t="s">
        <v>2456</v>
      </c>
      <c r="F418" s="600" t="s">
        <v>42</v>
      </c>
      <c r="G418" s="600" t="s">
        <v>43</v>
      </c>
    </row>
    <row r="419" spans="1:7" s="548" customFormat="1" ht="15">
      <c r="A419" s="619"/>
      <c r="B419" s="603" t="s">
        <v>2492</v>
      </c>
      <c r="C419" s="602">
        <v>1808</v>
      </c>
      <c r="D419" s="601" t="s">
        <v>181</v>
      </c>
      <c r="E419" s="615">
        <f>F419-5</f>
        <v>43280</v>
      </c>
      <c r="F419" s="600">
        <v>43285</v>
      </c>
      <c r="G419" s="600">
        <f>F419+21</f>
        <v>43306</v>
      </c>
    </row>
    <row r="420" spans="1:7" s="548" customFormat="1" ht="15">
      <c r="A420" s="619"/>
      <c r="B420" s="603" t="s">
        <v>2491</v>
      </c>
      <c r="C420" s="602">
        <v>1808</v>
      </c>
      <c r="D420" s="601"/>
      <c r="E420" s="615">
        <f>F420-5</f>
        <v>43287</v>
      </c>
      <c r="F420" s="600">
        <f>F419+7</f>
        <v>43292</v>
      </c>
      <c r="G420" s="600">
        <f>F420+21</f>
        <v>43313</v>
      </c>
    </row>
    <row r="421" spans="1:7" s="548" customFormat="1" ht="15">
      <c r="A421" s="619"/>
      <c r="B421" s="602" t="s">
        <v>2490</v>
      </c>
      <c r="C421" s="602">
        <v>1808</v>
      </c>
      <c r="D421" s="601"/>
      <c r="E421" s="615">
        <f>F421-5</f>
        <v>43294</v>
      </c>
      <c r="F421" s="600">
        <f>F420+7</f>
        <v>43299</v>
      </c>
      <c r="G421" s="600">
        <f>F421+21</f>
        <v>43320</v>
      </c>
    </row>
    <row r="422" spans="1:7" s="548" customFormat="1" ht="15">
      <c r="A422" s="619"/>
      <c r="B422" s="603" t="s">
        <v>2489</v>
      </c>
      <c r="C422" s="602">
        <v>1810</v>
      </c>
      <c r="D422" s="601"/>
      <c r="E422" s="615">
        <f>F422-5</f>
        <v>43301</v>
      </c>
      <c r="F422" s="600">
        <f>F421+7</f>
        <v>43306</v>
      </c>
      <c r="G422" s="600">
        <f>F422+21</f>
        <v>43327</v>
      </c>
    </row>
    <row r="423" spans="1:7" s="548" customFormat="1" ht="15">
      <c r="A423" s="619"/>
      <c r="B423" s="603" t="s">
        <v>2488</v>
      </c>
      <c r="C423" s="602">
        <v>1810</v>
      </c>
      <c r="D423" s="601"/>
      <c r="E423" s="615">
        <f>F423-5</f>
        <v>43308</v>
      </c>
      <c r="F423" s="600">
        <f>F422+7</f>
        <v>43313</v>
      </c>
      <c r="G423" s="600">
        <f>F423+21</f>
        <v>43334</v>
      </c>
    </row>
    <row r="424" spans="1:7" s="565" customFormat="1" ht="15">
      <c r="A424" s="610" t="s">
        <v>145</v>
      </c>
      <c r="B424" s="610"/>
      <c r="C424" s="623"/>
      <c r="D424" s="622"/>
      <c r="E424" s="621"/>
      <c r="F424" s="620"/>
      <c r="G424" s="620"/>
    </row>
    <row r="425" spans="1:7" s="548" customFormat="1" ht="15">
      <c r="A425" s="619"/>
      <c r="B425" s="581" t="s">
        <v>38</v>
      </c>
      <c r="C425" s="580" t="s">
        <v>39</v>
      </c>
      <c r="D425" s="580" t="s">
        <v>11</v>
      </c>
      <c r="E425" s="600" t="s">
        <v>2457</v>
      </c>
      <c r="F425" s="600" t="s">
        <v>12</v>
      </c>
      <c r="G425" s="600" t="s">
        <v>145</v>
      </c>
    </row>
    <row r="426" spans="1:7" s="548" customFormat="1" ht="15">
      <c r="A426" s="619"/>
      <c r="B426" s="606"/>
      <c r="C426" s="605"/>
      <c r="D426" s="605"/>
      <c r="E426" s="600" t="s">
        <v>2456</v>
      </c>
      <c r="F426" s="600" t="s">
        <v>42</v>
      </c>
      <c r="G426" s="600" t="s">
        <v>43</v>
      </c>
    </row>
    <row r="427" spans="1:7" s="548" customFormat="1" ht="15">
      <c r="A427" s="619"/>
      <c r="B427" s="603" t="s">
        <v>2487</v>
      </c>
      <c r="C427" s="602" t="s">
        <v>674</v>
      </c>
      <c r="D427" s="601" t="s">
        <v>181</v>
      </c>
      <c r="E427" s="615">
        <f>F427-5</f>
        <v>43277</v>
      </c>
      <c r="F427" s="600">
        <v>43282</v>
      </c>
      <c r="G427" s="600">
        <f>F427+21</f>
        <v>43303</v>
      </c>
    </row>
    <row r="428" spans="1:7" s="548" customFormat="1" ht="15">
      <c r="A428" s="619"/>
      <c r="B428" s="618" t="s">
        <v>673</v>
      </c>
      <c r="C428" s="602" t="s">
        <v>264</v>
      </c>
      <c r="D428" s="601"/>
      <c r="E428" s="615">
        <f>F428-5</f>
        <v>43284</v>
      </c>
      <c r="F428" s="600">
        <f>F427+7</f>
        <v>43289</v>
      </c>
      <c r="G428" s="600">
        <f>F428+21</f>
        <v>43310</v>
      </c>
    </row>
    <row r="429" spans="1:7" s="548" customFormat="1" ht="15">
      <c r="A429" s="619"/>
      <c r="B429" s="603" t="s">
        <v>2486</v>
      </c>
      <c r="C429" s="602" t="s">
        <v>257</v>
      </c>
      <c r="D429" s="601"/>
      <c r="E429" s="615">
        <f>F429-5</f>
        <v>43291</v>
      </c>
      <c r="F429" s="600">
        <f>F428+7</f>
        <v>43296</v>
      </c>
      <c r="G429" s="600">
        <f>F429+21</f>
        <v>43317</v>
      </c>
    </row>
    <row r="430" spans="1:7" s="548" customFormat="1" ht="15">
      <c r="A430" s="619"/>
      <c r="B430" s="617" t="s">
        <v>2478</v>
      </c>
      <c r="C430" s="602"/>
      <c r="D430" s="601"/>
      <c r="E430" s="615">
        <f>F430-5</f>
        <v>43298</v>
      </c>
      <c r="F430" s="600">
        <f>F429+7</f>
        <v>43303</v>
      </c>
      <c r="G430" s="600">
        <f>F430+21</f>
        <v>43324</v>
      </c>
    </row>
    <row r="431" spans="1:7" s="548" customFormat="1" ht="15">
      <c r="A431" s="619"/>
      <c r="B431" s="618" t="s">
        <v>2485</v>
      </c>
      <c r="C431" s="602" t="s">
        <v>2484</v>
      </c>
      <c r="D431" s="601"/>
      <c r="E431" s="615">
        <f>F431-5</f>
        <v>43305</v>
      </c>
      <c r="F431" s="600">
        <f>F430+7</f>
        <v>43310</v>
      </c>
      <c r="G431" s="600">
        <f>F431+21</f>
        <v>43331</v>
      </c>
    </row>
    <row r="432" spans="1:7" s="565" customFormat="1" ht="15" customHeight="1">
      <c r="A432" s="610" t="s">
        <v>106</v>
      </c>
      <c r="B432" s="610"/>
      <c r="C432" s="609"/>
      <c r="D432" s="616"/>
      <c r="E432" s="607"/>
      <c r="F432" s="607"/>
      <c r="G432" s="607"/>
    </row>
    <row r="433" spans="1:7" s="548" customFormat="1" ht="15" customHeight="1">
      <c r="A433" s="604"/>
      <c r="B433" s="581" t="s">
        <v>38</v>
      </c>
      <c r="C433" s="580" t="s">
        <v>39</v>
      </c>
      <c r="D433" s="580" t="s">
        <v>11</v>
      </c>
      <c r="E433" s="600" t="s">
        <v>2457</v>
      </c>
      <c r="F433" s="600" t="s">
        <v>12</v>
      </c>
      <c r="G433" s="600" t="s">
        <v>106</v>
      </c>
    </row>
    <row r="434" spans="1:7" s="548" customFormat="1" ht="15" customHeight="1">
      <c r="A434" s="604"/>
      <c r="B434" s="606"/>
      <c r="C434" s="605"/>
      <c r="D434" s="605"/>
      <c r="E434" s="600" t="s">
        <v>2456</v>
      </c>
      <c r="F434" s="600" t="s">
        <v>42</v>
      </c>
      <c r="G434" s="600" t="s">
        <v>43</v>
      </c>
    </row>
    <row r="435" spans="1:7" s="548" customFormat="1" ht="15" customHeight="1">
      <c r="A435" s="604"/>
      <c r="B435" s="603" t="s">
        <v>2483</v>
      </c>
      <c r="C435" s="602" t="s">
        <v>2482</v>
      </c>
      <c r="D435" s="601" t="s">
        <v>159</v>
      </c>
      <c r="E435" s="615">
        <f>F435-5</f>
        <v>43278</v>
      </c>
      <c r="F435" s="600">
        <v>43283</v>
      </c>
      <c r="G435" s="600">
        <f>F435+17</f>
        <v>43300</v>
      </c>
    </row>
    <row r="436" spans="1:7" s="548" customFormat="1" ht="15" customHeight="1">
      <c r="A436" s="604"/>
      <c r="B436" s="603" t="s">
        <v>2481</v>
      </c>
      <c r="C436" s="602" t="s">
        <v>422</v>
      </c>
      <c r="D436" s="601"/>
      <c r="E436" s="615">
        <f>F436-5</f>
        <v>43285</v>
      </c>
      <c r="F436" s="600">
        <f>F435+7</f>
        <v>43290</v>
      </c>
      <c r="G436" s="600">
        <f>F436+17</f>
        <v>43307</v>
      </c>
    </row>
    <row r="437" spans="1:7" s="548" customFormat="1" ht="18" customHeight="1">
      <c r="A437" s="604"/>
      <c r="B437" s="603" t="s">
        <v>2480</v>
      </c>
      <c r="C437" s="602" t="s">
        <v>2479</v>
      </c>
      <c r="D437" s="601"/>
      <c r="E437" s="615">
        <f>F437-5</f>
        <v>43292</v>
      </c>
      <c r="F437" s="600">
        <f>F436+7</f>
        <v>43297</v>
      </c>
      <c r="G437" s="600">
        <f>F437+17</f>
        <v>43314</v>
      </c>
    </row>
    <row r="438" spans="1:7" s="548" customFormat="1" ht="18" customHeight="1">
      <c r="A438" s="604"/>
      <c r="B438" s="617" t="s">
        <v>2478</v>
      </c>
      <c r="C438" s="602"/>
      <c r="D438" s="601"/>
      <c r="E438" s="615">
        <f>F438-5</f>
        <v>43299</v>
      </c>
      <c r="F438" s="600">
        <f>F437+7</f>
        <v>43304</v>
      </c>
      <c r="G438" s="600">
        <f>F438+17</f>
        <v>43321</v>
      </c>
    </row>
    <row r="439" spans="1:7" s="548" customFormat="1" ht="17.25" customHeight="1">
      <c r="A439" s="604"/>
      <c r="B439" s="617" t="s">
        <v>2478</v>
      </c>
      <c r="C439" s="602"/>
      <c r="D439" s="601"/>
      <c r="E439" s="615">
        <f>F439-5</f>
        <v>43306</v>
      </c>
      <c r="F439" s="600">
        <f>F438+7</f>
        <v>43311</v>
      </c>
      <c r="G439" s="600">
        <f>F439+17</f>
        <v>43328</v>
      </c>
    </row>
    <row r="440" spans="1:7" s="565" customFormat="1" ht="15" customHeight="1">
      <c r="A440" s="610" t="s">
        <v>102</v>
      </c>
      <c r="B440" s="610"/>
      <c r="C440" s="609"/>
      <c r="D440" s="616"/>
      <c r="E440" s="607"/>
      <c r="F440" s="607"/>
      <c r="G440" s="607"/>
    </row>
    <row r="441" spans="1:7" s="548" customFormat="1" ht="15" customHeight="1">
      <c r="A441" s="604"/>
      <c r="B441" s="581" t="s">
        <v>38</v>
      </c>
      <c r="C441" s="580" t="s">
        <v>39</v>
      </c>
      <c r="D441" s="580" t="s">
        <v>11</v>
      </c>
      <c r="E441" s="600" t="s">
        <v>2457</v>
      </c>
      <c r="F441" s="600" t="s">
        <v>12</v>
      </c>
      <c r="G441" s="600" t="s">
        <v>102</v>
      </c>
    </row>
    <row r="442" spans="1:7" s="548" customFormat="1" ht="15" customHeight="1">
      <c r="A442" s="604"/>
      <c r="B442" s="606"/>
      <c r="C442" s="605"/>
      <c r="D442" s="605"/>
      <c r="E442" s="600" t="s">
        <v>2456</v>
      </c>
      <c r="F442" s="600" t="s">
        <v>42</v>
      </c>
      <c r="G442" s="600" t="s">
        <v>43</v>
      </c>
    </row>
    <row r="443" spans="1:7" s="548" customFormat="1" ht="15" customHeight="1">
      <c r="A443" s="604"/>
      <c r="B443" s="603" t="s">
        <v>2483</v>
      </c>
      <c r="C443" s="602" t="s">
        <v>2482</v>
      </c>
      <c r="D443" s="601" t="s">
        <v>159</v>
      </c>
      <c r="E443" s="615">
        <f>F443-5</f>
        <v>43278</v>
      </c>
      <c r="F443" s="600">
        <v>43283</v>
      </c>
      <c r="G443" s="600">
        <f>F443+15</f>
        <v>43298</v>
      </c>
    </row>
    <row r="444" spans="1:7" s="548" customFormat="1" ht="15" customHeight="1">
      <c r="A444" s="604"/>
      <c r="B444" s="603" t="s">
        <v>2481</v>
      </c>
      <c r="C444" s="602" t="s">
        <v>422</v>
      </c>
      <c r="D444" s="601"/>
      <c r="E444" s="615">
        <f>F444-5</f>
        <v>43285</v>
      </c>
      <c r="F444" s="600">
        <f>F443+7</f>
        <v>43290</v>
      </c>
      <c r="G444" s="600">
        <f>F444+15</f>
        <v>43305</v>
      </c>
    </row>
    <row r="445" spans="1:7" s="548" customFormat="1" ht="18" customHeight="1">
      <c r="A445" s="604"/>
      <c r="B445" s="603" t="s">
        <v>2480</v>
      </c>
      <c r="C445" s="602" t="s">
        <v>2479</v>
      </c>
      <c r="D445" s="601"/>
      <c r="E445" s="615">
        <f>F445-5</f>
        <v>43292</v>
      </c>
      <c r="F445" s="600">
        <f>F444+7</f>
        <v>43297</v>
      </c>
      <c r="G445" s="600">
        <f>F445+15</f>
        <v>43312</v>
      </c>
    </row>
    <row r="446" spans="1:7" s="548" customFormat="1" ht="18" customHeight="1">
      <c r="A446" s="604"/>
      <c r="B446" s="617" t="s">
        <v>2478</v>
      </c>
      <c r="C446" s="602"/>
      <c r="D446" s="601"/>
      <c r="E446" s="615">
        <f>F446-5</f>
        <v>43299</v>
      </c>
      <c r="F446" s="600">
        <f>F445+7</f>
        <v>43304</v>
      </c>
      <c r="G446" s="600">
        <f>F446+15</f>
        <v>43319</v>
      </c>
    </row>
    <row r="447" spans="1:7" s="548" customFormat="1" ht="17.25" customHeight="1">
      <c r="A447" s="604"/>
      <c r="B447" s="617" t="s">
        <v>2478</v>
      </c>
      <c r="C447" s="602"/>
      <c r="D447" s="601"/>
      <c r="E447" s="615">
        <f>F447-5</f>
        <v>43306</v>
      </c>
      <c r="F447" s="600">
        <f>F446+7</f>
        <v>43311</v>
      </c>
      <c r="G447" s="600">
        <f>F447+15</f>
        <v>43326</v>
      </c>
    </row>
    <row r="448" spans="1:7" s="565" customFormat="1" ht="15" customHeight="1">
      <c r="A448" s="610" t="s">
        <v>104</v>
      </c>
      <c r="B448" s="610"/>
      <c r="C448" s="609"/>
      <c r="D448" s="616"/>
      <c r="E448" s="607"/>
      <c r="F448" s="607"/>
      <c r="G448" s="607"/>
    </row>
    <row r="449" spans="1:7" s="548" customFormat="1" ht="15" customHeight="1">
      <c r="A449" s="604"/>
      <c r="B449" s="581" t="s">
        <v>38</v>
      </c>
      <c r="C449" s="580" t="s">
        <v>39</v>
      </c>
      <c r="D449" s="580" t="s">
        <v>11</v>
      </c>
      <c r="E449" s="600" t="s">
        <v>2457</v>
      </c>
      <c r="F449" s="600" t="s">
        <v>12</v>
      </c>
      <c r="G449" s="600" t="s">
        <v>104</v>
      </c>
    </row>
    <row r="450" spans="1:7" s="548" customFormat="1" ht="15" customHeight="1">
      <c r="A450" s="604"/>
      <c r="B450" s="606"/>
      <c r="C450" s="605"/>
      <c r="D450" s="605"/>
      <c r="E450" s="600" t="s">
        <v>2456</v>
      </c>
      <c r="F450" s="600" t="s">
        <v>42</v>
      </c>
      <c r="G450" s="600" t="s">
        <v>43</v>
      </c>
    </row>
    <row r="451" spans="1:7" s="548" customFormat="1" ht="15" customHeight="1">
      <c r="A451" s="604"/>
      <c r="B451" s="603" t="s">
        <v>496</v>
      </c>
      <c r="C451" s="602" t="s">
        <v>497</v>
      </c>
      <c r="D451" s="601" t="s">
        <v>196</v>
      </c>
      <c r="E451" s="615">
        <f>F451-5</f>
        <v>43277</v>
      </c>
      <c r="F451" s="600">
        <v>43282</v>
      </c>
      <c r="G451" s="600">
        <f>F451+17</f>
        <v>43299</v>
      </c>
    </row>
    <row r="452" spans="1:7" s="548" customFormat="1" ht="15" customHeight="1">
      <c r="A452" s="604"/>
      <c r="B452" s="603" t="s">
        <v>355</v>
      </c>
      <c r="C452" s="602" t="s">
        <v>498</v>
      </c>
      <c r="D452" s="601"/>
      <c r="E452" s="615">
        <f>F452-5</f>
        <v>43284</v>
      </c>
      <c r="F452" s="600">
        <f>F451+7</f>
        <v>43289</v>
      </c>
      <c r="G452" s="600">
        <f>F452+17</f>
        <v>43306</v>
      </c>
    </row>
    <row r="453" spans="1:7" s="548" customFormat="1" ht="18" customHeight="1">
      <c r="A453" s="604"/>
      <c r="B453" s="603" t="s">
        <v>2477</v>
      </c>
      <c r="C453" s="602" t="s">
        <v>409</v>
      </c>
      <c r="D453" s="601"/>
      <c r="E453" s="615">
        <f>F453-5</f>
        <v>43291</v>
      </c>
      <c r="F453" s="600">
        <f>F452+7</f>
        <v>43296</v>
      </c>
      <c r="G453" s="600">
        <f>F453+17</f>
        <v>43313</v>
      </c>
    </row>
    <row r="454" spans="1:7" s="548" customFormat="1" ht="18" customHeight="1">
      <c r="A454" s="604"/>
      <c r="B454" s="603" t="s">
        <v>355</v>
      </c>
      <c r="C454" s="602" t="s">
        <v>2476</v>
      </c>
      <c r="D454" s="601"/>
      <c r="E454" s="615">
        <f>F454-5</f>
        <v>43298</v>
      </c>
      <c r="F454" s="600">
        <f>F453+7</f>
        <v>43303</v>
      </c>
      <c r="G454" s="600">
        <f>F454+17</f>
        <v>43320</v>
      </c>
    </row>
    <row r="455" spans="1:7" s="548" customFormat="1" ht="17.25" customHeight="1">
      <c r="A455" s="604"/>
      <c r="B455" s="603" t="s">
        <v>432</v>
      </c>
      <c r="C455" s="602" t="s">
        <v>2475</v>
      </c>
      <c r="D455" s="601"/>
      <c r="E455" s="615">
        <f>F455-5</f>
        <v>43305</v>
      </c>
      <c r="F455" s="600">
        <f>F454+7</f>
        <v>43310</v>
      </c>
      <c r="G455" s="600">
        <f>F455+17</f>
        <v>43327</v>
      </c>
    </row>
    <row r="456" spans="1:7" s="611" customFormat="1" ht="18" customHeight="1">
      <c r="A456" s="610" t="s">
        <v>2</v>
      </c>
      <c r="B456" s="610"/>
      <c r="C456" s="614"/>
      <c r="D456" s="613"/>
      <c r="E456" s="612"/>
      <c r="F456" s="612"/>
      <c r="G456" s="612"/>
    </row>
    <row r="457" spans="1:7" s="548" customFormat="1" ht="18" customHeight="1">
      <c r="A457" s="604"/>
      <c r="B457" s="581" t="s">
        <v>38</v>
      </c>
      <c r="C457" s="580" t="s">
        <v>39</v>
      </c>
      <c r="D457" s="580" t="s">
        <v>11</v>
      </c>
      <c r="E457" s="600" t="s">
        <v>2457</v>
      </c>
      <c r="F457" s="600" t="s">
        <v>12</v>
      </c>
      <c r="G457" s="600" t="s">
        <v>2</v>
      </c>
    </row>
    <row r="458" spans="1:7" s="548" customFormat="1" ht="18" customHeight="1">
      <c r="A458" s="604"/>
      <c r="B458" s="606"/>
      <c r="C458" s="605"/>
      <c r="D458" s="605"/>
      <c r="E458" s="600" t="s">
        <v>2456</v>
      </c>
      <c r="F458" s="600" t="s">
        <v>42</v>
      </c>
      <c r="G458" s="600" t="s">
        <v>43</v>
      </c>
    </row>
    <row r="459" spans="1:7" s="548" customFormat="1" ht="17.25" customHeight="1">
      <c r="A459" s="604"/>
      <c r="B459" s="603" t="s">
        <v>2474</v>
      </c>
      <c r="C459" s="602" t="s">
        <v>2473</v>
      </c>
      <c r="D459" s="601" t="s">
        <v>254</v>
      </c>
      <c r="E459" s="600">
        <f>F459-5</f>
        <v>43277</v>
      </c>
      <c r="F459" s="599">
        <v>43282</v>
      </c>
      <c r="G459" s="599">
        <f>F459+18</f>
        <v>43300</v>
      </c>
    </row>
    <row r="460" spans="1:7" s="548" customFormat="1" ht="17.25" customHeight="1">
      <c r="A460" s="604"/>
      <c r="B460" s="603" t="s">
        <v>2472</v>
      </c>
      <c r="C460" s="602" t="s">
        <v>2471</v>
      </c>
      <c r="D460" s="601"/>
      <c r="E460" s="600">
        <f>F460-5</f>
        <v>43284</v>
      </c>
      <c r="F460" s="599">
        <f>F459+7</f>
        <v>43289</v>
      </c>
      <c r="G460" s="599">
        <f>F460+18</f>
        <v>43307</v>
      </c>
    </row>
    <row r="461" spans="1:7" s="548" customFormat="1" ht="17.25" customHeight="1">
      <c r="A461" s="604"/>
      <c r="B461" s="603" t="s">
        <v>2470</v>
      </c>
      <c r="C461" s="602" t="s">
        <v>262</v>
      </c>
      <c r="D461" s="601"/>
      <c r="E461" s="600">
        <f>F461-5</f>
        <v>43291</v>
      </c>
      <c r="F461" s="599">
        <f>F460+7</f>
        <v>43296</v>
      </c>
      <c r="G461" s="599">
        <f>F461+18</f>
        <v>43314</v>
      </c>
    </row>
    <row r="462" spans="1:7" s="548" customFormat="1" ht="17.25" customHeight="1">
      <c r="A462" s="604"/>
      <c r="B462" s="603" t="s">
        <v>2469</v>
      </c>
      <c r="C462" s="602" t="s">
        <v>401</v>
      </c>
      <c r="D462" s="601"/>
      <c r="E462" s="600">
        <f>F462-5</f>
        <v>43298</v>
      </c>
      <c r="F462" s="599">
        <f>F461+7</f>
        <v>43303</v>
      </c>
      <c r="G462" s="599">
        <f>F462+18</f>
        <v>43321</v>
      </c>
    </row>
    <row r="463" spans="1:7" s="548" customFormat="1" ht="17.25" customHeight="1">
      <c r="B463" s="603" t="s">
        <v>64</v>
      </c>
      <c r="C463" s="602" t="s">
        <v>80</v>
      </c>
      <c r="D463" s="601"/>
      <c r="E463" s="600">
        <f>F463-5</f>
        <v>43305</v>
      </c>
      <c r="F463" s="599">
        <f>F462+7</f>
        <v>43310</v>
      </c>
      <c r="G463" s="599">
        <f>F463+18</f>
        <v>43328</v>
      </c>
    </row>
    <row r="464" spans="1:7" s="565" customFormat="1" ht="18" customHeight="1">
      <c r="A464" s="610" t="s">
        <v>2468</v>
      </c>
      <c r="B464" s="610"/>
      <c r="C464" s="609"/>
      <c r="D464" s="608"/>
      <c r="E464" s="607"/>
      <c r="F464" s="607"/>
      <c r="G464" s="607"/>
    </row>
    <row r="465" spans="1:8" s="548" customFormat="1" ht="18" customHeight="1">
      <c r="A465" s="604"/>
      <c r="B465" s="581" t="s">
        <v>38</v>
      </c>
      <c r="C465" s="580" t="s">
        <v>39</v>
      </c>
      <c r="D465" s="580" t="s">
        <v>11</v>
      </c>
      <c r="E465" s="600" t="s">
        <v>2457</v>
      </c>
      <c r="F465" s="600" t="s">
        <v>12</v>
      </c>
      <c r="G465" s="600" t="s">
        <v>2468</v>
      </c>
    </row>
    <row r="466" spans="1:8" s="548" customFormat="1" ht="18" customHeight="1">
      <c r="A466" s="604"/>
      <c r="B466" s="606"/>
      <c r="C466" s="605"/>
      <c r="D466" s="605"/>
      <c r="E466" s="600" t="s">
        <v>2456</v>
      </c>
      <c r="F466" s="600" t="s">
        <v>42</v>
      </c>
      <c r="G466" s="600" t="s">
        <v>43</v>
      </c>
    </row>
    <row r="467" spans="1:8" s="548" customFormat="1" ht="17.25" customHeight="1">
      <c r="A467" s="604"/>
      <c r="B467" s="603" t="s">
        <v>286</v>
      </c>
      <c r="C467" s="602" t="s">
        <v>409</v>
      </c>
      <c r="D467" s="601" t="s">
        <v>242</v>
      </c>
      <c r="E467" s="600">
        <f>F467-5</f>
        <v>43283</v>
      </c>
      <c r="F467" s="599">
        <v>43288</v>
      </c>
      <c r="G467" s="599">
        <f>F467+13</f>
        <v>43301</v>
      </c>
    </row>
    <row r="468" spans="1:8" s="548" customFormat="1" ht="17.25" customHeight="1">
      <c r="A468" s="604"/>
      <c r="B468" s="603" t="s">
        <v>663</v>
      </c>
      <c r="C468" s="602" t="s">
        <v>234</v>
      </c>
      <c r="D468" s="601"/>
      <c r="E468" s="600">
        <f>F468-5</f>
        <v>43290</v>
      </c>
      <c r="F468" s="599">
        <f>F467+7</f>
        <v>43295</v>
      </c>
      <c r="G468" s="599">
        <f>F468+18</f>
        <v>43313</v>
      </c>
    </row>
    <row r="469" spans="1:8" s="548" customFormat="1" ht="17.25" customHeight="1">
      <c r="A469" s="604"/>
      <c r="B469" s="603" t="s">
        <v>665</v>
      </c>
      <c r="C469" s="602" t="s">
        <v>2467</v>
      </c>
      <c r="D469" s="601"/>
      <c r="E469" s="600">
        <f>F469-5</f>
        <v>43297</v>
      </c>
      <c r="F469" s="599">
        <f>F468+7</f>
        <v>43302</v>
      </c>
      <c r="G469" s="599">
        <f>F469+18</f>
        <v>43320</v>
      </c>
    </row>
    <row r="470" spans="1:8" s="548" customFormat="1" ht="17.25" customHeight="1">
      <c r="A470" s="604"/>
      <c r="B470" s="603" t="s">
        <v>2466</v>
      </c>
      <c r="C470" s="602" t="s">
        <v>2465</v>
      </c>
      <c r="D470" s="601"/>
      <c r="E470" s="600">
        <f>F470-5</f>
        <v>43304</v>
      </c>
      <c r="F470" s="599">
        <f>F469+7</f>
        <v>43309</v>
      </c>
      <c r="G470" s="599">
        <f>F470+18</f>
        <v>43327</v>
      </c>
    </row>
    <row r="471" spans="1:8" s="548" customFormat="1" ht="17.25" customHeight="1">
      <c r="B471" s="603" t="s">
        <v>2464</v>
      </c>
      <c r="C471" s="602"/>
      <c r="D471" s="601"/>
      <c r="E471" s="600">
        <f>F471-5</f>
        <v>43311</v>
      </c>
      <c r="F471" s="599">
        <f>F470+7</f>
        <v>43316</v>
      </c>
      <c r="G471" s="599">
        <f>F471+18</f>
        <v>43334</v>
      </c>
    </row>
    <row r="472" spans="1:8" s="543" customFormat="1" ht="18" customHeight="1">
      <c r="A472" s="598" t="s">
        <v>2463</v>
      </c>
      <c r="B472" s="597"/>
      <c r="C472" s="596"/>
      <c r="D472" s="596"/>
      <c r="E472" s="596"/>
      <c r="F472" s="596"/>
      <c r="G472" s="596"/>
      <c r="H472" s="548"/>
    </row>
    <row r="473" spans="1:8" s="565" customFormat="1" ht="15.75" customHeight="1">
      <c r="A473" s="569" t="s">
        <v>132</v>
      </c>
      <c r="B473" s="569"/>
      <c r="C473" s="595"/>
      <c r="D473" s="567"/>
      <c r="E473" s="567"/>
      <c r="F473" s="566"/>
      <c r="G473" s="566"/>
    </row>
    <row r="474" spans="1:8" s="548" customFormat="1" ht="15">
      <c r="A474" s="556"/>
      <c r="B474" s="564" t="s">
        <v>38</v>
      </c>
      <c r="C474" s="594" t="s">
        <v>39</v>
      </c>
      <c r="D474" s="563" t="s">
        <v>11</v>
      </c>
      <c r="E474" s="559" t="s">
        <v>2457</v>
      </c>
      <c r="F474" s="558" t="s">
        <v>12</v>
      </c>
      <c r="G474" s="557" t="s">
        <v>132</v>
      </c>
    </row>
    <row r="475" spans="1:8" s="548" customFormat="1" ht="15">
      <c r="A475" s="556"/>
      <c r="B475" s="562"/>
      <c r="C475" s="593"/>
      <c r="D475" s="592"/>
      <c r="E475" s="559" t="s">
        <v>2456</v>
      </c>
      <c r="F475" s="558" t="s">
        <v>42</v>
      </c>
      <c r="G475" s="557" t="s">
        <v>43</v>
      </c>
    </row>
    <row r="476" spans="1:8" s="548" customFormat="1" ht="15">
      <c r="A476" s="556"/>
      <c r="B476" s="553" t="s">
        <v>16</v>
      </c>
      <c r="C476" s="552" t="s">
        <v>2462</v>
      </c>
      <c r="D476" s="591" t="s">
        <v>15</v>
      </c>
      <c r="E476" s="550">
        <f>F476-5</f>
        <v>43280</v>
      </c>
      <c r="F476" s="549">
        <v>43285</v>
      </c>
      <c r="G476" s="549">
        <f>F476+2</f>
        <v>43287</v>
      </c>
    </row>
    <row r="477" spans="1:8" s="548" customFormat="1" ht="15">
      <c r="A477" s="556"/>
      <c r="B477" s="553" t="s">
        <v>16</v>
      </c>
      <c r="C477" s="552" t="s">
        <v>2461</v>
      </c>
      <c r="D477" s="574"/>
      <c r="E477" s="571">
        <f>F477-5</f>
        <v>43287</v>
      </c>
      <c r="F477" s="590">
        <f>F476+7</f>
        <v>43292</v>
      </c>
      <c r="G477" s="549">
        <f>F477+2</f>
        <v>43294</v>
      </c>
    </row>
    <row r="478" spans="1:8" s="548" customFormat="1" ht="15">
      <c r="A478" s="556"/>
      <c r="B478" s="553" t="s">
        <v>16</v>
      </c>
      <c r="C478" s="552" t="s">
        <v>2460</v>
      </c>
      <c r="D478" s="574"/>
      <c r="E478" s="571">
        <f>F478-5</f>
        <v>43294</v>
      </c>
      <c r="F478" s="589">
        <f>F477+7</f>
        <v>43299</v>
      </c>
      <c r="G478" s="575">
        <f>F478+2</f>
        <v>43301</v>
      </c>
    </row>
    <row r="479" spans="1:8" s="548" customFormat="1" ht="15">
      <c r="A479" s="556"/>
      <c r="B479" s="588" t="s">
        <v>16</v>
      </c>
      <c r="C479" s="552" t="s">
        <v>2459</v>
      </c>
      <c r="D479" s="574"/>
      <c r="E479" s="571">
        <f>F479-5</f>
        <v>43301</v>
      </c>
      <c r="F479" s="587">
        <f>F478+7</f>
        <v>43306</v>
      </c>
      <c r="G479" s="570">
        <f>F479+2</f>
        <v>43308</v>
      </c>
    </row>
    <row r="480" spans="1:8" s="548" customFormat="1" ht="15">
      <c r="A480" s="556"/>
      <c r="B480" s="568" t="s">
        <v>16</v>
      </c>
      <c r="C480" s="552" t="s">
        <v>2458</v>
      </c>
      <c r="D480" s="572"/>
      <c r="E480" s="571">
        <f>F480-5</f>
        <v>43308</v>
      </c>
      <c r="F480" s="587">
        <f>F479+7</f>
        <v>43313</v>
      </c>
      <c r="G480" s="570">
        <f>F480+2</f>
        <v>43315</v>
      </c>
    </row>
    <row r="481" spans="1:7" s="548" customFormat="1" ht="15">
      <c r="A481" s="556"/>
      <c r="B481" s="566"/>
      <c r="C481" s="586"/>
      <c r="D481" s="585"/>
      <c r="E481" s="584"/>
      <c r="F481" s="583"/>
      <c r="G481" s="582"/>
    </row>
    <row r="482" spans="1:7" s="548" customFormat="1" ht="15">
      <c r="A482" s="556"/>
      <c r="B482" s="581" t="s">
        <v>38</v>
      </c>
      <c r="C482" s="580" t="s">
        <v>39</v>
      </c>
      <c r="D482" s="580" t="s">
        <v>11</v>
      </c>
      <c r="E482" s="577" t="s">
        <v>2457</v>
      </c>
      <c r="F482" s="577" t="s">
        <v>12</v>
      </c>
      <c r="G482" s="577" t="s">
        <v>132</v>
      </c>
    </row>
    <row r="483" spans="1:7" s="548" customFormat="1" ht="15">
      <c r="A483" s="556"/>
      <c r="B483" s="579"/>
      <c r="C483" s="578"/>
      <c r="D483" s="578"/>
      <c r="E483" s="577" t="s">
        <v>2456</v>
      </c>
      <c r="F483" s="577" t="s">
        <v>42</v>
      </c>
      <c r="G483" s="577" t="s">
        <v>43</v>
      </c>
    </row>
    <row r="484" spans="1:7" s="548" customFormat="1" ht="15">
      <c r="A484" s="556"/>
      <c r="B484" s="568" t="s">
        <v>133</v>
      </c>
      <c r="C484" s="573" t="s">
        <v>1778</v>
      </c>
      <c r="D484" s="576" t="s">
        <v>17</v>
      </c>
      <c r="E484" s="571">
        <f>F484-5</f>
        <v>43277</v>
      </c>
      <c r="F484" s="549">
        <v>43282</v>
      </c>
      <c r="G484" s="549">
        <f>F484+2</f>
        <v>43284</v>
      </c>
    </row>
    <row r="485" spans="1:7" s="548" customFormat="1" ht="15">
      <c r="A485" s="556"/>
      <c r="B485" s="568" t="s">
        <v>133</v>
      </c>
      <c r="C485" s="573" t="s">
        <v>1776</v>
      </c>
      <c r="D485" s="574"/>
      <c r="E485" s="571">
        <f>F485-5</f>
        <v>43284</v>
      </c>
      <c r="F485" s="549">
        <f>F484+7</f>
        <v>43289</v>
      </c>
      <c r="G485" s="549">
        <f>F485+2</f>
        <v>43291</v>
      </c>
    </row>
    <row r="486" spans="1:7" s="548" customFormat="1" ht="15">
      <c r="A486" s="556"/>
      <c r="B486" s="568" t="s">
        <v>133</v>
      </c>
      <c r="C486" s="573" t="s">
        <v>444</v>
      </c>
      <c r="D486" s="574"/>
      <c r="E486" s="571">
        <f>F486-5</f>
        <v>43291</v>
      </c>
      <c r="F486" s="575">
        <f>F485+7</f>
        <v>43296</v>
      </c>
      <c r="G486" s="575">
        <f>F486+2</f>
        <v>43298</v>
      </c>
    </row>
    <row r="487" spans="1:7" s="548" customFormat="1" ht="15">
      <c r="A487" s="556"/>
      <c r="B487" s="568" t="s">
        <v>133</v>
      </c>
      <c r="C487" s="573" t="s">
        <v>752</v>
      </c>
      <c r="D487" s="574"/>
      <c r="E487" s="571">
        <f>F487-5</f>
        <v>43298</v>
      </c>
      <c r="F487" s="570">
        <f>F486+7</f>
        <v>43303</v>
      </c>
      <c r="G487" s="570">
        <f>F487+2</f>
        <v>43305</v>
      </c>
    </row>
    <row r="488" spans="1:7" s="548" customFormat="1" ht="15">
      <c r="A488" s="556"/>
      <c r="B488" s="568" t="s">
        <v>133</v>
      </c>
      <c r="C488" s="573" t="s">
        <v>445</v>
      </c>
      <c r="D488" s="572"/>
      <c r="E488" s="571">
        <f>F488-5</f>
        <v>43305</v>
      </c>
      <c r="F488" s="570">
        <f>F487+7</f>
        <v>43310</v>
      </c>
      <c r="G488" s="570">
        <f>F488+2</f>
        <v>43312</v>
      </c>
    </row>
    <row r="489" spans="1:7" s="565" customFormat="1" ht="15">
      <c r="A489" s="569" t="s">
        <v>134</v>
      </c>
      <c r="B489" s="569"/>
      <c r="C489" s="568"/>
      <c r="D489" s="567"/>
      <c r="E489" s="567"/>
      <c r="F489" s="566"/>
      <c r="G489" s="566"/>
    </row>
    <row r="490" spans="1:7" s="548" customFormat="1" ht="15">
      <c r="A490" s="556"/>
      <c r="B490" s="564" t="s">
        <v>38</v>
      </c>
      <c r="C490" s="563" t="s">
        <v>39</v>
      </c>
      <c r="D490" s="560" t="s">
        <v>11</v>
      </c>
      <c r="E490" s="559" t="s">
        <v>2457</v>
      </c>
      <c r="F490" s="558" t="s">
        <v>12</v>
      </c>
      <c r="G490" s="557" t="s">
        <v>134</v>
      </c>
    </row>
    <row r="491" spans="1:7" s="548" customFormat="1" ht="15">
      <c r="A491" s="556"/>
      <c r="B491" s="562"/>
      <c r="C491" s="561"/>
      <c r="D491" s="560"/>
      <c r="E491" s="559" t="s">
        <v>2456</v>
      </c>
      <c r="F491" s="558" t="s">
        <v>42</v>
      </c>
      <c r="G491" s="557" t="s">
        <v>43</v>
      </c>
    </row>
    <row r="492" spans="1:7" s="548" customFormat="1" ht="15">
      <c r="A492" s="556"/>
      <c r="B492" s="553" t="s">
        <v>18</v>
      </c>
      <c r="C492" s="552" t="s">
        <v>2455</v>
      </c>
      <c r="D492" s="555" t="s">
        <v>19</v>
      </c>
      <c r="E492" s="550">
        <f>F492-5</f>
        <v>43277</v>
      </c>
      <c r="F492" s="549">
        <v>43282</v>
      </c>
      <c r="G492" s="549">
        <f>F492+1</f>
        <v>43283</v>
      </c>
    </row>
    <row r="493" spans="1:7" s="548" customFormat="1" ht="15">
      <c r="A493" s="556"/>
      <c r="B493" s="553" t="s">
        <v>18</v>
      </c>
      <c r="C493" s="552" t="s">
        <v>2454</v>
      </c>
      <c r="D493" s="555"/>
      <c r="E493" s="550">
        <f>F493-5</f>
        <v>43281</v>
      </c>
      <c r="F493" s="549">
        <f>F492+4</f>
        <v>43286</v>
      </c>
      <c r="G493" s="549">
        <f>F493+1</f>
        <v>43287</v>
      </c>
    </row>
    <row r="494" spans="1:7" s="548" customFormat="1" ht="15">
      <c r="A494" s="556"/>
      <c r="B494" s="553" t="s">
        <v>18</v>
      </c>
      <c r="C494" s="552" t="s">
        <v>2453</v>
      </c>
      <c r="D494" s="555"/>
      <c r="E494" s="550">
        <f>F494-5</f>
        <v>43284</v>
      </c>
      <c r="F494" s="549">
        <f>F493+3</f>
        <v>43289</v>
      </c>
      <c r="G494" s="549">
        <f>F494+1</f>
        <v>43290</v>
      </c>
    </row>
    <row r="495" spans="1:7" s="548" customFormat="1" ht="15">
      <c r="A495" s="556"/>
      <c r="B495" s="553" t="s">
        <v>18</v>
      </c>
      <c r="C495" s="552" t="s">
        <v>2452</v>
      </c>
      <c r="D495" s="555"/>
      <c r="E495" s="550">
        <f>F495-5</f>
        <v>43288</v>
      </c>
      <c r="F495" s="549">
        <f>F494+4</f>
        <v>43293</v>
      </c>
      <c r="G495" s="549">
        <f>F495+1</f>
        <v>43294</v>
      </c>
    </row>
    <row r="496" spans="1:7" s="548" customFormat="1" ht="15">
      <c r="A496" s="556"/>
      <c r="B496" s="553" t="s">
        <v>18</v>
      </c>
      <c r="C496" s="552" t="s">
        <v>2451</v>
      </c>
      <c r="D496" s="555"/>
      <c r="E496" s="550">
        <f>F496-5</f>
        <v>43291</v>
      </c>
      <c r="F496" s="549">
        <f>F495+3</f>
        <v>43296</v>
      </c>
      <c r="G496" s="549">
        <f>F496+1</f>
        <v>43297</v>
      </c>
    </row>
    <row r="497" spans="1:8" s="548" customFormat="1" ht="15">
      <c r="A497" s="556"/>
      <c r="B497" s="553" t="s">
        <v>18</v>
      </c>
      <c r="C497" s="552" t="s">
        <v>2450</v>
      </c>
      <c r="D497" s="555"/>
      <c r="E497" s="550">
        <f>F497-5</f>
        <v>43295</v>
      </c>
      <c r="F497" s="549">
        <f>F496+4</f>
        <v>43300</v>
      </c>
      <c r="G497" s="549">
        <f>F497+1</f>
        <v>43301</v>
      </c>
    </row>
    <row r="498" spans="1:8" s="548" customFormat="1" ht="15">
      <c r="A498" s="556"/>
      <c r="B498" s="553" t="s">
        <v>18</v>
      </c>
      <c r="C498" s="552" t="s">
        <v>2449</v>
      </c>
      <c r="D498" s="555"/>
      <c r="E498" s="550">
        <f>F498-5</f>
        <v>43298</v>
      </c>
      <c r="F498" s="549">
        <f>F497+3</f>
        <v>43303</v>
      </c>
      <c r="G498" s="549">
        <f>F498+1</f>
        <v>43304</v>
      </c>
      <c r="H498" s="543"/>
    </row>
    <row r="499" spans="1:8" s="548" customFormat="1">
      <c r="A499" s="554"/>
      <c r="B499" s="553" t="s">
        <v>18</v>
      </c>
      <c r="C499" s="552" t="s">
        <v>2448</v>
      </c>
      <c r="D499" s="555"/>
      <c r="E499" s="550">
        <f>F499-5</f>
        <v>43302</v>
      </c>
      <c r="F499" s="549">
        <f>F498+4</f>
        <v>43307</v>
      </c>
      <c r="G499" s="549">
        <f>F499+1</f>
        <v>43308</v>
      </c>
      <c r="H499" s="542"/>
    </row>
    <row r="500" spans="1:8" s="548" customFormat="1">
      <c r="A500" s="554"/>
      <c r="B500" s="553" t="s">
        <v>18</v>
      </c>
      <c r="C500" s="552" t="s">
        <v>2447</v>
      </c>
      <c r="D500" s="551"/>
      <c r="E500" s="550">
        <f>F500-5</f>
        <v>43305</v>
      </c>
      <c r="F500" s="549">
        <f>F499+3</f>
        <v>43310</v>
      </c>
      <c r="G500" s="549">
        <f>F500+1</f>
        <v>43311</v>
      </c>
      <c r="H500" s="542"/>
    </row>
    <row r="501" spans="1:8" s="543" customFormat="1">
      <c r="A501" s="546"/>
      <c r="B501" s="547"/>
      <c r="C501" s="546"/>
      <c r="D501" s="546"/>
      <c r="E501" s="546"/>
      <c r="F501" s="546"/>
      <c r="G501" s="546"/>
      <c r="H501" s="542"/>
    </row>
    <row r="502" spans="1:8">
      <c r="A502" s="546"/>
      <c r="B502" s="547"/>
      <c r="C502" s="546"/>
      <c r="D502" s="546"/>
      <c r="E502" s="546"/>
      <c r="F502" s="546"/>
      <c r="G502" s="546"/>
    </row>
    <row r="503" spans="1:8">
      <c r="A503" s="546"/>
      <c r="B503" s="547"/>
      <c r="C503" s="546"/>
      <c r="D503" s="546"/>
      <c r="E503" s="546"/>
      <c r="F503" s="546"/>
      <c r="G503" s="546"/>
    </row>
    <row r="504" spans="1:8">
      <c r="A504" s="546"/>
      <c r="B504" s="547"/>
      <c r="D504" s="546"/>
      <c r="E504" s="546"/>
      <c r="F504" s="546"/>
      <c r="G504" s="546"/>
    </row>
    <row r="505" spans="1:8">
      <c r="A505" s="546"/>
      <c r="B505" s="547"/>
      <c r="C505" s="546"/>
      <c r="D505" s="546"/>
      <c r="E505" s="546"/>
      <c r="F505" s="546"/>
      <c r="G505" s="546"/>
    </row>
    <row r="506" spans="1:8">
      <c r="A506" s="546"/>
      <c r="B506" s="547"/>
      <c r="C506" s="546"/>
      <c r="D506" s="546"/>
      <c r="E506" s="546"/>
      <c r="F506" s="546"/>
      <c r="G506" s="546"/>
    </row>
    <row r="507" spans="1:8">
      <c r="A507" s="546"/>
      <c r="B507" s="547"/>
      <c r="C507" s="546"/>
      <c r="D507" s="546"/>
      <c r="E507" s="546"/>
      <c r="F507" s="546"/>
      <c r="G507" s="546"/>
    </row>
    <row r="508" spans="1:8">
      <c r="A508" s="546"/>
      <c r="B508" s="547"/>
      <c r="C508" s="546"/>
      <c r="D508" s="546"/>
      <c r="E508" s="543"/>
      <c r="F508" s="546"/>
      <c r="G508" s="546"/>
    </row>
    <row r="509" spans="1:8">
      <c r="A509" s="546"/>
      <c r="B509" s="547"/>
      <c r="C509" s="546"/>
      <c r="D509" s="546"/>
      <c r="E509" s="546"/>
      <c r="F509" s="546"/>
      <c r="G509" s="546"/>
    </row>
    <row r="510" spans="1:8">
      <c r="A510" s="546"/>
      <c r="B510" s="547"/>
      <c r="C510" s="546"/>
      <c r="D510" s="546"/>
      <c r="E510" s="546"/>
      <c r="F510" s="546"/>
      <c r="G510" s="546"/>
    </row>
    <row r="511" spans="1:8">
      <c r="A511" s="546"/>
      <c r="B511" s="547"/>
      <c r="C511" s="546"/>
      <c r="D511" s="546"/>
      <c r="E511" s="546"/>
      <c r="F511" s="546"/>
      <c r="G511" s="546"/>
    </row>
    <row r="512" spans="1:8">
      <c r="A512" s="546"/>
      <c r="B512" s="547"/>
      <c r="C512" s="546"/>
      <c r="D512" s="546"/>
      <c r="E512" s="546"/>
      <c r="F512" s="546"/>
      <c r="G512" s="546"/>
    </row>
    <row r="513" spans="1:7">
      <c r="A513" s="546"/>
      <c r="B513" s="547"/>
      <c r="C513" s="546"/>
      <c r="D513" s="546"/>
      <c r="E513" s="546"/>
      <c r="F513" s="546"/>
      <c r="G513" s="546"/>
    </row>
    <row r="514" spans="1:7">
      <c r="A514" s="546"/>
      <c r="B514" s="547"/>
      <c r="C514" s="546"/>
      <c r="D514" s="546"/>
      <c r="E514" s="546"/>
      <c r="F514" s="546"/>
      <c r="G514" s="546"/>
    </row>
    <row r="515" spans="1:7">
      <c r="A515" s="546"/>
      <c r="B515" s="547"/>
      <c r="C515" s="546"/>
      <c r="D515" s="546"/>
      <c r="E515" s="546"/>
      <c r="F515" s="546"/>
      <c r="G515" s="546"/>
    </row>
    <row r="516" spans="1:7">
      <c r="A516" s="546"/>
      <c r="B516" s="547"/>
      <c r="C516" s="546"/>
      <c r="D516" s="546"/>
      <c r="E516" s="546"/>
      <c r="F516" s="546"/>
      <c r="G516" s="546"/>
    </row>
    <row r="517" spans="1:7">
      <c r="A517" s="546"/>
      <c r="B517" s="547"/>
      <c r="C517" s="546"/>
      <c r="D517" s="546"/>
      <c r="E517" s="546"/>
      <c r="F517" s="546"/>
      <c r="G517" s="546"/>
    </row>
    <row r="518" spans="1:7">
      <c r="A518" s="546"/>
      <c r="B518" s="547"/>
      <c r="C518" s="546"/>
      <c r="D518" s="546"/>
      <c r="E518" s="546"/>
      <c r="F518" s="546"/>
      <c r="G518" s="546"/>
    </row>
    <row r="519" spans="1:7">
      <c r="A519" s="546"/>
      <c r="B519" s="547"/>
      <c r="C519" s="546"/>
      <c r="D519" s="546"/>
      <c r="E519" s="546"/>
      <c r="F519" s="546"/>
      <c r="G519" s="546"/>
    </row>
    <row r="520" spans="1:7">
      <c r="A520" s="546"/>
      <c r="B520" s="547"/>
      <c r="C520" s="546"/>
      <c r="D520" s="546"/>
      <c r="E520" s="546"/>
      <c r="F520" s="546"/>
      <c r="G520" s="546"/>
    </row>
    <row r="521" spans="1:7">
      <c r="A521" s="546"/>
      <c r="B521" s="547"/>
      <c r="C521" s="546"/>
      <c r="D521" s="546"/>
      <c r="E521" s="546"/>
      <c r="F521" s="546"/>
      <c r="G521" s="546"/>
    </row>
    <row r="522" spans="1:7">
      <c r="A522" s="546"/>
      <c r="B522" s="547"/>
      <c r="C522" s="546"/>
      <c r="D522" s="546"/>
      <c r="E522" s="546"/>
      <c r="F522" s="546"/>
      <c r="G522" s="546"/>
    </row>
    <row r="523" spans="1:7">
      <c r="A523" s="543"/>
      <c r="D523" s="543"/>
      <c r="E523" s="543"/>
      <c r="F523" s="543"/>
      <c r="G523" s="543"/>
    </row>
    <row r="524" spans="1:7">
      <c r="A524" s="543"/>
      <c r="D524" s="543"/>
      <c r="E524" s="543"/>
      <c r="F524" s="543"/>
      <c r="G524" s="543"/>
    </row>
    <row r="525" spans="1:7">
      <c r="A525" s="543"/>
      <c r="D525" s="543"/>
      <c r="E525" s="543"/>
      <c r="F525" s="543"/>
      <c r="G525" s="543"/>
    </row>
    <row r="526" spans="1:7">
      <c r="A526" s="543"/>
      <c r="D526" s="543"/>
      <c r="E526" s="543"/>
      <c r="F526" s="543"/>
      <c r="G526" s="543"/>
    </row>
    <row r="527" spans="1:7">
      <c r="A527" s="543"/>
      <c r="D527" s="543"/>
      <c r="E527" s="543"/>
      <c r="F527" s="543"/>
      <c r="G527" s="543"/>
    </row>
    <row r="528" spans="1:7">
      <c r="A528" s="543"/>
      <c r="D528" s="543"/>
      <c r="E528" s="543"/>
      <c r="F528" s="543"/>
      <c r="G528" s="543"/>
    </row>
    <row r="529" spans="1:7">
      <c r="A529" s="543"/>
      <c r="D529" s="543"/>
      <c r="E529" s="543"/>
      <c r="F529" s="543"/>
      <c r="G529" s="543"/>
    </row>
    <row r="530" spans="1:7">
      <c r="A530" s="543"/>
      <c r="D530" s="543"/>
      <c r="E530" s="543"/>
      <c r="F530" s="543"/>
      <c r="G530" s="543"/>
    </row>
    <row r="531" spans="1:7">
      <c r="A531" s="543"/>
      <c r="D531" s="543"/>
      <c r="E531" s="543"/>
      <c r="F531" s="543"/>
      <c r="G531" s="543"/>
    </row>
    <row r="532" spans="1:7">
      <c r="A532" s="543"/>
      <c r="D532" s="543"/>
      <c r="E532" s="543"/>
      <c r="F532" s="543"/>
      <c r="G532" s="543"/>
    </row>
    <row r="533" spans="1:7">
      <c r="A533" s="543"/>
      <c r="D533" s="543"/>
      <c r="E533" s="543"/>
      <c r="F533" s="543"/>
      <c r="G533" s="543"/>
    </row>
    <row r="534" spans="1:7">
      <c r="A534" s="543"/>
      <c r="D534" s="543"/>
      <c r="E534" s="543"/>
      <c r="F534" s="543"/>
      <c r="G534" s="543"/>
    </row>
    <row r="535" spans="1:7">
      <c r="A535" s="543"/>
      <c r="D535" s="543"/>
      <c r="E535" s="543"/>
      <c r="F535" s="543"/>
      <c r="G535" s="543"/>
    </row>
    <row r="536" spans="1:7">
      <c r="A536" s="543"/>
      <c r="D536" s="543"/>
      <c r="E536" s="543"/>
      <c r="F536" s="543"/>
      <c r="G536" s="543"/>
    </row>
    <row r="537" spans="1:7">
      <c r="A537" s="543"/>
      <c r="D537" s="543"/>
      <c r="E537" s="543"/>
      <c r="F537" s="543"/>
      <c r="G537" s="543"/>
    </row>
    <row r="538" spans="1:7">
      <c r="A538" s="543"/>
      <c r="D538" s="543"/>
      <c r="E538" s="543"/>
      <c r="F538" s="543"/>
      <c r="G538" s="543"/>
    </row>
    <row r="539" spans="1:7">
      <c r="A539" s="543"/>
      <c r="D539" s="543"/>
      <c r="E539" s="543"/>
      <c r="F539" s="543"/>
      <c r="G539" s="543"/>
    </row>
    <row r="540" spans="1:7">
      <c r="A540" s="543"/>
      <c r="D540" s="543"/>
      <c r="E540" s="543"/>
      <c r="F540" s="543"/>
      <c r="G540" s="543"/>
    </row>
    <row r="541" spans="1:7">
      <c r="A541" s="543"/>
      <c r="D541" s="543"/>
      <c r="E541" s="543"/>
      <c r="F541" s="543"/>
      <c r="G541" s="543"/>
    </row>
    <row r="542" spans="1:7">
      <c r="A542" s="543"/>
      <c r="D542" s="543"/>
      <c r="E542" s="543"/>
      <c r="F542" s="543"/>
      <c r="G542" s="543"/>
    </row>
    <row r="543" spans="1:7">
      <c r="A543" s="543"/>
      <c r="D543" s="543"/>
      <c r="E543" s="543"/>
      <c r="F543" s="543"/>
      <c r="G543" s="543"/>
    </row>
    <row r="544" spans="1:7">
      <c r="A544" s="543"/>
      <c r="D544" s="543"/>
      <c r="E544" s="543"/>
      <c r="F544" s="543"/>
      <c r="G544" s="543"/>
    </row>
    <row r="545" spans="1:7">
      <c r="A545" s="543"/>
      <c r="D545" s="543"/>
      <c r="E545" s="543"/>
      <c r="F545" s="543"/>
      <c r="G545" s="543"/>
    </row>
    <row r="546" spans="1:7">
      <c r="A546" s="543"/>
      <c r="D546" s="543"/>
      <c r="E546" s="543"/>
      <c r="F546" s="543"/>
      <c r="G546" s="543"/>
    </row>
    <row r="547" spans="1:7">
      <c r="A547" s="543"/>
      <c r="D547" s="543"/>
      <c r="E547" s="543"/>
      <c r="F547" s="543"/>
      <c r="G547" s="543"/>
    </row>
    <row r="548" spans="1:7">
      <c r="A548" s="543"/>
      <c r="D548" s="543"/>
      <c r="E548" s="543"/>
      <c r="F548" s="543"/>
      <c r="G548" s="543"/>
    </row>
    <row r="549" spans="1:7">
      <c r="A549" s="543"/>
      <c r="D549" s="543"/>
      <c r="E549" s="543"/>
      <c r="F549" s="543"/>
      <c r="G549" s="543"/>
    </row>
    <row r="550" spans="1:7">
      <c r="A550" s="543"/>
      <c r="D550" s="543"/>
      <c r="E550" s="543"/>
      <c r="F550" s="543"/>
      <c r="G550" s="543"/>
    </row>
    <row r="551" spans="1:7">
      <c r="A551" s="543"/>
      <c r="D551" s="543"/>
      <c r="E551" s="543"/>
      <c r="F551" s="543"/>
      <c r="G551" s="543"/>
    </row>
    <row r="552" spans="1:7">
      <c r="A552" s="543"/>
      <c r="D552" s="543"/>
      <c r="E552" s="543"/>
      <c r="F552" s="543"/>
      <c r="G552" s="543"/>
    </row>
    <row r="553" spans="1:7">
      <c r="A553" s="543"/>
      <c r="D553" s="543"/>
      <c r="E553" s="543"/>
      <c r="F553" s="543"/>
      <c r="G553" s="543"/>
    </row>
    <row r="554" spans="1:7">
      <c r="A554" s="543"/>
      <c r="D554" s="543"/>
      <c r="E554" s="543"/>
      <c r="F554" s="543"/>
      <c r="G554" s="543"/>
    </row>
    <row r="555" spans="1:7">
      <c r="A555" s="543"/>
      <c r="D555" s="543"/>
      <c r="E555" s="543"/>
      <c r="F555" s="543"/>
      <c r="G555" s="543"/>
    </row>
    <row r="556" spans="1:7">
      <c r="A556" s="543"/>
      <c r="D556" s="543"/>
      <c r="E556" s="543"/>
      <c r="F556" s="543"/>
      <c r="G556" s="543"/>
    </row>
    <row r="557" spans="1:7">
      <c r="A557" s="543"/>
      <c r="D557" s="543"/>
      <c r="E557" s="543"/>
      <c r="F557" s="543"/>
      <c r="G557" s="543"/>
    </row>
    <row r="558" spans="1:7">
      <c r="A558" s="543"/>
      <c r="D558" s="543"/>
      <c r="E558" s="543"/>
      <c r="F558" s="543"/>
      <c r="G558" s="543"/>
    </row>
    <row r="559" spans="1:7">
      <c r="A559" s="543"/>
      <c r="D559" s="543"/>
      <c r="E559" s="543"/>
      <c r="F559" s="543"/>
      <c r="G559" s="543"/>
    </row>
    <row r="560" spans="1:7">
      <c r="A560" s="543"/>
      <c r="D560" s="543"/>
      <c r="E560" s="543"/>
      <c r="F560" s="543"/>
      <c r="G560" s="543"/>
    </row>
    <row r="561" spans="1:7">
      <c r="A561" s="543"/>
      <c r="D561" s="543"/>
      <c r="E561" s="543"/>
      <c r="F561" s="543"/>
      <c r="G561" s="543"/>
    </row>
    <row r="562" spans="1:7">
      <c r="A562" s="543"/>
      <c r="D562" s="543"/>
      <c r="E562" s="543"/>
      <c r="F562" s="543"/>
      <c r="G562" s="543"/>
    </row>
    <row r="563" spans="1:7">
      <c r="A563" s="543"/>
      <c r="D563" s="543"/>
      <c r="E563" s="543"/>
      <c r="F563" s="543"/>
      <c r="G563" s="543"/>
    </row>
    <row r="564" spans="1:7">
      <c r="A564" s="543"/>
      <c r="D564" s="543"/>
      <c r="E564" s="543"/>
      <c r="F564" s="543"/>
      <c r="G564" s="543"/>
    </row>
    <row r="565" spans="1:7">
      <c r="A565" s="543"/>
      <c r="D565" s="543"/>
      <c r="E565" s="543"/>
      <c r="F565" s="543"/>
      <c r="G565" s="543"/>
    </row>
    <row r="566" spans="1:7">
      <c r="A566" s="543"/>
      <c r="D566" s="543"/>
      <c r="E566" s="543"/>
      <c r="F566" s="543"/>
      <c r="G566" s="543"/>
    </row>
    <row r="567" spans="1:7">
      <c r="A567" s="543"/>
      <c r="D567" s="543"/>
      <c r="E567" s="543"/>
      <c r="F567" s="543"/>
      <c r="G567" s="543"/>
    </row>
    <row r="568" spans="1:7">
      <c r="A568" s="543"/>
      <c r="D568" s="543"/>
      <c r="E568" s="543"/>
      <c r="F568" s="543"/>
      <c r="G568" s="543"/>
    </row>
    <row r="569" spans="1:7">
      <c r="A569" s="543"/>
      <c r="D569" s="543"/>
      <c r="E569" s="543"/>
      <c r="F569" s="543"/>
      <c r="G569" s="543"/>
    </row>
    <row r="570" spans="1:7">
      <c r="A570" s="543"/>
      <c r="D570" s="543"/>
      <c r="E570" s="543"/>
      <c r="F570" s="543"/>
      <c r="G570" s="543"/>
    </row>
    <row r="571" spans="1:7">
      <c r="A571" s="543"/>
      <c r="D571" s="543"/>
      <c r="E571" s="543"/>
      <c r="F571" s="543"/>
      <c r="G571" s="543"/>
    </row>
    <row r="572" spans="1:7">
      <c r="A572" s="543"/>
      <c r="D572" s="543"/>
      <c r="E572" s="543"/>
      <c r="F572" s="543"/>
      <c r="G572" s="543"/>
    </row>
    <row r="573" spans="1:7">
      <c r="A573" s="543"/>
      <c r="D573" s="543"/>
      <c r="E573" s="543"/>
      <c r="F573" s="543"/>
      <c r="G573" s="543"/>
    </row>
    <row r="574" spans="1:7">
      <c r="A574" s="543"/>
      <c r="D574" s="543"/>
      <c r="E574" s="543"/>
      <c r="F574" s="543"/>
      <c r="G574" s="543"/>
    </row>
    <row r="575" spans="1:7">
      <c r="A575" s="543"/>
      <c r="D575" s="543"/>
      <c r="E575" s="543"/>
      <c r="F575" s="543"/>
      <c r="G575" s="543"/>
    </row>
    <row r="576" spans="1:7">
      <c r="A576" s="543"/>
      <c r="D576" s="543"/>
      <c r="E576" s="543"/>
      <c r="F576" s="543"/>
      <c r="G576" s="543"/>
    </row>
    <row r="577" spans="1:7">
      <c r="A577" s="543"/>
      <c r="D577" s="543"/>
      <c r="E577" s="543"/>
      <c r="F577" s="543"/>
      <c r="G577" s="543"/>
    </row>
    <row r="578" spans="1:7">
      <c r="A578" s="543"/>
      <c r="D578" s="543"/>
      <c r="E578" s="543"/>
      <c r="F578" s="543"/>
      <c r="G578" s="543"/>
    </row>
    <row r="579" spans="1:7">
      <c r="A579" s="543"/>
      <c r="D579" s="543"/>
      <c r="E579" s="543"/>
      <c r="F579" s="543"/>
      <c r="G579" s="543"/>
    </row>
    <row r="580" spans="1:7">
      <c r="A580" s="543"/>
      <c r="D580" s="543"/>
      <c r="E580" s="543"/>
      <c r="F580" s="543"/>
      <c r="G580" s="543"/>
    </row>
    <row r="581" spans="1:7">
      <c r="A581" s="543"/>
      <c r="D581" s="543"/>
      <c r="E581" s="543"/>
      <c r="F581" s="543"/>
      <c r="G581" s="543"/>
    </row>
    <row r="582" spans="1:7">
      <c r="A582" s="543"/>
      <c r="D582" s="543"/>
      <c r="E582" s="543"/>
      <c r="F582" s="543"/>
      <c r="G582" s="543"/>
    </row>
    <row r="583" spans="1:7">
      <c r="A583" s="543"/>
      <c r="D583" s="543"/>
      <c r="E583" s="543"/>
      <c r="F583" s="543"/>
      <c r="G583" s="543"/>
    </row>
    <row r="584" spans="1:7">
      <c r="A584" s="543"/>
      <c r="D584" s="543"/>
      <c r="E584" s="543"/>
      <c r="F584" s="543"/>
      <c r="G584" s="543"/>
    </row>
    <row r="585" spans="1:7">
      <c r="A585" s="543"/>
      <c r="D585" s="543"/>
      <c r="E585" s="543"/>
      <c r="F585" s="543"/>
      <c r="G585" s="543"/>
    </row>
    <row r="586" spans="1:7">
      <c r="A586" s="543"/>
      <c r="D586" s="543"/>
      <c r="E586" s="543"/>
      <c r="F586" s="543"/>
      <c r="G586" s="543"/>
    </row>
    <row r="587" spans="1:7">
      <c r="A587" s="543"/>
      <c r="D587" s="543"/>
      <c r="E587" s="543"/>
      <c r="F587" s="543"/>
      <c r="G587" s="543"/>
    </row>
    <row r="588" spans="1:7">
      <c r="A588" s="543"/>
      <c r="D588" s="543"/>
      <c r="E588" s="543"/>
      <c r="F588" s="543"/>
      <c r="G588" s="543"/>
    </row>
    <row r="589" spans="1:7">
      <c r="A589" s="543"/>
      <c r="D589" s="543"/>
      <c r="E589" s="543"/>
      <c r="F589" s="543"/>
      <c r="G589" s="543"/>
    </row>
    <row r="590" spans="1:7">
      <c r="A590" s="543"/>
      <c r="D590" s="543"/>
      <c r="E590" s="543"/>
      <c r="F590" s="543"/>
      <c r="G590" s="543"/>
    </row>
    <row r="591" spans="1:7">
      <c r="A591" s="543"/>
      <c r="D591" s="543"/>
      <c r="E591" s="543"/>
      <c r="F591" s="543"/>
      <c r="G591" s="543"/>
    </row>
    <row r="592" spans="1:7">
      <c r="A592" s="543"/>
      <c r="D592" s="543"/>
      <c r="E592" s="543"/>
      <c r="F592" s="543"/>
      <c r="G592" s="543"/>
    </row>
    <row r="593" spans="1:7">
      <c r="A593" s="543"/>
      <c r="D593" s="543"/>
      <c r="E593" s="543"/>
      <c r="F593" s="543"/>
      <c r="G593" s="543"/>
    </row>
    <row r="594" spans="1:7">
      <c r="A594" s="543"/>
      <c r="D594" s="543"/>
      <c r="E594" s="543"/>
      <c r="F594" s="543"/>
      <c r="G594" s="543"/>
    </row>
    <row r="595" spans="1:7">
      <c r="A595" s="543"/>
      <c r="D595" s="543"/>
      <c r="E595" s="543"/>
      <c r="F595" s="543"/>
      <c r="G595" s="543"/>
    </row>
    <row r="596" spans="1:7">
      <c r="A596" s="543"/>
      <c r="D596" s="543"/>
      <c r="E596" s="543"/>
      <c r="F596" s="543"/>
      <c r="G596" s="543"/>
    </row>
    <row r="597" spans="1:7">
      <c r="A597" s="543"/>
      <c r="D597" s="543"/>
      <c r="E597" s="543"/>
      <c r="F597" s="543"/>
      <c r="G597" s="543"/>
    </row>
    <row r="598" spans="1:7">
      <c r="A598" s="543"/>
      <c r="D598" s="543"/>
      <c r="E598" s="543"/>
      <c r="F598" s="543"/>
      <c r="G598" s="543"/>
    </row>
    <row r="599" spans="1:7">
      <c r="A599" s="543"/>
      <c r="D599" s="543"/>
      <c r="E599" s="543"/>
      <c r="F599" s="543"/>
      <c r="G599" s="543"/>
    </row>
    <row r="600" spans="1:7">
      <c r="A600" s="543"/>
      <c r="D600" s="543"/>
      <c r="E600" s="543"/>
      <c r="F600" s="543"/>
      <c r="G600" s="543"/>
    </row>
    <row r="601" spans="1:7">
      <c r="A601" s="543"/>
      <c r="D601" s="543"/>
      <c r="E601" s="543"/>
      <c r="F601" s="543"/>
      <c r="G601" s="543"/>
    </row>
    <row r="602" spans="1:7">
      <c r="A602" s="543"/>
      <c r="D602" s="543"/>
      <c r="E602" s="543"/>
      <c r="F602" s="543"/>
      <c r="G602" s="543"/>
    </row>
    <row r="603" spans="1:7">
      <c r="A603" s="543"/>
      <c r="D603" s="543"/>
      <c r="E603" s="543"/>
      <c r="F603" s="543"/>
      <c r="G603" s="543"/>
    </row>
    <row r="604" spans="1:7">
      <c r="A604" s="543"/>
      <c r="D604" s="543"/>
      <c r="E604" s="543"/>
      <c r="F604" s="543"/>
      <c r="G604" s="543"/>
    </row>
    <row r="605" spans="1:7">
      <c r="A605" s="543"/>
      <c r="D605" s="543"/>
      <c r="E605" s="543"/>
      <c r="F605" s="543"/>
      <c r="G605" s="543"/>
    </row>
    <row r="606" spans="1:7">
      <c r="A606" s="543"/>
      <c r="D606" s="543"/>
      <c r="E606" s="543"/>
      <c r="F606" s="543"/>
      <c r="G606" s="543"/>
    </row>
    <row r="607" spans="1:7">
      <c r="A607" s="543"/>
      <c r="D607" s="543"/>
      <c r="E607" s="543"/>
      <c r="F607" s="543"/>
      <c r="G607" s="543"/>
    </row>
    <row r="608" spans="1:7">
      <c r="A608" s="543"/>
      <c r="D608" s="543"/>
      <c r="E608" s="543"/>
      <c r="F608" s="543"/>
      <c r="G608" s="543"/>
    </row>
    <row r="609" spans="1:7">
      <c r="A609" s="543"/>
      <c r="D609" s="543"/>
      <c r="E609" s="543"/>
      <c r="F609" s="543"/>
      <c r="G609" s="543"/>
    </row>
    <row r="610" spans="1:7">
      <c r="A610" s="543"/>
      <c r="D610" s="543"/>
      <c r="E610" s="543"/>
      <c r="F610" s="543"/>
      <c r="G610" s="543"/>
    </row>
    <row r="611" spans="1:7">
      <c r="A611" s="543"/>
      <c r="D611" s="543"/>
      <c r="E611" s="543"/>
      <c r="F611" s="543"/>
      <c r="G611" s="543"/>
    </row>
    <row r="612" spans="1:7">
      <c r="A612" s="543"/>
      <c r="D612" s="543"/>
      <c r="E612" s="543"/>
      <c r="F612" s="543"/>
      <c r="G612" s="543"/>
    </row>
    <row r="613" spans="1:7">
      <c r="A613" s="543"/>
      <c r="D613" s="543"/>
      <c r="E613" s="543"/>
      <c r="F613" s="543"/>
      <c r="G613" s="543"/>
    </row>
    <row r="614" spans="1:7">
      <c r="A614" s="543"/>
      <c r="D614" s="543"/>
      <c r="E614" s="543"/>
      <c r="F614" s="543"/>
      <c r="G614" s="543"/>
    </row>
    <row r="615" spans="1:7">
      <c r="A615" s="543"/>
      <c r="D615" s="543"/>
      <c r="E615" s="543"/>
      <c r="F615" s="543"/>
      <c r="G615" s="543"/>
    </row>
    <row r="616" spans="1:7">
      <c r="A616" s="543"/>
      <c r="D616" s="543"/>
      <c r="E616" s="543"/>
      <c r="F616" s="543"/>
      <c r="G616" s="543"/>
    </row>
    <row r="617" spans="1:7">
      <c r="A617" s="543"/>
      <c r="D617" s="543"/>
      <c r="E617" s="543"/>
      <c r="F617" s="543"/>
      <c r="G617" s="543"/>
    </row>
    <row r="618" spans="1:7">
      <c r="A618" s="543"/>
      <c r="D618" s="543"/>
      <c r="E618" s="543"/>
      <c r="F618" s="543"/>
      <c r="G618" s="543"/>
    </row>
    <row r="619" spans="1:7">
      <c r="A619" s="543"/>
      <c r="D619" s="543"/>
      <c r="E619" s="543"/>
      <c r="F619" s="543"/>
      <c r="G619" s="543"/>
    </row>
    <row r="620" spans="1:7">
      <c r="A620" s="543"/>
      <c r="D620" s="543"/>
      <c r="E620" s="543"/>
      <c r="F620" s="543"/>
      <c r="G620" s="543"/>
    </row>
    <row r="621" spans="1:7">
      <c r="A621" s="543"/>
      <c r="D621" s="543"/>
      <c r="E621" s="543"/>
      <c r="F621" s="543"/>
      <c r="G621" s="543"/>
    </row>
    <row r="622" spans="1:7">
      <c r="A622" s="543"/>
      <c r="D622" s="543"/>
      <c r="E622" s="543"/>
      <c r="F622" s="543"/>
      <c r="G622" s="543"/>
    </row>
    <row r="623" spans="1:7">
      <c r="A623" s="543"/>
      <c r="D623" s="543"/>
      <c r="E623" s="543"/>
      <c r="F623" s="543"/>
      <c r="G623" s="543"/>
    </row>
    <row r="624" spans="1:7">
      <c r="A624" s="543"/>
      <c r="D624" s="543"/>
      <c r="E624" s="543"/>
      <c r="F624" s="543"/>
      <c r="G624" s="543"/>
    </row>
    <row r="625" spans="1:7">
      <c r="A625" s="543"/>
      <c r="D625" s="543"/>
      <c r="E625" s="543"/>
      <c r="F625" s="543"/>
      <c r="G625" s="543"/>
    </row>
    <row r="626" spans="1:7">
      <c r="A626" s="543"/>
      <c r="D626" s="543"/>
      <c r="E626" s="543"/>
      <c r="F626" s="543"/>
      <c r="G626" s="543"/>
    </row>
    <row r="627" spans="1:7">
      <c r="A627" s="543"/>
      <c r="D627" s="543"/>
      <c r="E627" s="543"/>
      <c r="F627" s="543"/>
      <c r="G627" s="543"/>
    </row>
    <row r="628" spans="1:7">
      <c r="A628" s="543"/>
      <c r="D628" s="543"/>
      <c r="E628" s="543"/>
      <c r="F628" s="543"/>
      <c r="G628" s="543"/>
    </row>
    <row r="629" spans="1:7">
      <c r="A629" s="543"/>
      <c r="D629" s="543"/>
      <c r="E629" s="543"/>
      <c r="F629" s="543"/>
      <c r="G629" s="543"/>
    </row>
    <row r="630" spans="1:7">
      <c r="A630" s="543"/>
      <c r="D630" s="543"/>
      <c r="E630" s="543"/>
      <c r="F630" s="543"/>
      <c r="G630" s="543"/>
    </row>
    <row r="631" spans="1:7">
      <c r="A631" s="543"/>
      <c r="D631" s="543"/>
      <c r="E631" s="543"/>
      <c r="F631" s="543"/>
      <c r="G631" s="543"/>
    </row>
    <row r="632" spans="1:7">
      <c r="A632" s="543"/>
      <c r="D632" s="543"/>
      <c r="E632" s="543"/>
      <c r="F632" s="543"/>
      <c r="G632" s="543"/>
    </row>
    <row r="633" spans="1:7">
      <c r="A633" s="543"/>
      <c r="D633" s="543"/>
      <c r="E633" s="543"/>
      <c r="F633" s="543"/>
      <c r="G633" s="543"/>
    </row>
    <row r="634" spans="1:7">
      <c r="A634" s="543"/>
      <c r="D634" s="543"/>
      <c r="E634" s="543"/>
      <c r="F634" s="543"/>
      <c r="G634" s="543"/>
    </row>
    <row r="635" spans="1:7">
      <c r="A635" s="543"/>
      <c r="D635" s="543"/>
      <c r="E635" s="543"/>
      <c r="F635" s="543"/>
      <c r="G635" s="543"/>
    </row>
    <row r="636" spans="1:7">
      <c r="A636" s="543"/>
      <c r="D636" s="543"/>
      <c r="E636" s="543"/>
      <c r="F636" s="543"/>
      <c r="G636" s="543"/>
    </row>
    <row r="637" spans="1:7">
      <c r="A637" s="543"/>
      <c r="D637" s="543"/>
      <c r="E637" s="543"/>
      <c r="F637" s="543"/>
      <c r="G637" s="543"/>
    </row>
    <row r="638" spans="1:7">
      <c r="A638" s="543"/>
      <c r="D638" s="543"/>
      <c r="E638" s="543"/>
      <c r="F638" s="543"/>
      <c r="G638" s="543"/>
    </row>
    <row r="639" spans="1:7">
      <c r="A639" s="543"/>
      <c r="D639" s="543"/>
      <c r="E639" s="543"/>
      <c r="F639" s="543"/>
      <c r="G639" s="543"/>
    </row>
    <row r="640" spans="1:7">
      <c r="A640" s="543"/>
      <c r="D640" s="543"/>
      <c r="E640" s="543"/>
      <c r="F640" s="543"/>
      <c r="G640" s="543"/>
    </row>
    <row r="641" spans="1:7">
      <c r="A641" s="543"/>
      <c r="D641" s="543"/>
      <c r="E641" s="543"/>
      <c r="F641" s="543"/>
      <c r="G641" s="543"/>
    </row>
    <row r="642" spans="1:7">
      <c r="A642" s="543"/>
      <c r="D642" s="543"/>
      <c r="E642" s="543"/>
      <c r="F642" s="543"/>
      <c r="G642" s="543"/>
    </row>
    <row r="643" spans="1:7">
      <c r="A643" s="543"/>
      <c r="D643" s="543"/>
      <c r="E643" s="543"/>
      <c r="F643" s="543"/>
      <c r="G643" s="543"/>
    </row>
    <row r="644" spans="1:7">
      <c r="A644" s="543"/>
      <c r="D644" s="543"/>
      <c r="E644" s="543"/>
      <c r="F644" s="543"/>
      <c r="G644" s="543"/>
    </row>
    <row r="645" spans="1:7">
      <c r="A645" s="543"/>
      <c r="D645" s="543"/>
      <c r="E645" s="543"/>
      <c r="F645" s="543"/>
      <c r="G645" s="543"/>
    </row>
    <row r="646" spans="1:7">
      <c r="A646" s="543"/>
      <c r="D646" s="543"/>
      <c r="E646" s="543"/>
      <c r="F646" s="543"/>
      <c r="G646" s="543"/>
    </row>
    <row r="647" spans="1:7">
      <c r="A647" s="543"/>
      <c r="D647" s="543"/>
      <c r="E647" s="543"/>
      <c r="F647" s="543"/>
      <c r="G647" s="543"/>
    </row>
    <row r="648" spans="1:7">
      <c r="A648" s="543"/>
      <c r="D648" s="543"/>
      <c r="E648" s="543"/>
      <c r="F648" s="543"/>
      <c r="G648" s="543"/>
    </row>
    <row r="649" spans="1:7">
      <c r="A649" s="543"/>
      <c r="D649" s="543"/>
      <c r="E649" s="543"/>
      <c r="F649" s="543"/>
      <c r="G649" s="543"/>
    </row>
    <row r="650" spans="1:7">
      <c r="A650" s="543"/>
      <c r="D650" s="543"/>
      <c r="E650" s="543"/>
      <c r="F650" s="543"/>
      <c r="G650" s="543"/>
    </row>
    <row r="651" spans="1:7">
      <c r="A651" s="543"/>
      <c r="D651" s="543"/>
      <c r="E651" s="543"/>
      <c r="F651" s="543"/>
      <c r="G651" s="543"/>
    </row>
    <row r="652" spans="1:7">
      <c r="A652" s="543"/>
      <c r="D652" s="543"/>
      <c r="E652" s="543"/>
      <c r="F652" s="543"/>
      <c r="G652" s="543"/>
    </row>
    <row r="653" spans="1:7">
      <c r="A653" s="543"/>
      <c r="D653" s="543"/>
      <c r="E653" s="543"/>
      <c r="F653" s="543"/>
      <c r="G653" s="543"/>
    </row>
    <row r="654" spans="1:7">
      <c r="A654" s="543"/>
      <c r="D654" s="543"/>
      <c r="E654" s="543"/>
      <c r="F654" s="543"/>
      <c r="G654" s="543"/>
    </row>
    <row r="655" spans="1:7">
      <c r="A655" s="543"/>
      <c r="D655" s="543"/>
      <c r="E655" s="543"/>
      <c r="F655" s="543"/>
      <c r="G655" s="543"/>
    </row>
    <row r="656" spans="1:7">
      <c r="A656" s="543"/>
      <c r="D656" s="543"/>
      <c r="E656" s="543"/>
      <c r="F656" s="543"/>
      <c r="G656" s="543"/>
    </row>
    <row r="657" spans="1:7">
      <c r="A657" s="543"/>
      <c r="D657" s="543"/>
      <c r="E657" s="543"/>
      <c r="F657" s="543"/>
      <c r="G657" s="543"/>
    </row>
    <row r="658" spans="1:7">
      <c r="A658" s="543"/>
      <c r="D658" s="543"/>
      <c r="E658" s="543"/>
      <c r="F658" s="543"/>
      <c r="G658" s="543"/>
    </row>
    <row r="659" spans="1:7">
      <c r="A659" s="543"/>
      <c r="D659" s="543"/>
      <c r="E659" s="543"/>
      <c r="F659" s="543"/>
      <c r="G659" s="543"/>
    </row>
    <row r="660" spans="1:7">
      <c r="A660" s="543"/>
      <c r="D660" s="543"/>
      <c r="E660" s="543"/>
      <c r="F660" s="543"/>
      <c r="G660" s="543"/>
    </row>
    <row r="661" spans="1:7">
      <c r="A661" s="543"/>
      <c r="D661" s="543"/>
      <c r="E661" s="543"/>
      <c r="F661" s="543"/>
      <c r="G661" s="543"/>
    </row>
    <row r="662" spans="1:7">
      <c r="A662" s="543"/>
      <c r="D662" s="543"/>
      <c r="E662" s="543"/>
      <c r="F662" s="543"/>
      <c r="G662" s="543"/>
    </row>
    <row r="663" spans="1:7">
      <c r="A663" s="543"/>
      <c r="D663" s="543"/>
      <c r="E663" s="543"/>
      <c r="F663" s="543"/>
      <c r="G663" s="543"/>
    </row>
    <row r="664" spans="1:7">
      <c r="A664" s="543"/>
      <c r="D664" s="543"/>
      <c r="E664" s="543"/>
      <c r="F664" s="543"/>
      <c r="G664" s="543"/>
    </row>
    <row r="665" spans="1:7">
      <c r="A665" s="543"/>
      <c r="D665" s="543"/>
      <c r="E665" s="543"/>
      <c r="F665" s="543"/>
      <c r="G665" s="543"/>
    </row>
    <row r="666" spans="1:7">
      <c r="A666" s="543"/>
      <c r="D666" s="543"/>
      <c r="E666" s="543"/>
      <c r="F666" s="543"/>
      <c r="G666" s="543"/>
    </row>
    <row r="667" spans="1:7">
      <c r="A667" s="543"/>
      <c r="D667" s="543"/>
      <c r="E667" s="543"/>
      <c r="F667" s="543"/>
      <c r="G667" s="543"/>
    </row>
    <row r="668" spans="1:7">
      <c r="A668" s="543"/>
      <c r="D668" s="543"/>
      <c r="E668" s="543"/>
      <c r="F668" s="543"/>
      <c r="G668" s="543"/>
    </row>
    <row r="669" spans="1:7">
      <c r="A669" s="542"/>
    </row>
    <row r="670" spans="1:7">
      <c r="A670" s="542"/>
    </row>
    <row r="671" spans="1:7">
      <c r="A671" s="542"/>
    </row>
    <row r="672" spans="1:7">
      <c r="A672" s="542"/>
    </row>
    <row r="673" s="542" customFormat="1"/>
    <row r="674" s="542" customFormat="1"/>
    <row r="675" s="542" customFormat="1"/>
    <row r="676" s="542" customFormat="1"/>
    <row r="677" s="542" customFormat="1"/>
    <row r="678" s="542" customFormat="1"/>
    <row r="679" s="542" customFormat="1"/>
    <row r="680" s="542" customFormat="1"/>
    <row r="681" s="542" customFormat="1"/>
    <row r="682" s="542" customFormat="1"/>
    <row r="683" s="542" customFormat="1"/>
    <row r="684" s="542" customFormat="1"/>
    <row r="685" s="542" customFormat="1"/>
    <row r="686" s="542" customFormat="1"/>
    <row r="687" s="542" customFormat="1"/>
    <row r="688" s="542" customFormat="1"/>
    <row r="689" spans="10:10" s="542" customFormat="1">
      <c r="J689" s="542" t="s">
        <v>2446</v>
      </c>
    </row>
  </sheetData>
  <mergeCells count="306">
    <mergeCell ref="D443:D447"/>
    <mergeCell ref="D449:D450"/>
    <mergeCell ref="D451:D455"/>
    <mergeCell ref="D457:D458"/>
    <mergeCell ref="D459:D463"/>
    <mergeCell ref="D465:D466"/>
    <mergeCell ref="D492:D500"/>
    <mergeCell ref="D467:D471"/>
    <mergeCell ref="D474:D475"/>
    <mergeCell ref="D476:D480"/>
    <mergeCell ref="D482:D483"/>
    <mergeCell ref="D484:D488"/>
    <mergeCell ref="D490:D491"/>
    <mergeCell ref="D395:D399"/>
    <mergeCell ref="D401:D402"/>
    <mergeCell ref="D403:D407"/>
    <mergeCell ref="D409:D410"/>
    <mergeCell ref="D411:D415"/>
    <mergeCell ref="D417:D418"/>
    <mergeCell ref="D419:D423"/>
    <mergeCell ref="D425:D426"/>
    <mergeCell ref="D427:D431"/>
    <mergeCell ref="D433:D434"/>
    <mergeCell ref="D435:D439"/>
    <mergeCell ref="D441:D442"/>
    <mergeCell ref="D347:D351"/>
    <mergeCell ref="D353:D354"/>
    <mergeCell ref="D355:D359"/>
    <mergeCell ref="D361:D362"/>
    <mergeCell ref="D363:D367"/>
    <mergeCell ref="D369:D370"/>
    <mergeCell ref="D371:D375"/>
    <mergeCell ref="D377:D378"/>
    <mergeCell ref="D379:D383"/>
    <mergeCell ref="D385:D386"/>
    <mergeCell ref="D387:D391"/>
    <mergeCell ref="D393:D394"/>
    <mergeCell ref="D296:D297"/>
    <mergeCell ref="D298:D302"/>
    <mergeCell ref="D304:D305"/>
    <mergeCell ref="D306:D310"/>
    <mergeCell ref="D312:D313"/>
    <mergeCell ref="D314:D318"/>
    <mergeCell ref="D322:D326"/>
    <mergeCell ref="D328:D329"/>
    <mergeCell ref="D330:D334"/>
    <mergeCell ref="D336:D337"/>
    <mergeCell ref="D338:D342"/>
    <mergeCell ref="D345:D346"/>
    <mergeCell ref="D241:D245"/>
    <mergeCell ref="D247:D248"/>
    <mergeCell ref="D249:D253"/>
    <mergeCell ref="D255:D256"/>
    <mergeCell ref="D257:D261"/>
    <mergeCell ref="D264:D265"/>
    <mergeCell ref="D272:D273"/>
    <mergeCell ref="D274:D278"/>
    <mergeCell ref="D280:D281"/>
    <mergeCell ref="D282:D286"/>
    <mergeCell ref="D288:D289"/>
    <mergeCell ref="D290:D294"/>
    <mergeCell ref="D233:D237"/>
    <mergeCell ref="D239:D240"/>
    <mergeCell ref="D193:D197"/>
    <mergeCell ref="D199:D200"/>
    <mergeCell ref="D201:D205"/>
    <mergeCell ref="D207:D208"/>
    <mergeCell ref="D209:D213"/>
    <mergeCell ref="D215:D216"/>
    <mergeCell ref="D145:D149"/>
    <mergeCell ref="D151:D152"/>
    <mergeCell ref="D153:D157"/>
    <mergeCell ref="D159:D160"/>
    <mergeCell ref="D161:D165"/>
    <mergeCell ref="D167:D168"/>
    <mergeCell ref="D169:D173"/>
    <mergeCell ref="D175:D176"/>
    <mergeCell ref="D177:D181"/>
    <mergeCell ref="D183:D184"/>
    <mergeCell ref="D185:D189"/>
    <mergeCell ref="D191:D192"/>
    <mergeCell ref="D127:D128"/>
    <mergeCell ref="D129:D133"/>
    <mergeCell ref="D135:D136"/>
    <mergeCell ref="D137:D141"/>
    <mergeCell ref="D143:D144"/>
    <mergeCell ref="D96:D100"/>
    <mergeCell ref="D102:D103"/>
    <mergeCell ref="D104:D108"/>
    <mergeCell ref="D110:D111"/>
    <mergeCell ref="D112:D116"/>
    <mergeCell ref="D40:D44"/>
    <mergeCell ref="D46:D47"/>
    <mergeCell ref="D48:D52"/>
    <mergeCell ref="D54:D55"/>
    <mergeCell ref="D56:D60"/>
    <mergeCell ref="D62:D63"/>
    <mergeCell ref="D64:D68"/>
    <mergeCell ref="D70:D71"/>
    <mergeCell ref="D72:D76"/>
    <mergeCell ref="D78:D79"/>
    <mergeCell ref="D80:D84"/>
    <mergeCell ref="D86:D87"/>
    <mergeCell ref="C393:C394"/>
    <mergeCell ref="C401:C402"/>
    <mergeCell ref="C409:C410"/>
    <mergeCell ref="C417:C418"/>
    <mergeCell ref="C425:C426"/>
    <mergeCell ref="C433:C434"/>
    <mergeCell ref="C441:C442"/>
    <mergeCell ref="C449:C450"/>
    <mergeCell ref="C457:C458"/>
    <mergeCell ref="C465:C466"/>
    <mergeCell ref="C474:C475"/>
    <mergeCell ref="C482:C483"/>
    <mergeCell ref="C490:C491"/>
    <mergeCell ref="D6:D7"/>
    <mergeCell ref="D8:D12"/>
    <mergeCell ref="D14:D15"/>
    <mergeCell ref="D16:D20"/>
    <mergeCell ref="D22:D23"/>
    <mergeCell ref="D24:D28"/>
    <mergeCell ref="D30:D31"/>
    <mergeCell ref="D32:D36"/>
    <mergeCell ref="D38:D39"/>
    <mergeCell ref="C385:C386"/>
    <mergeCell ref="C296:C297"/>
    <mergeCell ref="C304:C305"/>
    <mergeCell ref="C312:C313"/>
    <mergeCell ref="C320:C321"/>
    <mergeCell ref="C328:C329"/>
    <mergeCell ref="C336:C337"/>
    <mergeCell ref="C345:C346"/>
    <mergeCell ref="C353:C354"/>
    <mergeCell ref="C215:C216"/>
    <mergeCell ref="A262:G262"/>
    <mergeCell ref="A263:B263"/>
    <mergeCell ref="C361:C362"/>
    <mergeCell ref="C369:C370"/>
    <mergeCell ref="C377:C378"/>
    <mergeCell ref="D217:D221"/>
    <mergeCell ref="D223:D224"/>
    <mergeCell ref="D225:D229"/>
    <mergeCell ref="D231:D232"/>
    <mergeCell ref="C231:C232"/>
    <mergeCell ref="C239:C240"/>
    <mergeCell ref="C247:C248"/>
    <mergeCell ref="C255:C256"/>
    <mergeCell ref="C264:C265"/>
    <mergeCell ref="C175:C176"/>
    <mergeCell ref="C183:C184"/>
    <mergeCell ref="C191:C192"/>
    <mergeCell ref="C199:C200"/>
    <mergeCell ref="C207:C208"/>
    <mergeCell ref="C70:C71"/>
    <mergeCell ref="C78:C79"/>
    <mergeCell ref="C86:C87"/>
    <mergeCell ref="C94:C95"/>
    <mergeCell ref="C102:C103"/>
    <mergeCell ref="C110:C111"/>
    <mergeCell ref="B207:B208"/>
    <mergeCell ref="B215:B216"/>
    <mergeCell ref="B223:B224"/>
    <mergeCell ref="C127:C128"/>
    <mergeCell ref="C135:C136"/>
    <mergeCell ref="C143:C144"/>
    <mergeCell ref="C151:C152"/>
    <mergeCell ref="C159:C160"/>
    <mergeCell ref="C167:C168"/>
    <mergeCell ref="C223:C224"/>
    <mergeCell ref="B377:B378"/>
    <mergeCell ref="B385:B386"/>
    <mergeCell ref="B255:B256"/>
    <mergeCell ref="B264:B265"/>
    <mergeCell ref="B272:B273"/>
    <mergeCell ref="B280:B281"/>
    <mergeCell ref="B288:B289"/>
    <mergeCell ref="B296:B297"/>
    <mergeCell ref="C22:C23"/>
    <mergeCell ref="C30:C31"/>
    <mergeCell ref="C38:C39"/>
    <mergeCell ref="C46:C47"/>
    <mergeCell ref="C54:C55"/>
    <mergeCell ref="C62:C63"/>
    <mergeCell ref="A464:B464"/>
    <mergeCell ref="A472:B472"/>
    <mergeCell ref="A473:B473"/>
    <mergeCell ref="A489:B489"/>
    <mergeCell ref="A440:B440"/>
    <mergeCell ref="A448:B448"/>
    <mergeCell ref="B449:B450"/>
    <mergeCell ref="B457:B458"/>
    <mergeCell ref="B465:B466"/>
    <mergeCell ref="B474:B475"/>
    <mergeCell ref="B482:B483"/>
    <mergeCell ref="B490:B491"/>
    <mergeCell ref="B401:B402"/>
    <mergeCell ref="B409:B410"/>
    <mergeCell ref="B417:B418"/>
    <mergeCell ref="B425:B426"/>
    <mergeCell ref="B433:B434"/>
    <mergeCell ref="B441:B442"/>
    <mergeCell ref="A456:B456"/>
    <mergeCell ref="B159:B160"/>
    <mergeCell ref="B167:B168"/>
    <mergeCell ref="B175:B176"/>
    <mergeCell ref="B183:B184"/>
    <mergeCell ref="B191:B192"/>
    <mergeCell ref="B199:B200"/>
    <mergeCell ref="B22:B23"/>
    <mergeCell ref="B30:B31"/>
    <mergeCell ref="B38:B39"/>
    <mergeCell ref="B46:B47"/>
    <mergeCell ref="B54:B55"/>
    <mergeCell ref="B62:B63"/>
    <mergeCell ref="B70:B71"/>
    <mergeCell ref="B78:B79"/>
    <mergeCell ref="B86:B87"/>
    <mergeCell ref="B94:B95"/>
    <mergeCell ref="B102:B103"/>
    <mergeCell ref="B110:B111"/>
    <mergeCell ref="A77:B77"/>
    <mergeCell ref="A85:B85"/>
    <mergeCell ref="A93:B93"/>
    <mergeCell ref="A101:B101"/>
    <mergeCell ref="A416:B416"/>
    <mergeCell ref="A424:B424"/>
    <mergeCell ref="A432:B432"/>
    <mergeCell ref="A352:B352"/>
    <mergeCell ref="A368:B368"/>
    <mergeCell ref="A376:B376"/>
    <mergeCell ref="A384:B384"/>
    <mergeCell ref="A392:B392"/>
    <mergeCell ref="A400:B400"/>
    <mergeCell ref="B393:B394"/>
    <mergeCell ref="A320:A325"/>
    <mergeCell ref="A328:A333"/>
    <mergeCell ref="A336:A341"/>
    <mergeCell ref="B320:B321"/>
    <mergeCell ref="B328:B329"/>
    <mergeCell ref="A408:B408"/>
    <mergeCell ref="B345:B346"/>
    <mergeCell ref="B353:B354"/>
    <mergeCell ref="B361:B362"/>
    <mergeCell ref="B369:B370"/>
    <mergeCell ref="A303:B303"/>
    <mergeCell ref="A311:B311"/>
    <mergeCell ref="A319:G319"/>
    <mergeCell ref="A327:G327"/>
    <mergeCell ref="A335:G335"/>
    <mergeCell ref="A344:B344"/>
    <mergeCell ref="B304:B305"/>
    <mergeCell ref="B312:B313"/>
    <mergeCell ref="B336:B337"/>
    <mergeCell ref="D320:D321"/>
    <mergeCell ref="D266:D270"/>
    <mergeCell ref="A214:B214"/>
    <mergeCell ref="A222:B222"/>
    <mergeCell ref="A230:B230"/>
    <mergeCell ref="A238:B238"/>
    <mergeCell ref="A246:B246"/>
    <mergeCell ref="A254:B254"/>
    <mergeCell ref="B231:B232"/>
    <mergeCell ref="B239:B240"/>
    <mergeCell ref="B247:B248"/>
    <mergeCell ref="A271:B271"/>
    <mergeCell ref="A279:B279"/>
    <mergeCell ref="A287:B287"/>
    <mergeCell ref="A295:B295"/>
    <mergeCell ref="C272:C273"/>
    <mergeCell ref="C280:C281"/>
    <mergeCell ref="C288:C289"/>
    <mergeCell ref="A126:B126"/>
    <mergeCell ref="A142:B142"/>
    <mergeCell ref="A150:G150"/>
    <mergeCell ref="A190:G190"/>
    <mergeCell ref="A198:G198"/>
    <mergeCell ref="A206:B206"/>
    <mergeCell ref="B127:B128"/>
    <mergeCell ref="B135:B136"/>
    <mergeCell ref="B143:B144"/>
    <mergeCell ref="B151:B152"/>
    <mergeCell ref="A29:B29"/>
    <mergeCell ref="A37:B37"/>
    <mergeCell ref="A45:B45"/>
    <mergeCell ref="A53:B53"/>
    <mergeCell ref="A61:B61"/>
    <mergeCell ref="A69:B69"/>
    <mergeCell ref="A117:B117"/>
    <mergeCell ref="A125:G125"/>
    <mergeCell ref="B118:B119"/>
    <mergeCell ref="C118:C119"/>
    <mergeCell ref="D88:D92"/>
    <mergeCell ref="D94:D95"/>
    <mergeCell ref="D120:D124"/>
    <mergeCell ref="D118:D119"/>
    <mergeCell ref="A1:G1"/>
    <mergeCell ref="A2:B2"/>
    <mergeCell ref="B3:G3"/>
    <mergeCell ref="A5:B5"/>
    <mergeCell ref="A13:B13"/>
    <mergeCell ref="A21:B21"/>
    <mergeCell ref="B6:B7"/>
    <mergeCell ref="B14:B15"/>
    <mergeCell ref="C6:C7"/>
    <mergeCell ref="C14:C15"/>
  </mergeCells>
  <phoneticPr fontId="9" type="noConversion"/>
  <pageMargins left="0.7" right="0.7" top="0.75" bottom="0.75" header="0.3" footer="0.3"/>
  <pageSetup paperSize="9" orientation="portrait"/>
  <headerFooter scaleWithDoc="0"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3"/>
  <sheetViews>
    <sheetView workbookViewId="0">
      <selection activeCell="H22" sqref="H22"/>
    </sheetView>
  </sheetViews>
  <sheetFormatPr defaultRowHeight="15.75"/>
  <cols>
    <col min="1" max="1" width="5.25" style="860" customWidth="1"/>
    <col min="2" max="2" width="35.25" style="859" customWidth="1"/>
    <col min="3" max="3" width="13.125" style="859" customWidth="1"/>
    <col min="4" max="4" width="9.75" style="859" customWidth="1"/>
    <col min="5" max="5" width="26.875" style="859" customWidth="1"/>
    <col min="6" max="6" width="22.375" style="859" customWidth="1"/>
    <col min="7" max="7" width="15" style="859" customWidth="1"/>
    <col min="8" max="16384" width="9" style="858"/>
  </cols>
  <sheetData>
    <row r="1" spans="1:7" ht="67.5" customHeight="1">
      <c r="A1" s="975" t="s">
        <v>2839</v>
      </c>
      <c r="B1" s="975"/>
      <c r="C1" s="975"/>
      <c r="D1" s="975"/>
      <c r="E1" s="975"/>
      <c r="F1" s="975"/>
      <c r="G1" s="975"/>
    </row>
    <row r="2" spans="1:7" ht="24.75" customHeight="1">
      <c r="A2" s="971"/>
      <c r="B2" s="974" t="s">
        <v>2838</v>
      </c>
      <c r="C2" s="974"/>
      <c r="D2" s="974"/>
      <c r="E2" s="974"/>
      <c r="F2" s="973"/>
      <c r="G2" s="972">
        <v>43282</v>
      </c>
    </row>
    <row r="3" spans="1:7" ht="30.75" customHeight="1">
      <c r="A3" s="971"/>
      <c r="B3" s="970" t="s">
        <v>2837</v>
      </c>
      <c r="C3" s="970"/>
      <c r="D3" s="970"/>
      <c r="E3" s="970"/>
      <c r="F3" s="970"/>
      <c r="G3" s="970"/>
    </row>
    <row r="4" spans="1:7" ht="30.75" customHeight="1">
      <c r="A4" s="969" t="s">
        <v>2836</v>
      </c>
      <c r="B4" s="969"/>
      <c r="C4" s="968"/>
      <c r="D4" s="968"/>
      <c r="E4" s="968"/>
      <c r="F4" s="968"/>
      <c r="G4" s="968"/>
    </row>
    <row r="5" spans="1:7" s="943" customFormat="1">
      <c r="A5" s="934" t="s">
        <v>2835</v>
      </c>
      <c r="B5" s="934"/>
      <c r="C5" s="967"/>
      <c r="D5" s="932"/>
      <c r="E5" s="932"/>
      <c r="F5" s="931"/>
      <c r="G5" s="966"/>
    </row>
    <row r="6" spans="1:7">
      <c r="A6" s="883"/>
      <c r="B6" s="869" t="s">
        <v>38</v>
      </c>
      <c r="C6" s="869" t="s">
        <v>39</v>
      </c>
      <c r="D6" s="869" t="s">
        <v>11</v>
      </c>
      <c r="E6" s="965" t="s">
        <v>24</v>
      </c>
      <c r="F6" s="874" t="s">
        <v>2834</v>
      </c>
      <c r="G6" s="873" t="s">
        <v>148</v>
      </c>
    </row>
    <row r="7" spans="1:7">
      <c r="A7" s="883"/>
      <c r="B7" s="863"/>
      <c r="C7" s="863"/>
      <c r="D7" s="863"/>
      <c r="E7" s="965" t="s">
        <v>42</v>
      </c>
      <c r="F7" s="965" t="s">
        <v>42</v>
      </c>
      <c r="G7" s="873" t="s">
        <v>43</v>
      </c>
    </row>
    <row r="8" spans="1:7" ht="17.25" customHeight="1">
      <c r="A8" s="883"/>
      <c r="B8" s="874" t="s">
        <v>2833</v>
      </c>
      <c r="C8" s="874" t="s">
        <v>2832</v>
      </c>
      <c r="D8" s="869" t="s">
        <v>129</v>
      </c>
      <c r="E8" s="903">
        <v>43280</v>
      </c>
      <c r="F8" s="903">
        <v>43285</v>
      </c>
      <c r="G8" s="903">
        <v>43299</v>
      </c>
    </row>
    <row r="9" spans="1:7">
      <c r="A9" s="883"/>
      <c r="B9" s="874" t="s">
        <v>1369</v>
      </c>
      <c r="C9" s="874" t="s">
        <v>2831</v>
      </c>
      <c r="D9" s="866"/>
      <c r="E9" s="903">
        <v>43287</v>
      </c>
      <c r="F9" s="903">
        <v>43292</v>
      </c>
      <c r="G9" s="903">
        <v>43306</v>
      </c>
    </row>
    <row r="10" spans="1:7">
      <c r="A10" s="883"/>
      <c r="B10" s="874" t="s">
        <v>2830</v>
      </c>
      <c r="C10" s="874" t="s">
        <v>1856</v>
      </c>
      <c r="D10" s="866"/>
      <c r="E10" s="903">
        <v>43294</v>
      </c>
      <c r="F10" s="903">
        <v>43299</v>
      </c>
      <c r="G10" s="903">
        <v>43313</v>
      </c>
    </row>
    <row r="11" spans="1:7">
      <c r="A11" s="883"/>
      <c r="B11" s="874" t="s">
        <v>1366</v>
      </c>
      <c r="C11" s="874" t="s">
        <v>2829</v>
      </c>
      <c r="D11" s="863"/>
      <c r="E11" s="903">
        <v>43301</v>
      </c>
      <c r="F11" s="903">
        <v>43306</v>
      </c>
      <c r="G11" s="903">
        <v>43320</v>
      </c>
    </row>
    <row r="12" spans="1:7">
      <c r="A12" s="883"/>
      <c r="B12" s="874"/>
      <c r="C12" s="874"/>
      <c r="D12" s="874"/>
      <c r="E12" s="874"/>
      <c r="F12" s="874"/>
      <c r="G12" s="874"/>
    </row>
    <row r="13" spans="1:7" s="943" customFormat="1" ht="12.75" customHeight="1">
      <c r="A13" s="877" t="s">
        <v>2828</v>
      </c>
      <c r="B13" s="877"/>
      <c r="C13" s="877"/>
      <c r="D13" s="877"/>
      <c r="E13" s="877"/>
      <c r="F13" s="877"/>
      <c r="G13" s="877"/>
    </row>
    <row r="14" spans="1:7" s="963" customFormat="1">
      <c r="A14" s="964"/>
      <c r="B14" s="896" t="s">
        <v>38</v>
      </c>
      <c r="C14" s="896" t="s">
        <v>39</v>
      </c>
      <c r="D14" s="896" t="s">
        <v>11</v>
      </c>
      <c r="E14" s="868" t="s">
        <v>24</v>
      </c>
      <c r="F14" s="868" t="s">
        <v>2708</v>
      </c>
      <c r="G14" s="868" t="s">
        <v>261</v>
      </c>
    </row>
    <row r="15" spans="1:7" s="963" customFormat="1">
      <c r="A15" s="964"/>
      <c r="B15" s="887"/>
      <c r="C15" s="895"/>
      <c r="D15" s="895"/>
      <c r="E15" s="868" t="s">
        <v>42</v>
      </c>
      <c r="F15" s="868" t="s">
        <v>42</v>
      </c>
      <c r="G15" s="868" t="s">
        <v>43</v>
      </c>
    </row>
    <row r="16" spans="1:7" s="963" customFormat="1">
      <c r="A16" s="964"/>
      <c r="B16" s="874" t="s">
        <v>2827</v>
      </c>
      <c r="C16" s="874" t="s">
        <v>2826</v>
      </c>
      <c r="D16" s="894" t="s">
        <v>111</v>
      </c>
      <c r="E16" s="903">
        <v>43287</v>
      </c>
      <c r="F16" s="903">
        <v>43293</v>
      </c>
      <c r="G16" s="903">
        <v>43305</v>
      </c>
    </row>
    <row r="17" spans="1:8" s="963" customFormat="1">
      <c r="A17" s="964"/>
      <c r="B17" s="868" t="s">
        <v>2825</v>
      </c>
      <c r="C17" s="874" t="s">
        <v>2824</v>
      </c>
      <c r="D17" s="894"/>
      <c r="E17" s="903">
        <v>43294</v>
      </c>
      <c r="F17" s="903">
        <v>43300</v>
      </c>
      <c r="G17" s="903">
        <v>43312</v>
      </c>
    </row>
    <row r="18" spans="1:8" s="963" customFormat="1">
      <c r="A18" s="964"/>
      <c r="B18" s="905" t="s">
        <v>2823</v>
      </c>
      <c r="C18" s="905" t="s">
        <v>2822</v>
      </c>
      <c r="D18" s="894"/>
      <c r="E18" s="903">
        <v>43301</v>
      </c>
      <c r="F18" s="903">
        <v>43307</v>
      </c>
      <c r="G18" s="903">
        <v>43319</v>
      </c>
    </row>
    <row r="19" spans="1:8" s="963" customFormat="1" ht="16.5" customHeight="1">
      <c r="A19" s="964"/>
      <c r="B19" s="905" t="s">
        <v>2821</v>
      </c>
      <c r="C19" s="905" t="s">
        <v>2820</v>
      </c>
      <c r="D19" s="894"/>
      <c r="E19" s="903">
        <v>43308</v>
      </c>
      <c r="F19" s="903">
        <v>43314</v>
      </c>
      <c r="G19" s="903">
        <v>43326</v>
      </c>
    </row>
    <row r="20" spans="1:8" ht="15.95" customHeight="1">
      <c r="A20" s="883"/>
      <c r="B20" s="962"/>
      <c r="C20" s="962"/>
      <c r="D20" s="894"/>
      <c r="E20" s="874"/>
      <c r="F20" s="881"/>
      <c r="G20" s="881"/>
    </row>
    <row r="21" spans="1:8" s="943" customFormat="1">
      <c r="A21" s="877" t="s">
        <v>2819</v>
      </c>
      <c r="B21" s="877"/>
      <c r="C21" s="877"/>
      <c r="D21" s="877"/>
      <c r="E21" s="877"/>
      <c r="F21" s="877"/>
      <c r="G21" s="877"/>
    </row>
    <row r="22" spans="1:8">
      <c r="A22" s="883"/>
      <c r="B22" s="920" t="s">
        <v>38</v>
      </c>
      <c r="C22" s="920" t="s">
        <v>39</v>
      </c>
      <c r="D22" s="920" t="s">
        <v>11</v>
      </c>
      <c r="E22" s="874" t="s">
        <v>24</v>
      </c>
      <c r="F22" s="874" t="s">
        <v>2708</v>
      </c>
      <c r="G22" s="916" t="s">
        <v>2</v>
      </c>
    </row>
    <row r="23" spans="1:8">
      <c r="A23" s="883"/>
      <c r="B23" s="918"/>
      <c r="C23" s="918"/>
      <c r="D23" s="918"/>
      <c r="E23" s="874" t="s">
        <v>42</v>
      </c>
      <c r="F23" s="874" t="s">
        <v>42</v>
      </c>
      <c r="G23" s="916" t="s">
        <v>43</v>
      </c>
    </row>
    <row r="24" spans="1:8" ht="16.149999999999999" customHeight="1">
      <c r="A24" s="883"/>
      <c r="B24" s="874" t="s">
        <v>2818</v>
      </c>
      <c r="C24" s="874" t="s">
        <v>2817</v>
      </c>
      <c r="D24" s="869" t="s">
        <v>2109</v>
      </c>
      <c r="E24" s="903">
        <v>43279</v>
      </c>
      <c r="F24" s="903">
        <v>43283</v>
      </c>
      <c r="G24" s="903">
        <v>43293</v>
      </c>
    </row>
    <row r="25" spans="1:8" ht="16.149999999999999" customHeight="1">
      <c r="A25" s="883"/>
      <c r="B25" s="874" t="s">
        <v>2816</v>
      </c>
      <c r="C25" s="874" t="s">
        <v>2815</v>
      </c>
      <c r="D25" s="866"/>
      <c r="E25" s="903">
        <v>43285</v>
      </c>
      <c r="F25" s="903">
        <v>43290</v>
      </c>
      <c r="G25" s="903">
        <v>43300</v>
      </c>
    </row>
    <row r="26" spans="1:8" ht="16.149999999999999" customHeight="1">
      <c r="A26" s="883"/>
      <c r="B26" s="874" t="s">
        <v>2719</v>
      </c>
      <c r="C26" s="874"/>
      <c r="D26" s="866"/>
      <c r="E26" s="903">
        <v>43293</v>
      </c>
      <c r="F26" s="903">
        <v>43297</v>
      </c>
      <c r="G26" s="903" t="s">
        <v>2814</v>
      </c>
    </row>
    <row r="27" spans="1:8" ht="16.149999999999999" customHeight="1">
      <c r="A27" s="883"/>
      <c r="B27" s="874" t="s">
        <v>2813</v>
      </c>
      <c r="C27" s="874" t="s">
        <v>2812</v>
      </c>
      <c r="D27" s="866"/>
      <c r="E27" s="903">
        <v>43300</v>
      </c>
      <c r="F27" s="903">
        <v>43304</v>
      </c>
      <c r="G27" s="903">
        <v>43314</v>
      </c>
    </row>
    <row r="28" spans="1:8" ht="16.149999999999999" customHeight="1">
      <c r="A28" s="883"/>
      <c r="B28" s="949" t="s">
        <v>2811</v>
      </c>
      <c r="C28" s="949" t="s">
        <v>2810</v>
      </c>
      <c r="D28" s="863"/>
      <c r="E28" s="903">
        <v>43307</v>
      </c>
      <c r="F28" s="903">
        <v>43311</v>
      </c>
      <c r="G28" s="903">
        <v>43321</v>
      </c>
    </row>
    <row r="29" spans="1:8" s="943" customFormat="1">
      <c r="A29" s="934" t="s">
        <v>2809</v>
      </c>
      <c r="B29" s="934"/>
      <c r="C29" s="934"/>
      <c r="D29" s="934"/>
      <c r="E29" s="934"/>
      <c r="F29" s="934"/>
      <c r="G29" s="934"/>
    </row>
    <row r="30" spans="1:8">
      <c r="A30" s="883"/>
      <c r="B30" s="961" t="s">
        <v>38</v>
      </c>
      <c r="C30" s="961" t="s">
        <v>39</v>
      </c>
      <c r="D30" s="961" t="s">
        <v>11</v>
      </c>
      <c r="E30" s="960" t="s">
        <v>24</v>
      </c>
      <c r="F30" s="960" t="s">
        <v>29</v>
      </c>
      <c r="G30" s="960" t="s">
        <v>266</v>
      </c>
    </row>
    <row r="31" spans="1:8">
      <c r="A31" s="883"/>
      <c r="B31" s="887"/>
      <c r="C31" s="955"/>
      <c r="D31" s="955"/>
      <c r="E31" s="960" t="s">
        <v>42</v>
      </c>
      <c r="F31" s="960" t="s">
        <v>42</v>
      </c>
      <c r="G31" s="960" t="s">
        <v>43</v>
      </c>
    </row>
    <row r="32" spans="1:8" ht="16.149999999999999" customHeight="1">
      <c r="A32" s="883"/>
      <c r="B32" s="960" t="s">
        <v>2808</v>
      </c>
      <c r="C32" s="867" t="s">
        <v>2807</v>
      </c>
      <c r="D32" s="961" t="s">
        <v>2057</v>
      </c>
      <c r="E32" s="903">
        <v>43285</v>
      </c>
      <c r="F32" s="903">
        <v>43288</v>
      </c>
      <c r="G32" s="903">
        <v>43299</v>
      </c>
      <c r="H32" s="898"/>
    </row>
    <row r="33" spans="1:8" ht="16.149999999999999" customHeight="1">
      <c r="A33" s="883"/>
      <c r="B33" s="960" t="s">
        <v>2806</v>
      </c>
      <c r="C33" s="867" t="s">
        <v>1543</v>
      </c>
      <c r="D33" s="959"/>
      <c r="E33" s="903">
        <v>43292</v>
      </c>
      <c r="F33" s="903">
        <v>43295</v>
      </c>
      <c r="G33" s="903">
        <v>43306</v>
      </c>
      <c r="H33" s="958"/>
    </row>
    <row r="34" spans="1:8" ht="16.149999999999999" customHeight="1">
      <c r="A34" s="883"/>
      <c r="B34" s="865" t="s">
        <v>2805</v>
      </c>
      <c r="C34" s="864" t="s">
        <v>2804</v>
      </c>
      <c r="D34" s="959"/>
      <c r="E34" s="903">
        <v>43299</v>
      </c>
      <c r="F34" s="903">
        <v>43302</v>
      </c>
      <c r="G34" s="903">
        <v>43313</v>
      </c>
      <c r="H34" s="958"/>
    </row>
    <row r="35" spans="1:8" ht="16.149999999999999" customHeight="1">
      <c r="A35" s="883"/>
      <c r="B35" s="865"/>
      <c r="C35" s="864"/>
      <c r="D35" s="959"/>
      <c r="E35" s="903"/>
      <c r="F35" s="903"/>
      <c r="G35" s="903"/>
      <c r="H35" s="958"/>
    </row>
    <row r="36" spans="1:8" ht="16.149999999999999" customHeight="1">
      <c r="A36" s="883"/>
      <c r="B36" s="957"/>
      <c r="C36" s="956"/>
      <c r="D36" s="955"/>
      <c r="E36" s="903"/>
      <c r="F36" s="903"/>
      <c r="G36" s="903"/>
    </row>
    <row r="37" spans="1:8">
      <c r="A37" s="883"/>
      <c r="B37" s="954"/>
      <c r="C37" s="954"/>
      <c r="D37" s="902"/>
      <c r="E37" s="945"/>
      <c r="F37" s="893"/>
      <c r="G37" s="940"/>
    </row>
    <row r="38" spans="1:8" s="943" customFormat="1">
      <c r="A38" s="877" t="s">
        <v>2803</v>
      </c>
      <c r="B38" s="877"/>
      <c r="C38" s="877"/>
      <c r="D38" s="877"/>
      <c r="E38" s="877"/>
      <c r="F38" s="877"/>
      <c r="G38" s="877"/>
    </row>
    <row r="39" spans="1:8">
      <c r="A39" s="883"/>
      <c r="B39" s="909" t="s">
        <v>38</v>
      </c>
      <c r="C39" s="909" t="s">
        <v>39</v>
      </c>
      <c r="D39" s="920" t="s">
        <v>11</v>
      </c>
      <c r="E39" s="953" t="s">
        <v>24</v>
      </c>
      <c r="F39" s="874" t="s">
        <v>29</v>
      </c>
      <c r="G39" s="952" t="s">
        <v>267</v>
      </c>
    </row>
    <row r="40" spans="1:8">
      <c r="A40" s="883"/>
      <c r="B40" s="887"/>
      <c r="C40" s="908"/>
      <c r="D40" s="918"/>
      <c r="E40" s="871" t="s">
        <v>42</v>
      </c>
      <c r="F40" s="871" t="s">
        <v>42</v>
      </c>
      <c r="G40" s="916" t="s">
        <v>43</v>
      </c>
    </row>
    <row r="41" spans="1:8">
      <c r="A41" s="883"/>
      <c r="B41" s="949" t="s">
        <v>2802</v>
      </c>
      <c r="C41" s="868" t="s">
        <v>2801</v>
      </c>
      <c r="D41" s="951" t="s">
        <v>2240</v>
      </c>
      <c r="E41" s="903">
        <v>43280</v>
      </c>
      <c r="F41" s="903">
        <v>43285</v>
      </c>
      <c r="G41" s="903">
        <v>43298</v>
      </c>
    </row>
    <row r="42" spans="1:8">
      <c r="A42" s="883"/>
      <c r="B42" s="949" t="s">
        <v>2800</v>
      </c>
      <c r="C42" s="868" t="s">
        <v>2799</v>
      </c>
      <c r="D42" s="950"/>
      <c r="E42" s="903">
        <v>43287</v>
      </c>
      <c r="F42" s="903">
        <v>43292</v>
      </c>
      <c r="G42" s="903">
        <v>43305</v>
      </c>
    </row>
    <row r="43" spans="1:8">
      <c r="A43" s="883"/>
      <c r="B43" s="949" t="s">
        <v>1464</v>
      </c>
      <c r="C43" s="868" t="s">
        <v>1462</v>
      </c>
      <c r="D43" s="950"/>
      <c r="E43" s="903">
        <v>43294</v>
      </c>
      <c r="F43" s="903">
        <v>43299</v>
      </c>
      <c r="G43" s="903">
        <v>43306</v>
      </c>
    </row>
    <row r="44" spans="1:8">
      <c r="A44" s="883"/>
      <c r="B44" s="949" t="s">
        <v>1460</v>
      </c>
      <c r="C44" s="868" t="s">
        <v>2798</v>
      </c>
      <c r="D44" s="950"/>
      <c r="E44" s="903">
        <v>43301</v>
      </c>
      <c r="F44" s="903">
        <v>43306</v>
      </c>
      <c r="G44" s="903">
        <v>43307</v>
      </c>
    </row>
    <row r="45" spans="1:8">
      <c r="A45" s="883"/>
      <c r="B45" s="949" t="s">
        <v>1457</v>
      </c>
      <c r="C45" s="868" t="s">
        <v>1455</v>
      </c>
      <c r="D45" s="948"/>
      <c r="E45" s="903">
        <v>43308</v>
      </c>
      <c r="F45" s="903">
        <v>43313</v>
      </c>
      <c r="G45" s="903">
        <v>43308</v>
      </c>
    </row>
    <row r="46" spans="1:8" s="944" customFormat="1">
      <c r="A46" s="883"/>
      <c r="B46" s="947"/>
      <c r="C46" s="926"/>
      <c r="D46" s="946"/>
      <c r="E46" s="893"/>
      <c r="F46" s="945"/>
      <c r="G46" s="945"/>
    </row>
    <row r="47" spans="1:8" s="943" customFormat="1">
      <c r="A47" s="877" t="s">
        <v>2797</v>
      </c>
      <c r="B47" s="877"/>
      <c r="C47" s="877"/>
      <c r="D47" s="877"/>
      <c r="E47" s="877"/>
      <c r="F47" s="877"/>
      <c r="G47" s="877"/>
    </row>
    <row r="48" spans="1:8">
      <c r="A48" s="883"/>
      <c r="B48" s="909" t="s">
        <v>38</v>
      </c>
      <c r="C48" s="909" t="s">
        <v>39</v>
      </c>
      <c r="D48" s="909" t="s">
        <v>11</v>
      </c>
      <c r="E48" s="871" t="s">
        <v>24</v>
      </c>
      <c r="F48" s="874" t="s">
        <v>29</v>
      </c>
      <c r="G48" s="873" t="s">
        <v>145</v>
      </c>
    </row>
    <row r="49" spans="1:7">
      <c r="A49" s="883"/>
      <c r="B49" s="887"/>
      <c r="C49" s="908"/>
      <c r="D49" s="908"/>
      <c r="E49" s="871" t="s">
        <v>42</v>
      </c>
      <c r="F49" s="871" t="s">
        <v>42</v>
      </c>
      <c r="G49" s="874" t="s">
        <v>43</v>
      </c>
    </row>
    <row r="50" spans="1:7" ht="20.100000000000001" customHeight="1">
      <c r="A50" s="883"/>
      <c r="B50" s="874" t="s">
        <v>2789</v>
      </c>
      <c r="C50" s="874" t="s">
        <v>2796</v>
      </c>
      <c r="D50" s="896" t="s">
        <v>181</v>
      </c>
      <c r="E50" s="903">
        <v>43280</v>
      </c>
      <c r="F50" s="903">
        <v>43284</v>
      </c>
      <c r="G50" s="903">
        <v>43299</v>
      </c>
    </row>
    <row r="51" spans="1:7" ht="20.100000000000001" customHeight="1">
      <c r="A51" s="883"/>
      <c r="B51" s="874" t="s">
        <v>2795</v>
      </c>
      <c r="C51" s="874" t="s">
        <v>2794</v>
      </c>
      <c r="D51" s="913"/>
      <c r="E51" s="903">
        <v>43287</v>
      </c>
      <c r="F51" s="903">
        <v>43291</v>
      </c>
      <c r="G51" s="903">
        <v>43306</v>
      </c>
    </row>
    <row r="52" spans="1:7" ht="20.100000000000001" customHeight="1">
      <c r="A52" s="883"/>
      <c r="B52" s="874" t="s">
        <v>2793</v>
      </c>
      <c r="C52" s="874" t="s">
        <v>2792</v>
      </c>
      <c r="D52" s="913"/>
      <c r="E52" s="903">
        <v>43294</v>
      </c>
      <c r="F52" s="903">
        <v>43298</v>
      </c>
      <c r="G52" s="903">
        <v>43314</v>
      </c>
    </row>
    <row r="53" spans="1:7" ht="20.100000000000001" customHeight="1">
      <c r="A53" s="883"/>
      <c r="B53" s="874" t="s">
        <v>2791</v>
      </c>
      <c r="C53" s="874" t="s">
        <v>2790</v>
      </c>
      <c r="D53" s="913"/>
      <c r="E53" s="903">
        <v>43301</v>
      </c>
      <c r="F53" s="903">
        <v>43305</v>
      </c>
      <c r="G53" s="903">
        <v>43320</v>
      </c>
    </row>
    <row r="54" spans="1:7">
      <c r="A54" s="883"/>
      <c r="B54" s="874" t="s">
        <v>2789</v>
      </c>
      <c r="C54" s="874" t="s">
        <v>2788</v>
      </c>
      <c r="D54" s="895"/>
      <c r="E54" s="903">
        <v>43308</v>
      </c>
      <c r="F54" s="903">
        <v>43312</v>
      </c>
      <c r="G54" s="903">
        <v>43327</v>
      </c>
    </row>
    <row r="55" spans="1:7" ht="28.5" customHeight="1">
      <c r="A55" s="942" t="s">
        <v>2787</v>
      </c>
      <c r="B55" s="942"/>
      <c r="C55" s="923"/>
      <c r="D55" s="902"/>
      <c r="E55" s="923"/>
      <c r="F55" s="923"/>
      <c r="G55" s="923"/>
    </row>
    <row r="56" spans="1:7">
      <c r="A56" s="877" t="s">
        <v>2786</v>
      </c>
      <c r="B56" s="877"/>
      <c r="C56" s="877"/>
      <c r="D56" s="877"/>
      <c r="E56" s="877"/>
      <c r="F56" s="877"/>
      <c r="G56" s="877"/>
    </row>
    <row r="57" spans="1:7">
      <c r="A57" s="928" t="s">
        <v>2785</v>
      </c>
      <c r="B57" s="928"/>
      <c r="C57" s="941"/>
      <c r="D57" s="940"/>
      <c r="E57" s="940"/>
      <c r="F57" s="940"/>
      <c r="G57" s="939"/>
    </row>
    <row r="58" spans="1:7">
      <c r="A58" s="938"/>
      <c r="B58" s="869" t="s">
        <v>38</v>
      </c>
      <c r="C58" s="869" t="s">
        <v>39</v>
      </c>
      <c r="D58" s="869" t="s">
        <v>11</v>
      </c>
      <c r="E58" s="874" t="s">
        <v>24</v>
      </c>
      <c r="F58" s="874" t="s">
        <v>2784</v>
      </c>
      <c r="G58" s="874" t="s">
        <v>37</v>
      </c>
    </row>
    <row r="59" spans="1:7" ht="17.25" customHeight="1">
      <c r="A59" s="938"/>
      <c r="B59" s="863"/>
      <c r="C59" s="863"/>
      <c r="D59" s="863"/>
      <c r="E59" s="874" t="s">
        <v>42</v>
      </c>
      <c r="F59" s="874" t="s">
        <v>42</v>
      </c>
      <c r="G59" s="874" t="s">
        <v>43</v>
      </c>
    </row>
    <row r="60" spans="1:7">
      <c r="A60" s="883"/>
      <c r="B60" s="874" t="s">
        <v>2783</v>
      </c>
      <c r="C60" s="874" t="s">
        <v>2782</v>
      </c>
      <c r="D60" s="869" t="s">
        <v>129</v>
      </c>
      <c r="E60" s="903">
        <v>43280</v>
      </c>
      <c r="F60" s="903">
        <v>43285</v>
      </c>
      <c r="G60" s="903">
        <v>43314</v>
      </c>
    </row>
    <row r="61" spans="1:7">
      <c r="A61" s="883"/>
      <c r="B61" s="874" t="s">
        <v>2781</v>
      </c>
      <c r="C61" s="874" t="s">
        <v>2780</v>
      </c>
      <c r="D61" s="866"/>
      <c r="E61" s="903">
        <v>43287</v>
      </c>
      <c r="F61" s="903">
        <v>43292</v>
      </c>
      <c r="G61" s="903">
        <v>43321</v>
      </c>
    </row>
    <row r="62" spans="1:7">
      <c r="A62" s="883"/>
      <c r="B62" s="874" t="s">
        <v>2012</v>
      </c>
      <c r="C62" s="874" t="s">
        <v>2779</v>
      </c>
      <c r="D62" s="866"/>
      <c r="E62" s="903">
        <v>43293</v>
      </c>
      <c r="F62" s="903">
        <v>43299</v>
      </c>
      <c r="G62" s="903">
        <v>43328</v>
      </c>
    </row>
    <row r="63" spans="1:7">
      <c r="A63" s="883"/>
      <c r="B63" s="873" t="s">
        <v>1988</v>
      </c>
      <c r="C63" s="873" t="s">
        <v>2778</v>
      </c>
      <c r="D63" s="866"/>
      <c r="E63" s="903">
        <v>43301</v>
      </c>
      <c r="F63" s="903">
        <v>43306</v>
      </c>
      <c r="G63" s="903">
        <v>43335</v>
      </c>
    </row>
    <row r="64" spans="1:7">
      <c r="A64" s="883"/>
      <c r="B64" s="874" t="s">
        <v>2777</v>
      </c>
      <c r="C64" s="874" t="s">
        <v>2776</v>
      </c>
      <c r="D64" s="863"/>
      <c r="E64" s="903">
        <v>43308</v>
      </c>
      <c r="F64" s="903">
        <v>43313</v>
      </c>
      <c r="G64" s="903">
        <v>43342</v>
      </c>
    </row>
    <row r="65" spans="1:7">
      <c r="A65" s="883"/>
      <c r="B65" s="937"/>
      <c r="C65" s="937"/>
      <c r="D65" s="902"/>
      <c r="E65" s="936"/>
      <c r="F65" s="936"/>
      <c r="G65" s="935"/>
    </row>
    <row r="66" spans="1:7">
      <c r="A66" s="934" t="s">
        <v>2775</v>
      </c>
      <c r="B66" s="934"/>
      <c r="C66" s="933"/>
      <c r="D66" s="932"/>
      <c r="E66" s="932"/>
      <c r="F66" s="931"/>
      <c r="G66" s="931"/>
    </row>
    <row r="67" spans="1:7">
      <c r="A67" s="883"/>
      <c r="B67" s="869" t="s">
        <v>38</v>
      </c>
      <c r="C67" s="869" t="s">
        <v>39</v>
      </c>
      <c r="D67" s="869" t="s">
        <v>11</v>
      </c>
      <c r="E67" s="874" t="s">
        <v>24</v>
      </c>
      <c r="F67" s="874" t="s">
        <v>2741</v>
      </c>
      <c r="G67" s="874" t="s">
        <v>56</v>
      </c>
    </row>
    <row r="68" spans="1:7">
      <c r="A68" s="883"/>
      <c r="B68" s="863"/>
      <c r="C68" s="863"/>
      <c r="D68" s="863"/>
      <c r="E68" s="874" t="s">
        <v>42</v>
      </c>
      <c r="F68" s="874" t="s">
        <v>42</v>
      </c>
      <c r="G68" s="874" t="s">
        <v>43</v>
      </c>
    </row>
    <row r="69" spans="1:7">
      <c r="A69" s="883"/>
      <c r="B69" s="874" t="s">
        <v>2774</v>
      </c>
      <c r="C69" s="874" t="s">
        <v>2729</v>
      </c>
      <c r="D69" s="869" t="s">
        <v>2773</v>
      </c>
      <c r="E69" s="903">
        <v>43287</v>
      </c>
      <c r="F69" s="903">
        <v>43294</v>
      </c>
      <c r="G69" s="903">
        <v>43320</v>
      </c>
    </row>
    <row r="70" spans="1:7">
      <c r="A70" s="883"/>
      <c r="B70" s="874" t="s">
        <v>2772</v>
      </c>
      <c r="C70" s="874" t="s">
        <v>1938</v>
      </c>
      <c r="D70" s="866"/>
      <c r="E70" s="903">
        <v>43294</v>
      </c>
      <c r="F70" s="903">
        <v>43301</v>
      </c>
      <c r="G70" s="903">
        <v>43327</v>
      </c>
    </row>
    <row r="71" spans="1:7">
      <c r="A71" s="883"/>
      <c r="B71" s="874" t="s">
        <v>2771</v>
      </c>
      <c r="C71" s="874" t="s">
        <v>2770</v>
      </c>
      <c r="D71" s="866"/>
      <c r="E71" s="903">
        <v>43301</v>
      </c>
      <c r="F71" s="903">
        <v>43308</v>
      </c>
      <c r="G71" s="903">
        <v>43334</v>
      </c>
    </row>
    <row r="72" spans="1:7">
      <c r="A72" s="883"/>
      <c r="B72" s="874" t="s">
        <v>2769</v>
      </c>
      <c r="C72" s="874" t="s">
        <v>1932</v>
      </c>
      <c r="D72" s="866"/>
      <c r="E72" s="903">
        <v>43308</v>
      </c>
      <c r="F72" s="903">
        <v>43315</v>
      </c>
      <c r="G72" s="903">
        <v>43341</v>
      </c>
    </row>
    <row r="73" spans="1:7">
      <c r="A73" s="883"/>
      <c r="B73" s="874" t="s">
        <v>2768</v>
      </c>
      <c r="C73" s="874" t="s">
        <v>2767</v>
      </c>
      <c r="D73" s="863"/>
      <c r="E73" s="903">
        <v>43315</v>
      </c>
      <c r="F73" s="903">
        <v>43322</v>
      </c>
      <c r="G73" s="903">
        <v>43348</v>
      </c>
    </row>
    <row r="74" spans="1:7">
      <c r="A74" s="883"/>
      <c r="B74" s="874"/>
      <c r="C74" s="874"/>
      <c r="D74" s="874"/>
      <c r="E74" s="874"/>
      <c r="F74" s="874"/>
      <c r="G74" s="874"/>
    </row>
    <row r="75" spans="1:7">
      <c r="A75" s="930" t="s">
        <v>218</v>
      </c>
      <c r="B75" s="930"/>
      <c r="C75" s="930"/>
      <c r="D75" s="930"/>
      <c r="E75" s="930"/>
      <c r="F75" s="930"/>
      <c r="G75" s="930"/>
    </row>
    <row r="76" spans="1:7">
      <c r="A76" s="929" t="s">
        <v>2766</v>
      </c>
      <c r="B76" s="928"/>
      <c r="C76" s="927"/>
      <c r="D76" s="902"/>
      <c r="E76" s="926"/>
      <c r="F76" s="926"/>
      <c r="G76" s="925"/>
    </row>
    <row r="77" spans="1:7">
      <c r="A77" s="883"/>
      <c r="B77" s="921" t="s">
        <v>38</v>
      </c>
      <c r="C77" s="921" t="s">
        <v>39</v>
      </c>
      <c r="D77" s="920" t="s">
        <v>11</v>
      </c>
      <c r="E77" s="874" t="s">
        <v>24</v>
      </c>
      <c r="F77" s="874" t="s">
        <v>2758</v>
      </c>
      <c r="G77" s="916" t="s">
        <v>2360</v>
      </c>
    </row>
    <row r="78" spans="1:7">
      <c r="A78" s="883"/>
      <c r="B78" s="919"/>
      <c r="C78" s="919"/>
      <c r="D78" s="918"/>
      <c r="E78" s="917" t="s">
        <v>42</v>
      </c>
      <c r="F78" s="874" t="s">
        <v>42</v>
      </c>
      <c r="G78" s="916" t="s">
        <v>43</v>
      </c>
    </row>
    <row r="79" spans="1:7" ht="15.75" hidden="1" customHeight="1">
      <c r="A79" s="883"/>
      <c r="B79" s="915"/>
      <c r="C79" s="914"/>
      <c r="D79" s="896" t="s">
        <v>2765</v>
      </c>
      <c r="E79" s="924"/>
      <c r="F79" s="874"/>
      <c r="G79" s="874"/>
    </row>
    <row r="80" spans="1:7">
      <c r="A80" s="883"/>
      <c r="B80" s="874" t="s">
        <v>1968</v>
      </c>
      <c r="C80" s="874" t="s">
        <v>2764</v>
      </c>
      <c r="D80" s="913"/>
      <c r="E80" s="903">
        <v>43280</v>
      </c>
      <c r="F80" s="903">
        <v>43286</v>
      </c>
      <c r="G80" s="903">
        <v>43314</v>
      </c>
    </row>
    <row r="81" spans="1:7">
      <c r="A81" s="883"/>
      <c r="B81" s="874" t="s">
        <v>1964</v>
      </c>
      <c r="C81" s="874" t="s">
        <v>2014</v>
      </c>
      <c r="D81" s="913"/>
      <c r="E81" s="903">
        <v>43287</v>
      </c>
      <c r="F81" s="903">
        <v>43293</v>
      </c>
      <c r="G81" s="903">
        <v>43321</v>
      </c>
    </row>
    <row r="82" spans="1:7">
      <c r="A82" s="883"/>
      <c r="B82" s="874" t="s">
        <v>2763</v>
      </c>
      <c r="C82" s="874" t="s">
        <v>2762</v>
      </c>
      <c r="D82" s="913"/>
      <c r="E82" s="903">
        <v>43294</v>
      </c>
      <c r="F82" s="903">
        <v>43300</v>
      </c>
      <c r="G82" s="903">
        <v>43328</v>
      </c>
    </row>
    <row r="83" spans="1:7">
      <c r="A83" s="883"/>
      <c r="B83" s="874" t="s">
        <v>2761</v>
      </c>
      <c r="C83" s="859" t="s">
        <v>1873</v>
      </c>
      <c r="D83" s="913"/>
      <c r="E83" s="903">
        <v>43301</v>
      </c>
      <c r="F83" s="903">
        <v>43307</v>
      </c>
      <c r="G83" s="903">
        <v>43335</v>
      </c>
    </row>
    <row r="84" spans="1:7">
      <c r="A84" s="883"/>
      <c r="B84" s="874" t="s">
        <v>1959</v>
      </c>
      <c r="C84" s="874" t="s">
        <v>2760</v>
      </c>
      <c r="D84" s="895"/>
      <c r="E84" s="903">
        <v>43308</v>
      </c>
      <c r="F84" s="903">
        <v>43314</v>
      </c>
      <c r="G84" s="903">
        <v>43342</v>
      </c>
    </row>
    <row r="85" spans="1:7">
      <c r="A85" s="883"/>
      <c r="B85" s="923"/>
      <c r="C85" s="923"/>
      <c r="D85" s="902"/>
      <c r="E85" s="923"/>
      <c r="F85" s="922"/>
      <c r="G85" s="922"/>
    </row>
    <row r="86" spans="1:7">
      <c r="A86" s="877" t="s">
        <v>2759</v>
      </c>
      <c r="B86" s="877"/>
      <c r="C86" s="877"/>
      <c r="D86" s="877"/>
      <c r="E86" s="877"/>
      <c r="F86" s="877"/>
      <c r="G86" s="877"/>
    </row>
    <row r="87" spans="1:7">
      <c r="A87" s="883"/>
      <c r="B87" s="921" t="s">
        <v>38</v>
      </c>
      <c r="C87" s="921" t="s">
        <v>39</v>
      </c>
      <c r="D87" s="920" t="s">
        <v>11</v>
      </c>
      <c r="E87" s="874" t="s">
        <v>24</v>
      </c>
      <c r="F87" s="874" t="s">
        <v>2758</v>
      </c>
      <c r="G87" s="916" t="s">
        <v>2636</v>
      </c>
    </row>
    <row r="88" spans="1:7">
      <c r="A88" s="883"/>
      <c r="B88" s="919"/>
      <c r="C88" s="919"/>
      <c r="D88" s="918"/>
      <c r="E88" s="917" t="s">
        <v>42</v>
      </c>
      <c r="F88" s="874" t="s">
        <v>42</v>
      </c>
      <c r="G88" s="916" t="s">
        <v>43</v>
      </c>
    </row>
    <row r="89" spans="1:7">
      <c r="A89" s="883"/>
      <c r="B89" s="915" t="s">
        <v>2757</v>
      </c>
      <c r="C89" s="914" t="s">
        <v>2731</v>
      </c>
      <c r="D89" s="896" t="s">
        <v>2756</v>
      </c>
      <c r="E89" s="903">
        <v>43285</v>
      </c>
      <c r="F89" s="903">
        <v>43290</v>
      </c>
      <c r="G89" s="903">
        <v>43314</v>
      </c>
    </row>
    <row r="90" spans="1:7">
      <c r="A90" s="883"/>
      <c r="B90" s="874" t="s">
        <v>1943</v>
      </c>
      <c r="C90" s="874" t="s">
        <v>2729</v>
      </c>
      <c r="D90" s="913"/>
      <c r="E90" s="903">
        <v>43292</v>
      </c>
      <c r="F90" s="903">
        <v>43297</v>
      </c>
      <c r="G90" s="903">
        <v>43321</v>
      </c>
    </row>
    <row r="91" spans="1:7">
      <c r="A91" s="883"/>
      <c r="B91" s="874" t="s">
        <v>1940</v>
      </c>
      <c r="C91" s="874" t="s">
        <v>1938</v>
      </c>
      <c r="D91" s="913"/>
      <c r="E91" s="903">
        <v>43299</v>
      </c>
      <c r="F91" s="903">
        <v>43304</v>
      </c>
      <c r="G91" s="903">
        <v>43328</v>
      </c>
    </row>
    <row r="92" spans="1:7">
      <c r="A92" s="883"/>
      <c r="B92" s="874" t="s">
        <v>1936</v>
      </c>
      <c r="C92" s="874" t="s">
        <v>2755</v>
      </c>
      <c r="D92" s="913"/>
      <c r="E92" s="903">
        <v>43306</v>
      </c>
      <c r="F92" s="903">
        <v>43311</v>
      </c>
      <c r="G92" s="903">
        <v>43335</v>
      </c>
    </row>
    <row r="93" spans="1:7">
      <c r="A93" s="883"/>
      <c r="B93" s="874"/>
      <c r="D93" s="913"/>
      <c r="E93" s="903"/>
      <c r="F93" s="903"/>
      <c r="G93" s="903"/>
    </row>
    <row r="94" spans="1:7">
      <c r="A94" s="883"/>
      <c r="B94" s="874"/>
      <c r="C94" s="874"/>
      <c r="D94" s="895"/>
      <c r="E94" s="912"/>
      <c r="F94" s="912"/>
      <c r="G94" s="912"/>
    </row>
    <row r="95" spans="1:7" ht="26.25" customHeight="1">
      <c r="A95" s="911" t="s">
        <v>2754</v>
      </c>
      <c r="B95" s="910"/>
    </row>
    <row r="96" spans="1:7">
      <c r="A96" s="877" t="s">
        <v>2753</v>
      </c>
      <c r="B96" s="877"/>
      <c r="C96" s="877"/>
      <c r="D96" s="877"/>
      <c r="E96" s="877"/>
      <c r="F96" s="877"/>
      <c r="G96" s="877"/>
    </row>
    <row r="97" spans="1:8">
      <c r="A97" s="883"/>
      <c r="B97" s="909" t="s">
        <v>38</v>
      </c>
      <c r="C97" s="909" t="s">
        <v>39</v>
      </c>
      <c r="D97" s="909" t="s">
        <v>11</v>
      </c>
      <c r="E97" s="874" t="s">
        <v>24</v>
      </c>
      <c r="F97" s="874" t="s">
        <v>2741</v>
      </c>
      <c r="G97" s="874" t="s">
        <v>281</v>
      </c>
    </row>
    <row r="98" spans="1:8">
      <c r="A98" s="883"/>
      <c r="B98" s="887"/>
      <c r="C98" s="908"/>
      <c r="D98" s="908"/>
      <c r="E98" s="874" t="s">
        <v>42</v>
      </c>
      <c r="F98" s="874" t="s">
        <v>42</v>
      </c>
      <c r="G98" s="874" t="s">
        <v>43</v>
      </c>
    </row>
    <row r="99" spans="1:8">
      <c r="A99" s="883"/>
      <c r="B99" s="885" t="s">
        <v>2752</v>
      </c>
      <c r="C99" s="892" t="s">
        <v>2751</v>
      </c>
      <c r="D99" s="907" t="s">
        <v>2221</v>
      </c>
      <c r="E99" s="903">
        <v>43278</v>
      </c>
      <c r="F99" s="903">
        <v>43285</v>
      </c>
      <c r="G99" s="903">
        <v>43305</v>
      </c>
    </row>
    <row r="100" spans="1:8">
      <c r="A100" s="883"/>
      <c r="B100" s="885" t="s">
        <v>2750</v>
      </c>
      <c r="C100" s="892" t="s">
        <v>2746</v>
      </c>
      <c r="D100" s="906"/>
      <c r="E100" s="903">
        <v>43284</v>
      </c>
      <c r="F100" s="903">
        <v>43292</v>
      </c>
      <c r="G100" s="903">
        <v>43312</v>
      </c>
    </row>
    <row r="101" spans="1:8">
      <c r="A101" s="883"/>
      <c r="B101" s="892" t="s">
        <v>2749</v>
      </c>
      <c r="C101" s="892" t="s">
        <v>2748</v>
      </c>
      <c r="D101" s="906"/>
      <c r="E101" s="903">
        <v>43291</v>
      </c>
      <c r="F101" s="903">
        <v>43299</v>
      </c>
      <c r="G101" s="903">
        <v>43319</v>
      </c>
    </row>
    <row r="102" spans="1:8">
      <c r="A102" s="883"/>
      <c r="B102" s="892" t="s">
        <v>2747</v>
      </c>
      <c r="C102" s="892" t="s">
        <v>2746</v>
      </c>
      <c r="D102" s="906"/>
      <c r="E102" s="903">
        <v>43298</v>
      </c>
      <c r="F102" s="903">
        <v>43306</v>
      </c>
      <c r="G102" s="903">
        <v>43326</v>
      </c>
    </row>
    <row r="103" spans="1:8">
      <c r="A103" s="883"/>
      <c r="B103" s="905" t="s">
        <v>2745</v>
      </c>
      <c r="C103" s="868" t="s">
        <v>2744</v>
      </c>
      <c r="D103" s="906"/>
      <c r="E103" s="903">
        <v>43305</v>
      </c>
      <c r="F103" s="903">
        <v>43313</v>
      </c>
      <c r="G103" s="903">
        <v>43333</v>
      </c>
    </row>
    <row r="104" spans="1:8">
      <c r="A104" s="883"/>
      <c r="B104" s="905" t="s">
        <v>2743</v>
      </c>
      <c r="C104" s="868" t="s">
        <v>1159</v>
      </c>
      <c r="D104" s="904"/>
      <c r="E104" s="903">
        <v>43312</v>
      </c>
      <c r="F104" s="903">
        <v>43320</v>
      </c>
      <c r="G104" s="903">
        <v>43340</v>
      </c>
    </row>
    <row r="105" spans="1:8">
      <c r="A105" s="883"/>
      <c r="B105" s="901"/>
      <c r="C105" s="901"/>
      <c r="D105" s="893"/>
      <c r="E105" s="902"/>
      <c r="F105" s="893"/>
      <c r="G105" s="901"/>
    </row>
    <row r="106" spans="1:8">
      <c r="A106" s="877" t="s">
        <v>2742</v>
      </c>
      <c r="B106" s="877"/>
      <c r="C106" s="877"/>
      <c r="D106" s="877"/>
      <c r="E106" s="877"/>
      <c r="F106" s="877"/>
      <c r="G106" s="877"/>
    </row>
    <row r="107" spans="1:8">
      <c r="A107" s="883"/>
      <c r="B107" s="900" t="s">
        <v>38</v>
      </c>
      <c r="C107" s="900" t="s">
        <v>39</v>
      </c>
      <c r="D107" s="899" t="s">
        <v>11</v>
      </c>
      <c r="E107" s="874" t="s">
        <v>24</v>
      </c>
      <c r="F107" s="874" t="s">
        <v>2741</v>
      </c>
      <c r="G107" s="874" t="s">
        <v>170</v>
      </c>
    </row>
    <row r="108" spans="1:8">
      <c r="A108" s="883"/>
      <c r="B108" s="900"/>
      <c r="C108" s="900"/>
      <c r="D108" s="899"/>
      <c r="E108" s="874" t="s">
        <v>42</v>
      </c>
      <c r="F108" s="874" t="s">
        <v>42</v>
      </c>
      <c r="G108" s="874" t="s">
        <v>43</v>
      </c>
    </row>
    <row r="109" spans="1:8">
      <c r="A109" s="883"/>
      <c r="B109" s="892" t="s">
        <v>2740</v>
      </c>
      <c r="C109" s="892" t="s">
        <v>1330</v>
      </c>
      <c r="D109" s="897" t="s">
        <v>2739</v>
      </c>
      <c r="E109" s="862">
        <v>43284</v>
      </c>
      <c r="F109" s="862">
        <v>43289</v>
      </c>
      <c r="G109" s="862">
        <v>43316</v>
      </c>
      <c r="H109" s="898"/>
    </row>
    <row r="110" spans="1:8">
      <c r="A110" s="883"/>
      <c r="B110" s="892" t="s">
        <v>2738</v>
      </c>
      <c r="C110" s="892" t="s">
        <v>2737</v>
      </c>
      <c r="D110" s="897"/>
      <c r="E110" s="862">
        <v>43291</v>
      </c>
      <c r="F110" s="862">
        <v>43296</v>
      </c>
      <c r="G110" s="862">
        <v>43323</v>
      </c>
    </row>
    <row r="111" spans="1:8">
      <c r="A111" s="883"/>
      <c r="B111" s="892" t="s">
        <v>2736</v>
      </c>
      <c r="C111" s="892" t="s">
        <v>1277</v>
      </c>
      <c r="D111" s="897"/>
      <c r="E111" s="862">
        <v>43298</v>
      </c>
      <c r="F111" s="862">
        <v>43303</v>
      </c>
      <c r="G111" s="862">
        <v>43330</v>
      </c>
    </row>
    <row r="112" spans="1:8">
      <c r="A112" s="883"/>
      <c r="B112" s="892" t="s">
        <v>2719</v>
      </c>
      <c r="C112" s="892"/>
      <c r="D112" s="897"/>
      <c r="E112" s="862">
        <v>43305</v>
      </c>
      <c r="F112" s="862">
        <v>43310</v>
      </c>
      <c r="G112" s="862">
        <v>43337</v>
      </c>
    </row>
    <row r="113" spans="1:7">
      <c r="A113" s="883"/>
      <c r="B113" s="892" t="s">
        <v>2719</v>
      </c>
      <c r="C113" s="892"/>
      <c r="D113" s="897"/>
      <c r="E113" s="862">
        <v>43312</v>
      </c>
      <c r="F113" s="862">
        <v>43317</v>
      </c>
      <c r="G113" s="862">
        <v>43344</v>
      </c>
    </row>
    <row r="114" spans="1:7">
      <c r="A114" s="877" t="s">
        <v>2735</v>
      </c>
      <c r="B114" s="877"/>
      <c r="C114" s="877"/>
      <c r="D114" s="877"/>
      <c r="E114" s="877"/>
      <c r="F114" s="877"/>
      <c r="G114" s="877"/>
    </row>
    <row r="115" spans="1:7">
      <c r="A115" s="883"/>
      <c r="B115" s="896" t="s">
        <v>38</v>
      </c>
      <c r="C115" s="896" t="s">
        <v>39</v>
      </c>
      <c r="D115" s="896" t="s">
        <v>11</v>
      </c>
      <c r="E115" s="868" t="s">
        <v>24</v>
      </c>
      <c r="F115" s="868" t="s">
        <v>29</v>
      </c>
      <c r="G115" s="868" t="s">
        <v>162</v>
      </c>
    </row>
    <row r="116" spans="1:7">
      <c r="A116" s="883"/>
      <c r="B116" s="887"/>
      <c r="C116" s="895"/>
      <c r="D116" s="895"/>
      <c r="E116" s="868" t="s">
        <v>42</v>
      </c>
      <c r="F116" s="868" t="s">
        <v>42</v>
      </c>
      <c r="G116" s="868" t="s">
        <v>43</v>
      </c>
    </row>
    <row r="117" spans="1:7">
      <c r="A117" s="883"/>
      <c r="B117" s="892" t="s">
        <v>2734</v>
      </c>
      <c r="C117" s="892" t="s">
        <v>2733</v>
      </c>
      <c r="D117" s="894" t="s">
        <v>2143</v>
      </c>
      <c r="E117" s="862">
        <v>43280</v>
      </c>
      <c r="F117" s="862">
        <v>43285</v>
      </c>
      <c r="G117" s="862">
        <v>43315</v>
      </c>
    </row>
    <row r="118" spans="1:7">
      <c r="A118" s="883"/>
      <c r="B118" s="892" t="s">
        <v>2732</v>
      </c>
      <c r="C118" s="892" t="s">
        <v>2731</v>
      </c>
      <c r="D118" s="894"/>
      <c r="E118" s="862">
        <v>43287</v>
      </c>
      <c r="F118" s="862">
        <v>43292</v>
      </c>
      <c r="G118" s="862">
        <v>43322</v>
      </c>
    </row>
    <row r="119" spans="1:7" ht="17.25" customHeight="1">
      <c r="A119" s="883"/>
      <c r="B119" s="892" t="s">
        <v>2730</v>
      </c>
      <c r="C119" s="892" t="s">
        <v>2729</v>
      </c>
      <c r="D119" s="894"/>
      <c r="E119" s="862">
        <v>43294</v>
      </c>
      <c r="F119" s="862">
        <v>43299</v>
      </c>
      <c r="G119" s="862">
        <v>43329</v>
      </c>
    </row>
    <row r="120" spans="1:7">
      <c r="A120" s="883"/>
      <c r="B120" s="892" t="s">
        <v>2728</v>
      </c>
      <c r="C120" s="892" t="s">
        <v>1938</v>
      </c>
      <c r="D120" s="894"/>
      <c r="E120" s="862">
        <v>43301</v>
      </c>
      <c r="F120" s="862">
        <v>43306</v>
      </c>
      <c r="G120" s="862">
        <v>43336</v>
      </c>
    </row>
    <row r="121" spans="1:7">
      <c r="A121" s="883"/>
      <c r="B121" s="885" t="s">
        <v>2727</v>
      </c>
      <c r="C121" s="885" t="s">
        <v>2726</v>
      </c>
      <c r="D121" s="893"/>
      <c r="E121" s="862">
        <v>43308</v>
      </c>
      <c r="F121" s="862">
        <v>43313</v>
      </c>
      <c r="G121" s="862">
        <v>43343</v>
      </c>
    </row>
    <row r="122" spans="1:7">
      <c r="A122" s="877" t="s">
        <v>2725</v>
      </c>
      <c r="B122" s="877"/>
      <c r="C122" s="877"/>
      <c r="D122" s="877"/>
      <c r="E122" s="877"/>
      <c r="F122" s="877"/>
      <c r="G122" s="877"/>
    </row>
    <row r="123" spans="1:7">
      <c r="A123" s="883"/>
      <c r="B123" s="869" t="s">
        <v>38</v>
      </c>
      <c r="C123" s="869" t="s">
        <v>39</v>
      </c>
      <c r="D123" s="869" t="s">
        <v>11</v>
      </c>
      <c r="E123" s="868" t="s">
        <v>24</v>
      </c>
      <c r="F123" s="874" t="s">
        <v>29</v>
      </c>
      <c r="G123" s="874" t="s">
        <v>2604</v>
      </c>
    </row>
    <row r="124" spans="1:7">
      <c r="A124" s="883"/>
      <c r="B124" s="887"/>
      <c r="C124" s="863"/>
      <c r="D124" s="863"/>
      <c r="E124" s="874" t="s">
        <v>42</v>
      </c>
      <c r="F124" s="874" t="s">
        <v>42</v>
      </c>
      <c r="G124" s="874" t="s">
        <v>43</v>
      </c>
    </row>
    <row r="125" spans="1:7" ht="15.75" customHeight="1">
      <c r="A125" s="883"/>
      <c r="B125" s="885" t="s">
        <v>2724</v>
      </c>
      <c r="C125" s="892" t="s">
        <v>2723</v>
      </c>
      <c r="D125" s="886" t="s">
        <v>111</v>
      </c>
      <c r="E125" s="862">
        <v>43287</v>
      </c>
      <c r="F125" s="862">
        <v>43293</v>
      </c>
      <c r="G125" s="862">
        <v>43309</v>
      </c>
    </row>
    <row r="126" spans="1:7">
      <c r="A126" s="883"/>
      <c r="B126" s="885" t="s">
        <v>2722</v>
      </c>
      <c r="C126" s="892" t="s">
        <v>2720</v>
      </c>
      <c r="D126" s="884"/>
      <c r="E126" s="862">
        <v>43294</v>
      </c>
      <c r="F126" s="862">
        <v>43300</v>
      </c>
      <c r="G126" s="862">
        <v>43316</v>
      </c>
    </row>
    <row r="127" spans="1:7">
      <c r="A127" s="883"/>
      <c r="B127" s="892" t="s">
        <v>2721</v>
      </c>
      <c r="C127" s="892" t="s">
        <v>2720</v>
      </c>
      <c r="D127" s="884"/>
      <c r="E127" s="862">
        <v>43301</v>
      </c>
      <c r="F127" s="862">
        <v>43307</v>
      </c>
      <c r="G127" s="862">
        <v>43323</v>
      </c>
    </row>
    <row r="128" spans="1:7">
      <c r="A128" s="883"/>
      <c r="B128" s="885" t="s">
        <v>2719</v>
      </c>
      <c r="C128" s="892"/>
      <c r="D128" s="884"/>
      <c r="E128" s="862">
        <v>43308</v>
      </c>
      <c r="F128" s="862">
        <v>43314</v>
      </c>
      <c r="G128" s="862">
        <v>43330</v>
      </c>
    </row>
    <row r="129" spans="1:7">
      <c r="A129" s="883"/>
      <c r="B129" s="885"/>
      <c r="C129" s="885"/>
      <c r="D129" s="891"/>
      <c r="E129" s="862"/>
      <c r="F129" s="862"/>
      <c r="G129" s="862"/>
    </row>
    <row r="130" spans="1:7">
      <c r="A130" s="877" t="s">
        <v>2718</v>
      </c>
      <c r="B130" s="877"/>
      <c r="C130" s="877"/>
      <c r="D130" s="877"/>
      <c r="E130" s="877"/>
      <c r="F130" s="877"/>
      <c r="G130" s="877"/>
    </row>
    <row r="131" spans="1:7">
      <c r="A131" s="883"/>
      <c r="B131" s="869" t="s">
        <v>38</v>
      </c>
      <c r="C131" s="869" t="s">
        <v>39</v>
      </c>
      <c r="D131" s="869" t="s">
        <v>11</v>
      </c>
      <c r="E131" s="868" t="s">
        <v>24</v>
      </c>
      <c r="F131" s="874" t="s">
        <v>29</v>
      </c>
      <c r="G131" s="874" t="s">
        <v>2617</v>
      </c>
    </row>
    <row r="132" spans="1:7">
      <c r="A132" s="883"/>
      <c r="B132" s="887"/>
      <c r="C132" s="863"/>
      <c r="D132" s="863"/>
      <c r="E132" s="874" t="s">
        <v>42</v>
      </c>
      <c r="F132" s="874" t="s">
        <v>42</v>
      </c>
      <c r="G132" s="874" t="s">
        <v>43</v>
      </c>
    </row>
    <row r="133" spans="1:7">
      <c r="A133" s="883"/>
      <c r="B133" s="885" t="s">
        <v>2717</v>
      </c>
      <c r="C133" s="885" t="s">
        <v>1173</v>
      </c>
      <c r="D133" s="890" t="s">
        <v>2240</v>
      </c>
      <c r="E133" s="862">
        <v>43280</v>
      </c>
      <c r="F133" s="862">
        <v>43287</v>
      </c>
      <c r="G133" s="862">
        <v>43320</v>
      </c>
    </row>
    <row r="134" spans="1:7">
      <c r="A134" s="883"/>
      <c r="B134" s="885" t="s">
        <v>2716</v>
      </c>
      <c r="C134" s="885" t="s">
        <v>1171</v>
      </c>
      <c r="D134" s="890"/>
      <c r="E134" s="862">
        <v>43287</v>
      </c>
      <c r="F134" s="862">
        <v>43294</v>
      </c>
      <c r="G134" s="862">
        <v>43327</v>
      </c>
    </row>
    <row r="135" spans="1:7">
      <c r="A135" s="883"/>
      <c r="B135" s="885" t="s">
        <v>2715</v>
      </c>
      <c r="C135" s="885" t="s">
        <v>2714</v>
      </c>
      <c r="D135" s="890"/>
      <c r="E135" s="862">
        <v>43294</v>
      </c>
      <c r="F135" s="862">
        <v>43301</v>
      </c>
      <c r="G135" s="862">
        <v>43334</v>
      </c>
    </row>
    <row r="136" spans="1:7">
      <c r="A136" s="883"/>
      <c r="B136" s="885" t="s">
        <v>2713</v>
      </c>
      <c r="C136" s="885" t="s">
        <v>2712</v>
      </c>
      <c r="D136" s="890"/>
      <c r="E136" s="862">
        <v>43301</v>
      </c>
      <c r="F136" s="862">
        <v>43308</v>
      </c>
      <c r="G136" s="862">
        <v>43341</v>
      </c>
    </row>
    <row r="137" spans="1:7">
      <c r="A137" s="883"/>
      <c r="B137" s="885" t="s">
        <v>2711</v>
      </c>
      <c r="C137" s="885" t="s">
        <v>2710</v>
      </c>
      <c r="D137" s="890"/>
      <c r="E137" s="862">
        <v>43308</v>
      </c>
      <c r="F137" s="862">
        <v>43315</v>
      </c>
      <c r="G137" s="862">
        <v>43348</v>
      </c>
    </row>
    <row r="138" spans="1:7">
      <c r="A138" s="883"/>
      <c r="B138" s="888"/>
      <c r="C138" s="888"/>
      <c r="D138" s="889"/>
      <c r="E138" s="888"/>
      <c r="F138" s="888"/>
      <c r="G138" s="888"/>
    </row>
    <row r="139" spans="1:7">
      <c r="A139" s="877" t="s">
        <v>2709</v>
      </c>
      <c r="B139" s="877"/>
      <c r="C139" s="877"/>
      <c r="D139" s="877"/>
      <c r="E139" s="877"/>
      <c r="F139" s="877"/>
      <c r="G139" s="877"/>
    </row>
    <row r="140" spans="1:7">
      <c r="A140" s="883"/>
      <c r="B140" s="869" t="s">
        <v>38</v>
      </c>
      <c r="C140" s="869" t="s">
        <v>39</v>
      </c>
      <c r="D140" s="869" t="s">
        <v>11</v>
      </c>
      <c r="E140" s="868" t="s">
        <v>24</v>
      </c>
      <c r="F140" s="874" t="s">
        <v>2708</v>
      </c>
      <c r="G140" s="874" t="s">
        <v>302</v>
      </c>
    </row>
    <row r="141" spans="1:7">
      <c r="A141" s="883"/>
      <c r="B141" s="887"/>
      <c r="C141" s="863"/>
      <c r="D141" s="863"/>
      <c r="E141" s="874" t="s">
        <v>42</v>
      </c>
      <c r="F141" s="874" t="s">
        <v>42</v>
      </c>
      <c r="G141" s="874" t="s">
        <v>43</v>
      </c>
    </row>
    <row r="142" spans="1:7">
      <c r="A142" s="883"/>
      <c r="B142" s="885" t="s">
        <v>2707</v>
      </c>
      <c r="C142" s="885" t="s">
        <v>2706</v>
      </c>
      <c r="D142" s="886" t="s">
        <v>222</v>
      </c>
      <c r="E142" s="862">
        <v>43286</v>
      </c>
      <c r="F142" s="862">
        <v>43291</v>
      </c>
      <c r="G142" s="862">
        <v>43327</v>
      </c>
    </row>
    <row r="143" spans="1:7">
      <c r="A143" s="883"/>
      <c r="B143" s="885" t="s">
        <v>2705</v>
      </c>
      <c r="C143" s="885" t="s">
        <v>2704</v>
      </c>
      <c r="D143" s="884"/>
      <c r="E143" s="862">
        <v>43293</v>
      </c>
      <c r="F143" s="862">
        <v>43298</v>
      </c>
      <c r="G143" s="862">
        <v>43334</v>
      </c>
    </row>
    <row r="144" spans="1:7">
      <c r="A144" s="883"/>
      <c r="B144" s="885" t="s">
        <v>2703</v>
      </c>
      <c r="C144" s="885" t="s">
        <v>2702</v>
      </c>
      <c r="D144" s="884"/>
      <c r="E144" s="862">
        <v>43300</v>
      </c>
      <c r="F144" s="862">
        <v>43305</v>
      </c>
      <c r="G144" s="862">
        <v>43341</v>
      </c>
    </row>
    <row r="145" spans="1:7">
      <c r="A145" s="883"/>
      <c r="B145" s="885" t="s">
        <v>2701</v>
      </c>
      <c r="C145" s="885" t="s">
        <v>2700</v>
      </c>
      <c r="D145" s="884"/>
      <c r="E145" s="862">
        <v>43307</v>
      </c>
      <c r="F145" s="862">
        <v>43312</v>
      </c>
      <c r="G145" s="862">
        <v>43348</v>
      </c>
    </row>
    <row r="146" spans="1:7">
      <c r="A146" s="883"/>
      <c r="B146" s="885"/>
      <c r="C146" s="885"/>
      <c r="D146" s="884"/>
      <c r="E146" s="862"/>
      <c r="F146" s="862"/>
      <c r="G146" s="862"/>
    </row>
    <row r="147" spans="1:7" ht="18" customHeight="1">
      <c r="A147" s="877" t="s">
        <v>2699</v>
      </c>
      <c r="B147" s="877"/>
      <c r="C147" s="877"/>
      <c r="D147" s="877"/>
      <c r="E147" s="877"/>
      <c r="F147" s="877"/>
      <c r="G147" s="877"/>
    </row>
    <row r="148" spans="1:7">
      <c r="A148" s="883"/>
      <c r="B148" s="869" t="s">
        <v>38</v>
      </c>
      <c r="C148" s="875" t="s">
        <v>39</v>
      </c>
      <c r="D148" s="869" t="s">
        <v>11</v>
      </c>
      <c r="E148" s="868" t="s">
        <v>24</v>
      </c>
      <c r="F148" s="874" t="s">
        <v>2680</v>
      </c>
      <c r="G148" s="873" t="s">
        <v>314</v>
      </c>
    </row>
    <row r="149" spans="1:7">
      <c r="A149" s="883"/>
      <c r="B149" s="863"/>
      <c r="C149" s="872"/>
      <c r="D149" s="863"/>
      <c r="E149" s="871" t="s">
        <v>42</v>
      </c>
      <c r="F149" s="871" t="s">
        <v>42</v>
      </c>
      <c r="G149" s="870" t="s">
        <v>43</v>
      </c>
    </row>
    <row r="150" spans="1:7">
      <c r="A150" s="883"/>
      <c r="B150" s="865" t="s">
        <v>2693</v>
      </c>
      <c r="C150" s="864" t="s">
        <v>2697</v>
      </c>
      <c r="D150" s="869" t="s">
        <v>2109</v>
      </c>
      <c r="E150" s="862">
        <v>43280</v>
      </c>
      <c r="F150" s="862">
        <v>43285</v>
      </c>
      <c r="G150" s="862">
        <v>43290</v>
      </c>
    </row>
    <row r="151" spans="1:7">
      <c r="A151" s="883"/>
      <c r="B151" s="865" t="s">
        <v>2698</v>
      </c>
      <c r="C151" s="864" t="s">
        <v>2697</v>
      </c>
      <c r="D151" s="866"/>
      <c r="E151" s="862">
        <v>43287</v>
      </c>
      <c r="F151" s="862">
        <v>43292</v>
      </c>
      <c r="G151" s="862">
        <v>43297</v>
      </c>
    </row>
    <row r="152" spans="1:7">
      <c r="A152" s="883"/>
      <c r="B152" s="868" t="s">
        <v>2696</v>
      </c>
      <c r="C152" s="867" t="s">
        <v>2695</v>
      </c>
      <c r="D152" s="866"/>
      <c r="E152" s="862">
        <v>43294</v>
      </c>
      <c r="F152" s="862">
        <v>43299</v>
      </c>
      <c r="G152" s="862">
        <v>43304</v>
      </c>
    </row>
    <row r="153" spans="1:7">
      <c r="A153" s="883"/>
      <c r="B153" s="865" t="s">
        <v>2694</v>
      </c>
      <c r="C153" s="864" t="s">
        <v>2692</v>
      </c>
      <c r="D153" s="866"/>
      <c r="E153" s="862">
        <v>43301</v>
      </c>
      <c r="F153" s="862">
        <v>43306</v>
      </c>
      <c r="G153" s="862">
        <v>43311</v>
      </c>
    </row>
    <row r="154" spans="1:7">
      <c r="A154" s="883"/>
      <c r="B154" s="865" t="s">
        <v>2693</v>
      </c>
      <c r="C154" s="864" t="s">
        <v>2692</v>
      </c>
      <c r="D154" s="866"/>
      <c r="E154" s="862">
        <v>43308</v>
      </c>
      <c r="F154" s="862">
        <v>43313</v>
      </c>
      <c r="G154" s="862">
        <v>43318</v>
      </c>
    </row>
    <row r="155" spans="1:7">
      <c r="A155" s="879"/>
      <c r="B155" s="868"/>
      <c r="C155" s="867"/>
      <c r="D155" s="863"/>
      <c r="E155" s="861"/>
      <c r="F155" s="882"/>
      <c r="G155" s="881"/>
    </row>
    <row r="156" spans="1:7">
      <c r="A156" s="877" t="s">
        <v>2691</v>
      </c>
      <c r="B156" s="877"/>
      <c r="C156" s="877"/>
      <c r="D156" s="877"/>
      <c r="E156" s="877"/>
      <c r="F156" s="877"/>
      <c r="G156" s="877"/>
    </row>
    <row r="157" spans="1:7">
      <c r="A157" s="879"/>
      <c r="B157" s="869" t="s">
        <v>38</v>
      </c>
      <c r="C157" s="875" t="s">
        <v>39</v>
      </c>
      <c r="D157" s="869" t="s">
        <v>11</v>
      </c>
      <c r="E157" s="871" t="s">
        <v>24</v>
      </c>
      <c r="F157" s="874" t="s">
        <v>2680</v>
      </c>
      <c r="G157" s="873" t="s">
        <v>2690</v>
      </c>
    </row>
    <row r="158" spans="1:7">
      <c r="A158" s="879"/>
      <c r="B158" s="863"/>
      <c r="C158" s="872"/>
      <c r="D158" s="863"/>
      <c r="E158" s="871" t="s">
        <v>42</v>
      </c>
      <c r="F158" s="871" t="s">
        <v>42</v>
      </c>
      <c r="G158" s="870" t="s">
        <v>43</v>
      </c>
    </row>
    <row r="159" spans="1:7">
      <c r="A159" s="879"/>
      <c r="B159" s="865" t="s">
        <v>2685</v>
      </c>
      <c r="C159" s="864" t="s">
        <v>2689</v>
      </c>
      <c r="D159" s="880" t="s">
        <v>2109</v>
      </c>
      <c r="E159" s="862">
        <v>43280</v>
      </c>
      <c r="F159" s="862">
        <v>43287</v>
      </c>
      <c r="G159" s="862">
        <v>43290</v>
      </c>
    </row>
    <row r="160" spans="1:7">
      <c r="A160" s="879"/>
      <c r="B160" s="868" t="s">
        <v>2683</v>
      </c>
      <c r="C160" s="867" t="s">
        <v>2688</v>
      </c>
      <c r="D160" s="878"/>
      <c r="E160" s="862">
        <v>43287</v>
      </c>
      <c r="F160" s="862">
        <v>43294</v>
      </c>
      <c r="G160" s="862">
        <v>43297</v>
      </c>
    </row>
    <row r="161" spans="1:7">
      <c r="A161" s="879"/>
      <c r="B161" s="865" t="s">
        <v>2687</v>
      </c>
      <c r="C161" s="864" t="s">
        <v>2686</v>
      </c>
      <c r="D161" s="878"/>
      <c r="E161" s="862">
        <v>43294</v>
      </c>
      <c r="F161" s="862">
        <v>43301</v>
      </c>
      <c r="G161" s="862">
        <v>43304</v>
      </c>
    </row>
    <row r="162" spans="1:7">
      <c r="A162" s="879"/>
      <c r="B162" s="865" t="s">
        <v>2685</v>
      </c>
      <c r="C162" s="864" t="s">
        <v>2684</v>
      </c>
      <c r="D162" s="878"/>
      <c r="E162" s="862">
        <v>43301</v>
      </c>
      <c r="F162" s="862">
        <v>43308</v>
      </c>
      <c r="G162" s="862">
        <v>43311</v>
      </c>
    </row>
    <row r="163" spans="1:7">
      <c r="B163" s="868" t="s">
        <v>2683</v>
      </c>
      <c r="C163" s="859" t="s">
        <v>2682</v>
      </c>
      <c r="D163" s="878"/>
      <c r="E163" s="862">
        <v>43308</v>
      </c>
      <c r="F163" s="862">
        <v>43315</v>
      </c>
      <c r="G163" s="862">
        <v>43318</v>
      </c>
    </row>
    <row r="164" spans="1:7">
      <c r="A164" s="877" t="s">
        <v>2681</v>
      </c>
      <c r="B164" s="877"/>
      <c r="C164" s="877"/>
      <c r="D164" s="877"/>
      <c r="E164" s="877"/>
      <c r="F164" s="877"/>
      <c r="G164" s="877"/>
    </row>
    <row r="165" spans="1:7">
      <c r="A165" s="876"/>
      <c r="B165" s="869" t="s">
        <v>38</v>
      </c>
      <c r="C165" s="875" t="s">
        <v>39</v>
      </c>
      <c r="D165" s="869" t="s">
        <v>11</v>
      </c>
      <c r="E165" s="871" t="s">
        <v>24</v>
      </c>
      <c r="F165" s="874" t="s">
        <v>2680</v>
      </c>
      <c r="G165" s="873" t="s">
        <v>104</v>
      </c>
    </row>
    <row r="166" spans="1:7">
      <c r="B166" s="863"/>
      <c r="C166" s="872"/>
      <c r="D166" s="863"/>
      <c r="E166" s="871" t="s">
        <v>42</v>
      </c>
      <c r="F166" s="871" t="s">
        <v>42</v>
      </c>
      <c r="G166" s="870" t="s">
        <v>43</v>
      </c>
    </row>
    <row r="167" spans="1:7">
      <c r="B167" s="865" t="s">
        <v>2679</v>
      </c>
      <c r="C167" s="864" t="s">
        <v>2678</v>
      </c>
      <c r="D167" s="869" t="s">
        <v>129</v>
      </c>
      <c r="E167" s="862">
        <v>43280</v>
      </c>
      <c r="F167" s="862">
        <v>43284</v>
      </c>
      <c r="G167" s="862">
        <v>43298</v>
      </c>
    </row>
    <row r="168" spans="1:7">
      <c r="B168" s="865" t="s">
        <v>2677</v>
      </c>
      <c r="C168" s="867" t="s">
        <v>2676</v>
      </c>
      <c r="D168" s="866"/>
      <c r="E168" s="862">
        <v>43287</v>
      </c>
      <c r="F168" s="862">
        <v>43293</v>
      </c>
      <c r="G168" s="862">
        <v>43305</v>
      </c>
    </row>
    <row r="169" spans="1:7">
      <c r="B169" s="868" t="s">
        <v>2675</v>
      </c>
      <c r="C169" s="867" t="s">
        <v>2674</v>
      </c>
      <c r="D169" s="866"/>
      <c r="E169" s="862">
        <v>43294</v>
      </c>
      <c r="F169" s="862">
        <v>43298</v>
      </c>
      <c r="G169" s="862">
        <v>43312</v>
      </c>
    </row>
    <row r="170" spans="1:7">
      <c r="B170" s="865" t="s">
        <v>2673</v>
      </c>
      <c r="C170" s="864" t="s">
        <v>2672</v>
      </c>
      <c r="D170" s="866"/>
      <c r="E170" s="862">
        <v>43301</v>
      </c>
      <c r="F170" s="862">
        <v>43305</v>
      </c>
      <c r="G170" s="862">
        <v>43320</v>
      </c>
    </row>
    <row r="171" spans="1:7">
      <c r="B171" s="865" t="s">
        <v>2671</v>
      </c>
      <c r="C171" s="864" t="s">
        <v>2670</v>
      </c>
      <c r="D171" s="863"/>
      <c r="E171" s="862">
        <v>43308</v>
      </c>
      <c r="F171" s="862">
        <v>43312</v>
      </c>
      <c r="G171" s="862">
        <v>43326</v>
      </c>
    </row>
    <row r="172" spans="1:7">
      <c r="B172" s="861"/>
    </row>
    <row r="173" spans="1:7">
      <c r="B173" s="861"/>
    </row>
  </sheetData>
  <mergeCells count="103">
    <mergeCell ref="D140:D141"/>
    <mergeCell ref="B157:B158"/>
    <mergeCell ref="C157:C158"/>
    <mergeCell ref="D150:D155"/>
    <mergeCell ref="D157:D158"/>
    <mergeCell ref="A156:G156"/>
    <mergeCell ref="C148:C149"/>
    <mergeCell ref="D167:D171"/>
    <mergeCell ref="B165:B166"/>
    <mergeCell ref="C165:C166"/>
    <mergeCell ref="D165:D166"/>
    <mergeCell ref="A164:G164"/>
    <mergeCell ref="D159:D163"/>
    <mergeCell ref="B131:B132"/>
    <mergeCell ref="C131:C132"/>
    <mergeCell ref="D125:D129"/>
    <mergeCell ref="B148:B149"/>
    <mergeCell ref="B140:B141"/>
    <mergeCell ref="C115:C116"/>
    <mergeCell ref="B115:B116"/>
    <mergeCell ref="D148:D149"/>
    <mergeCell ref="D131:D132"/>
    <mergeCell ref="D133:D137"/>
    <mergeCell ref="D99:D104"/>
    <mergeCell ref="B123:B124"/>
    <mergeCell ref="C123:C124"/>
    <mergeCell ref="A122:G122"/>
    <mergeCell ref="A114:G114"/>
    <mergeCell ref="D109:D113"/>
    <mergeCell ref="D117:D120"/>
    <mergeCell ref="D123:D124"/>
    <mergeCell ref="A147:G147"/>
    <mergeCell ref="A130:G130"/>
    <mergeCell ref="A106:G106"/>
    <mergeCell ref="B107:B108"/>
    <mergeCell ref="C107:C108"/>
    <mergeCell ref="D115:D116"/>
    <mergeCell ref="D107:D108"/>
    <mergeCell ref="D142:D146"/>
    <mergeCell ref="A139:G139"/>
    <mergeCell ref="C140:C141"/>
    <mergeCell ref="C67:C68"/>
    <mergeCell ref="B67:B68"/>
    <mergeCell ref="D69:D73"/>
    <mergeCell ref="D87:D88"/>
    <mergeCell ref="A96:G96"/>
    <mergeCell ref="C87:C88"/>
    <mergeCell ref="A75:G75"/>
    <mergeCell ref="C77:C78"/>
    <mergeCell ref="A95:B95"/>
    <mergeCell ref="A86:G86"/>
    <mergeCell ref="B77:B78"/>
    <mergeCell ref="D79:D84"/>
    <mergeCell ref="D77:D78"/>
    <mergeCell ref="D97:D98"/>
    <mergeCell ref="A76:B76"/>
    <mergeCell ref="B97:B98"/>
    <mergeCell ref="A66:B66"/>
    <mergeCell ref="D89:D94"/>
    <mergeCell ref="C97:C98"/>
    <mergeCell ref="D67:D68"/>
    <mergeCell ref="A56:G56"/>
    <mergeCell ref="A57:B57"/>
    <mergeCell ref="D58:D59"/>
    <mergeCell ref="C58:C59"/>
    <mergeCell ref="B58:B59"/>
    <mergeCell ref="B87:B88"/>
    <mergeCell ref="D50:D54"/>
    <mergeCell ref="D39:D40"/>
    <mergeCell ref="C39:C40"/>
    <mergeCell ref="C30:C31"/>
    <mergeCell ref="C6:C7"/>
    <mergeCell ref="D6:D7"/>
    <mergeCell ref="C14:C15"/>
    <mergeCell ref="C22:C23"/>
    <mergeCell ref="A21:G21"/>
    <mergeCell ref="D60:D64"/>
    <mergeCell ref="D16:D20"/>
    <mergeCell ref="D24:D28"/>
    <mergeCell ref="C48:C49"/>
    <mergeCell ref="A55:B55"/>
    <mergeCell ref="B14:B15"/>
    <mergeCell ref="B22:B23"/>
    <mergeCell ref="A38:G38"/>
    <mergeCell ref="D32:D36"/>
    <mergeCell ref="A29:G29"/>
    <mergeCell ref="D30:D31"/>
    <mergeCell ref="D41:D45"/>
    <mergeCell ref="A1:G1"/>
    <mergeCell ref="B2:E2"/>
    <mergeCell ref="B3:G3"/>
    <mergeCell ref="A5:B5"/>
    <mergeCell ref="A4:B4"/>
    <mergeCell ref="B39:B40"/>
    <mergeCell ref="B30:B31"/>
    <mergeCell ref="A47:G47"/>
    <mergeCell ref="D48:D49"/>
    <mergeCell ref="B48:B49"/>
    <mergeCell ref="B6:B7"/>
    <mergeCell ref="D22:D23"/>
    <mergeCell ref="D8:D11"/>
    <mergeCell ref="A13:G13"/>
    <mergeCell ref="D14:D15"/>
  </mergeCells>
  <phoneticPr fontId="9" type="noConversion"/>
  <pageMargins left="0.75" right="0.75" top="1" bottom="1" header="0.5" footer="0.5"/>
  <pageSetup paperSize="9" scale="64" orientation="portrait" verticalDpi="300" r:id="rId1"/>
  <headerFooter alignWithMargins="0">
    <oddFooter>&amp;C第 &amp;P 页，共 &amp;N 页</oddFooter>
  </headerFooter>
  <rowBreaks count="1" manualBreakCount="1">
    <brk id="9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D69" sqref="D69"/>
    </sheetView>
  </sheetViews>
  <sheetFormatPr defaultRowHeight="16.5"/>
  <cols>
    <col min="1" max="1" width="15.25" style="976" customWidth="1"/>
    <col min="2" max="2" width="22.25" style="976" customWidth="1"/>
    <col min="3" max="3" width="18.5" style="977" customWidth="1"/>
    <col min="4" max="4" width="19.375" style="976" customWidth="1"/>
    <col min="5" max="5" width="17.375" style="976" customWidth="1"/>
    <col min="6" max="6" width="20.125" style="976" customWidth="1"/>
    <col min="7" max="7" width="17.75" style="976" customWidth="1"/>
    <col min="8" max="8" width="13.875" style="976" customWidth="1"/>
    <col min="9" max="16384" width="9" style="976"/>
  </cols>
  <sheetData>
    <row r="1" spans="1:11" ht="62.25" customHeight="1">
      <c r="A1" s="1036" t="s">
        <v>2888</v>
      </c>
      <c r="B1" s="1036"/>
      <c r="C1" s="1036"/>
      <c r="D1" s="1036"/>
      <c r="E1" s="1036"/>
      <c r="F1" s="1037"/>
      <c r="G1" s="1036"/>
      <c r="H1" s="1030"/>
      <c r="I1" s="1005"/>
      <c r="J1" s="1035"/>
      <c r="K1" s="1035"/>
    </row>
    <row r="2" spans="1:11" ht="36" customHeight="1">
      <c r="A2" s="1031" t="s">
        <v>2887</v>
      </c>
      <c r="B2" s="1031"/>
      <c r="C2" s="1034"/>
      <c r="D2" s="1033"/>
      <c r="E2" s="1033"/>
      <c r="F2" s="1033"/>
      <c r="G2" s="1032">
        <v>43282</v>
      </c>
      <c r="H2" s="1030"/>
      <c r="I2" s="1005"/>
      <c r="J2" s="1029"/>
      <c r="K2" s="1028"/>
    </row>
    <row r="3" spans="1:11" ht="23.25" customHeight="1">
      <c r="A3" s="1031" t="s">
        <v>2886</v>
      </c>
      <c r="B3" s="1031"/>
      <c r="C3" s="1031"/>
      <c r="D3" s="1031"/>
      <c r="E3" s="1031"/>
      <c r="F3" s="1031"/>
      <c r="G3" s="1031"/>
      <c r="H3" s="1030"/>
      <c r="I3" s="1005"/>
      <c r="J3" s="1029"/>
      <c r="K3" s="1028"/>
    </row>
    <row r="4" spans="1:11">
      <c r="A4" s="1019" t="s">
        <v>193</v>
      </c>
      <c r="B4" s="1019"/>
      <c r="C4" s="1020"/>
      <c r="D4" s="1019"/>
      <c r="E4" s="1019"/>
      <c r="F4" s="1019"/>
      <c r="G4" s="1019"/>
      <c r="H4" s="1006"/>
      <c r="I4" s="1006"/>
      <c r="J4" s="1019"/>
      <c r="K4" s="1019"/>
    </row>
    <row r="5" spans="1:11">
      <c r="A5" s="991" t="s">
        <v>2885</v>
      </c>
      <c r="B5" s="1027"/>
      <c r="C5" s="1017"/>
      <c r="D5" s="1026"/>
      <c r="E5" s="1026"/>
      <c r="F5" s="1016"/>
      <c r="G5" s="1016"/>
    </row>
    <row r="6" spans="1:11">
      <c r="B6" s="1013" t="s">
        <v>1409</v>
      </c>
      <c r="C6" s="1014" t="s">
        <v>1527</v>
      </c>
      <c r="D6" s="1013" t="s">
        <v>2881</v>
      </c>
      <c r="E6" s="985" t="s">
        <v>2868</v>
      </c>
      <c r="F6" s="985" t="s">
        <v>2868</v>
      </c>
      <c r="G6" s="985" t="s">
        <v>2885</v>
      </c>
    </row>
    <row r="7" spans="1:11">
      <c r="B7" s="1011"/>
      <c r="C7" s="1012"/>
      <c r="D7" s="1011"/>
      <c r="E7" s="985" t="s">
        <v>1524</v>
      </c>
      <c r="F7" s="985" t="s">
        <v>1522</v>
      </c>
      <c r="G7" s="985" t="s">
        <v>1521</v>
      </c>
    </row>
    <row r="8" spans="1:11">
      <c r="B8" s="1018" t="s">
        <v>421</v>
      </c>
      <c r="C8" s="1018">
        <v>28</v>
      </c>
      <c r="D8" s="1025" t="s">
        <v>2884</v>
      </c>
      <c r="E8" s="980">
        <v>43284</v>
      </c>
      <c r="F8" s="980">
        <v>43288</v>
      </c>
      <c r="G8" s="980">
        <v>43313</v>
      </c>
    </row>
    <row r="9" spans="1:11">
      <c r="B9" s="1018" t="s">
        <v>613</v>
      </c>
      <c r="C9" s="1018">
        <v>5</v>
      </c>
      <c r="D9" s="1024"/>
      <c r="E9" s="980">
        <f>E8+7</f>
        <v>43291</v>
      </c>
      <c r="F9" s="980">
        <f>F8+7</f>
        <v>43295</v>
      </c>
      <c r="G9" s="980">
        <f>G8+7</f>
        <v>43320</v>
      </c>
    </row>
    <row r="10" spans="1:11">
      <c r="B10" s="1018" t="s">
        <v>2883</v>
      </c>
      <c r="C10" s="1018">
        <v>28</v>
      </c>
      <c r="D10" s="1024"/>
      <c r="E10" s="980">
        <f>E9+7</f>
        <v>43298</v>
      </c>
      <c r="F10" s="980">
        <f>F9+7</f>
        <v>43302</v>
      </c>
      <c r="G10" s="980">
        <f>G9+7</f>
        <v>43327</v>
      </c>
    </row>
    <row r="11" spans="1:11">
      <c r="B11" s="1018" t="s">
        <v>615</v>
      </c>
      <c r="C11" s="1018">
        <v>4</v>
      </c>
      <c r="D11" s="1024"/>
      <c r="E11" s="980">
        <f>E10+7</f>
        <v>43305</v>
      </c>
      <c r="F11" s="980">
        <f>F10+7</f>
        <v>43309</v>
      </c>
      <c r="G11" s="980">
        <f>G10+7</f>
        <v>43334</v>
      </c>
    </row>
    <row r="12" spans="1:11">
      <c r="B12" s="1018" t="s">
        <v>616</v>
      </c>
      <c r="C12" s="1018">
        <v>5</v>
      </c>
      <c r="D12" s="1023"/>
      <c r="E12" s="980">
        <f>E11+7</f>
        <v>43312</v>
      </c>
      <c r="F12" s="980">
        <f>F11+7</f>
        <v>43316</v>
      </c>
      <c r="G12" s="980">
        <f>G11+7</f>
        <v>43341</v>
      </c>
    </row>
    <row r="13" spans="1:11">
      <c r="B13" s="1022"/>
      <c r="C13" s="1022"/>
      <c r="D13" s="1008"/>
      <c r="E13" s="1001"/>
      <c r="F13" s="1001"/>
      <c r="G13" s="1021"/>
    </row>
    <row r="14" spans="1:11">
      <c r="A14" s="1019" t="s">
        <v>218</v>
      </c>
      <c r="B14" s="1019"/>
      <c r="C14" s="1020"/>
      <c r="D14" s="1019"/>
      <c r="E14" s="1019"/>
      <c r="F14" s="1019"/>
      <c r="G14" s="1019"/>
      <c r="H14" s="1006"/>
    </row>
    <row r="15" spans="1:11">
      <c r="A15" s="991" t="s">
        <v>2882</v>
      </c>
    </row>
    <row r="16" spans="1:11">
      <c r="B16" s="1013" t="s">
        <v>1409</v>
      </c>
      <c r="C16" s="1014" t="s">
        <v>1527</v>
      </c>
      <c r="D16" s="1013" t="s">
        <v>2881</v>
      </c>
      <c r="E16" s="985" t="s">
        <v>2868</v>
      </c>
      <c r="F16" s="985" t="s">
        <v>2868</v>
      </c>
      <c r="G16" s="985" t="s">
        <v>1970</v>
      </c>
    </row>
    <row r="17" spans="1:8">
      <c r="B17" s="1011"/>
      <c r="C17" s="1012"/>
      <c r="D17" s="1011"/>
      <c r="E17" s="985" t="s">
        <v>1524</v>
      </c>
      <c r="F17" s="985" t="s">
        <v>1522</v>
      </c>
      <c r="G17" s="985" t="s">
        <v>1521</v>
      </c>
    </row>
    <row r="18" spans="1:8">
      <c r="B18" s="1018" t="s">
        <v>2880</v>
      </c>
      <c r="C18" s="1018" t="s">
        <v>2879</v>
      </c>
      <c r="D18" s="984" t="s">
        <v>2878</v>
      </c>
      <c r="E18" s="979">
        <v>43283</v>
      </c>
      <c r="F18" s="979">
        <v>43286</v>
      </c>
      <c r="G18" s="979">
        <v>43321</v>
      </c>
    </row>
    <row r="19" spans="1:8">
      <c r="B19" s="1018" t="s">
        <v>2877</v>
      </c>
      <c r="C19" s="1018" t="s">
        <v>2876</v>
      </c>
      <c r="D19" s="983"/>
      <c r="E19" s="979">
        <f>E18+7</f>
        <v>43290</v>
      </c>
      <c r="F19" s="979">
        <f>F18+7</f>
        <v>43293</v>
      </c>
      <c r="G19" s="979">
        <f>G18+7</f>
        <v>43328</v>
      </c>
    </row>
    <row r="20" spans="1:8">
      <c r="B20" s="1018" t="s">
        <v>2875</v>
      </c>
      <c r="C20" s="1018" t="s">
        <v>2874</v>
      </c>
      <c r="D20" s="983"/>
      <c r="E20" s="979">
        <f>E19+7</f>
        <v>43297</v>
      </c>
      <c r="F20" s="979">
        <f>F19+7</f>
        <v>43300</v>
      </c>
      <c r="G20" s="979">
        <f>G19+7</f>
        <v>43335</v>
      </c>
    </row>
    <row r="21" spans="1:8">
      <c r="B21" s="1018" t="s">
        <v>2873</v>
      </c>
      <c r="C21" s="1018" t="s">
        <v>2872</v>
      </c>
      <c r="D21" s="983"/>
      <c r="E21" s="979">
        <f>E20+7</f>
        <v>43304</v>
      </c>
      <c r="F21" s="979">
        <f>F20+7</f>
        <v>43307</v>
      </c>
      <c r="G21" s="979">
        <f>G20+7</f>
        <v>43342</v>
      </c>
    </row>
    <row r="22" spans="1:8">
      <c r="B22" s="1018" t="s">
        <v>2871</v>
      </c>
      <c r="C22" s="1018" t="s">
        <v>2870</v>
      </c>
      <c r="D22" s="981"/>
      <c r="E22" s="979">
        <f>E21+7</f>
        <v>43311</v>
      </c>
      <c r="F22" s="979">
        <f>F21+7</f>
        <v>43314</v>
      </c>
      <c r="G22" s="979">
        <f>G21+7</f>
        <v>43349</v>
      </c>
    </row>
    <row r="23" spans="1:8">
      <c r="A23" s="1016"/>
      <c r="C23" s="1017"/>
      <c r="D23" s="1016"/>
    </row>
    <row r="24" spans="1:8" s="1005" customFormat="1">
      <c r="A24" s="1007" t="s">
        <v>2869</v>
      </c>
      <c r="B24" s="1007"/>
      <c r="C24" s="1007"/>
      <c r="D24" s="1007"/>
      <c r="E24" s="1007"/>
      <c r="F24" s="1007"/>
      <c r="G24" s="1007"/>
      <c r="H24" s="1006"/>
    </row>
    <row r="25" spans="1:8">
      <c r="A25" s="1015" t="s">
        <v>1767</v>
      </c>
    </row>
    <row r="26" spans="1:8">
      <c r="B26" s="1013" t="s">
        <v>1409</v>
      </c>
      <c r="C26" s="1014" t="s">
        <v>1527</v>
      </c>
      <c r="D26" s="1013" t="s">
        <v>40</v>
      </c>
      <c r="E26" s="985" t="s">
        <v>2868</v>
      </c>
      <c r="F26" s="985" t="s">
        <v>2868</v>
      </c>
      <c r="G26" s="985" t="s">
        <v>1767</v>
      </c>
    </row>
    <row r="27" spans="1:8">
      <c r="B27" s="1011"/>
      <c r="C27" s="1012"/>
      <c r="D27" s="1011"/>
      <c r="E27" s="985" t="s">
        <v>1524</v>
      </c>
      <c r="F27" s="985" t="s">
        <v>1522</v>
      </c>
      <c r="G27" s="985" t="s">
        <v>43</v>
      </c>
    </row>
    <row r="28" spans="1:8">
      <c r="B28" s="982" t="s">
        <v>2867</v>
      </c>
      <c r="C28" s="982" t="s">
        <v>2866</v>
      </c>
      <c r="D28" s="984" t="s">
        <v>2865</v>
      </c>
      <c r="E28" s="980">
        <v>43279</v>
      </c>
      <c r="F28" s="980">
        <v>43282</v>
      </c>
      <c r="G28" s="980">
        <v>43285</v>
      </c>
    </row>
    <row r="29" spans="1:8">
      <c r="B29" s="982" t="s">
        <v>2862</v>
      </c>
      <c r="C29" s="982" t="s">
        <v>2864</v>
      </c>
      <c r="D29" s="983"/>
      <c r="E29" s="980">
        <f>E28+7</f>
        <v>43286</v>
      </c>
      <c r="F29" s="980">
        <f>F28+7</f>
        <v>43289</v>
      </c>
      <c r="G29" s="980">
        <f>G28+7</f>
        <v>43292</v>
      </c>
    </row>
    <row r="30" spans="1:8">
      <c r="B30" s="982" t="s">
        <v>2860</v>
      </c>
      <c r="C30" s="982" t="s">
        <v>2863</v>
      </c>
      <c r="D30" s="983"/>
      <c r="E30" s="980">
        <f>E29+7</f>
        <v>43293</v>
      </c>
      <c r="F30" s="980">
        <f>F29+7</f>
        <v>43296</v>
      </c>
      <c r="G30" s="980">
        <f>G29+7</f>
        <v>43299</v>
      </c>
    </row>
    <row r="31" spans="1:8">
      <c r="B31" s="982" t="s">
        <v>2862</v>
      </c>
      <c r="C31" s="982" t="s">
        <v>2861</v>
      </c>
      <c r="D31" s="983"/>
      <c r="E31" s="980">
        <f>E30+7</f>
        <v>43300</v>
      </c>
      <c r="F31" s="980">
        <f>F30+7</f>
        <v>43303</v>
      </c>
      <c r="G31" s="980">
        <f>G30+7</f>
        <v>43306</v>
      </c>
    </row>
    <row r="32" spans="1:8">
      <c r="B32" s="982" t="s">
        <v>2860</v>
      </c>
      <c r="C32" s="982" t="s">
        <v>2859</v>
      </c>
      <c r="D32" s="981"/>
      <c r="E32" s="980">
        <f>E31+7</f>
        <v>43307</v>
      </c>
      <c r="F32" s="980">
        <f>F31+7</f>
        <v>43310</v>
      </c>
      <c r="G32" s="980">
        <f>G31+7</f>
        <v>43313</v>
      </c>
    </row>
    <row r="33" spans="1:8">
      <c r="C33" s="976"/>
    </row>
    <row r="34" spans="1:8" s="978" customFormat="1">
      <c r="B34" s="1010"/>
      <c r="C34" s="1009"/>
      <c r="D34" s="1008"/>
      <c r="E34" s="1001"/>
      <c r="F34" s="1001"/>
      <c r="G34" s="1001"/>
    </row>
    <row r="35" spans="1:8" s="1005" customFormat="1">
      <c r="A35" s="1007" t="s">
        <v>157</v>
      </c>
      <c r="B35" s="1007"/>
      <c r="C35" s="1007"/>
      <c r="D35" s="1007"/>
      <c r="E35" s="1007"/>
      <c r="F35" s="1007"/>
      <c r="G35" s="1007"/>
      <c r="H35" s="1006"/>
    </row>
    <row r="36" spans="1:8" s="1000" customFormat="1">
      <c r="A36" s="991" t="s">
        <v>2858</v>
      </c>
      <c r="B36" s="1004"/>
      <c r="C36" s="1003"/>
      <c r="D36" s="1002"/>
      <c r="E36" s="1002"/>
      <c r="F36" s="1001"/>
      <c r="G36" s="1001"/>
      <c r="H36" s="996"/>
    </row>
    <row r="37" spans="1:8" s="1000" customFormat="1">
      <c r="A37" s="978"/>
      <c r="B37" s="988" t="s">
        <v>802</v>
      </c>
      <c r="C37" s="989" t="s">
        <v>1556</v>
      </c>
      <c r="D37" s="988" t="s">
        <v>2855</v>
      </c>
      <c r="E37" s="985" t="s">
        <v>2849</v>
      </c>
      <c r="F37" s="985" t="s">
        <v>2849</v>
      </c>
      <c r="G37" s="985" t="s">
        <v>2858</v>
      </c>
      <c r="H37" s="978"/>
    </row>
    <row r="38" spans="1:8" s="1000" customFormat="1">
      <c r="A38" s="978"/>
      <c r="B38" s="986"/>
      <c r="C38" s="987"/>
      <c r="D38" s="986"/>
      <c r="E38" s="985" t="s">
        <v>1523</v>
      </c>
      <c r="F38" s="985" t="s">
        <v>1090</v>
      </c>
      <c r="G38" s="985" t="s">
        <v>1091</v>
      </c>
      <c r="H38" s="978"/>
    </row>
    <row r="39" spans="1:8" s="1000" customFormat="1">
      <c r="A39" s="978"/>
      <c r="B39" s="982" t="s">
        <v>2857</v>
      </c>
      <c r="C39" s="982" t="s">
        <v>2731</v>
      </c>
      <c r="D39" s="984" t="s">
        <v>2856</v>
      </c>
      <c r="E39" s="980">
        <v>43279</v>
      </c>
      <c r="F39" s="980">
        <v>43284</v>
      </c>
      <c r="G39" s="980">
        <v>43316</v>
      </c>
      <c r="H39" s="978"/>
    </row>
    <row r="40" spans="1:8" s="1000" customFormat="1">
      <c r="A40" s="978"/>
      <c r="B40" s="982" t="s">
        <v>2774</v>
      </c>
      <c r="C40" s="982" t="s">
        <v>2729</v>
      </c>
      <c r="D40" s="983"/>
      <c r="E40" s="980">
        <f>E39+7</f>
        <v>43286</v>
      </c>
      <c r="F40" s="980">
        <f>F39+7</f>
        <v>43291</v>
      </c>
      <c r="G40" s="980">
        <f>G39+7</f>
        <v>43323</v>
      </c>
      <c r="H40" s="978"/>
    </row>
    <row r="41" spans="1:8" s="1000" customFormat="1">
      <c r="A41" s="978"/>
      <c r="B41" s="982" t="s">
        <v>2772</v>
      </c>
      <c r="C41" s="982" t="s">
        <v>1938</v>
      </c>
      <c r="D41" s="983"/>
      <c r="E41" s="980">
        <f>E40+7</f>
        <v>43293</v>
      </c>
      <c r="F41" s="980">
        <f>F40+7</f>
        <v>43298</v>
      </c>
      <c r="G41" s="980">
        <f>G40+7</f>
        <v>43330</v>
      </c>
      <c r="H41" s="978"/>
    </row>
    <row r="42" spans="1:8" s="1000" customFormat="1">
      <c r="A42" s="978"/>
      <c r="B42" s="982" t="s">
        <v>2771</v>
      </c>
      <c r="C42" s="982" t="s">
        <v>2755</v>
      </c>
      <c r="D42" s="983"/>
      <c r="E42" s="980">
        <f>E41+7</f>
        <v>43300</v>
      </c>
      <c r="F42" s="980">
        <f>F41+7</f>
        <v>43305</v>
      </c>
      <c r="G42" s="980">
        <f>G41+7</f>
        <v>43337</v>
      </c>
      <c r="H42" s="978"/>
    </row>
    <row r="43" spans="1:8" s="1000" customFormat="1">
      <c r="A43" s="978"/>
      <c r="B43" s="982" t="s">
        <v>2769</v>
      </c>
      <c r="C43" s="982" t="s">
        <v>1932</v>
      </c>
      <c r="D43" s="981"/>
      <c r="E43" s="980">
        <f>E42+7</f>
        <v>43307</v>
      </c>
      <c r="F43" s="980">
        <f>F42+7</f>
        <v>43312</v>
      </c>
      <c r="G43" s="980">
        <f>G42+7</f>
        <v>43344</v>
      </c>
      <c r="H43" s="978"/>
    </row>
    <row r="44" spans="1:8" s="978" customFormat="1">
      <c r="B44" s="999"/>
      <c r="C44" s="990"/>
    </row>
    <row r="45" spans="1:8" s="978" customFormat="1">
      <c r="A45" s="991" t="s">
        <v>1297</v>
      </c>
      <c r="B45" s="998"/>
      <c r="C45" s="997"/>
      <c r="D45" s="991"/>
      <c r="E45" s="991"/>
      <c r="F45" s="991"/>
      <c r="G45" s="996"/>
    </row>
    <row r="46" spans="1:8" s="978" customFormat="1">
      <c r="B46" s="988" t="s">
        <v>802</v>
      </c>
      <c r="C46" s="989" t="s">
        <v>1556</v>
      </c>
      <c r="D46" s="988" t="s">
        <v>2855</v>
      </c>
      <c r="E46" s="985" t="s">
        <v>2849</v>
      </c>
      <c r="F46" s="985" t="s">
        <v>2849</v>
      </c>
      <c r="G46" s="985" t="s">
        <v>1297</v>
      </c>
    </row>
    <row r="47" spans="1:8" s="978" customFormat="1">
      <c r="B47" s="986"/>
      <c r="C47" s="987"/>
      <c r="D47" s="986"/>
      <c r="E47" s="985" t="s">
        <v>1523</v>
      </c>
      <c r="F47" s="985" t="s">
        <v>1090</v>
      </c>
      <c r="G47" s="985" t="s">
        <v>1091</v>
      </c>
    </row>
    <row r="48" spans="1:8" s="978" customFormat="1">
      <c r="B48" s="982" t="s">
        <v>2752</v>
      </c>
      <c r="C48" s="982" t="s">
        <v>1330</v>
      </c>
      <c r="D48" s="984" t="s">
        <v>2854</v>
      </c>
      <c r="E48" s="980">
        <v>43279</v>
      </c>
      <c r="F48" s="980">
        <v>43282</v>
      </c>
      <c r="G48" s="980">
        <v>43305</v>
      </c>
    </row>
    <row r="49" spans="1:7" s="978" customFormat="1">
      <c r="B49" s="982" t="s">
        <v>2853</v>
      </c>
      <c r="C49" s="982" t="s">
        <v>2852</v>
      </c>
      <c r="D49" s="983"/>
      <c r="E49" s="980">
        <f>E48+7</f>
        <v>43286</v>
      </c>
      <c r="F49" s="980">
        <f>F48+7</f>
        <v>43289</v>
      </c>
      <c r="G49" s="980">
        <f>G48+7</f>
        <v>43312</v>
      </c>
    </row>
    <row r="50" spans="1:7" s="978" customFormat="1">
      <c r="B50" s="982" t="s">
        <v>2750</v>
      </c>
      <c r="C50" s="982" t="s">
        <v>1277</v>
      </c>
      <c r="D50" s="983"/>
      <c r="E50" s="980">
        <f>E49+7</f>
        <v>43293</v>
      </c>
      <c r="F50" s="980">
        <f>F49+7</f>
        <v>43296</v>
      </c>
      <c r="G50" s="980">
        <f>G49+7</f>
        <v>43319</v>
      </c>
    </row>
    <row r="51" spans="1:7" s="978" customFormat="1">
      <c r="B51" s="982" t="s">
        <v>2747</v>
      </c>
      <c r="C51" s="982" t="s">
        <v>2851</v>
      </c>
      <c r="D51" s="983"/>
      <c r="E51" s="980">
        <f>E50+7</f>
        <v>43300</v>
      </c>
      <c r="F51" s="980">
        <f>F50+7</f>
        <v>43303</v>
      </c>
      <c r="G51" s="980">
        <f>G50+7</f>
        <v>43326</v>
      </c>
    </row>
    <row r="52" spans="1:7" s="978" customFormat="1">
      <c r="B52" s="982" t="s">
        <v>2745</v>
      </c>
      <c r="C52" s="982" t="s">
        <v>2850</v>
      </c>
      <c r="D52" s="981"/>
      <c r="E52" s="980">
        <f>E51+7</f>
        <v>43307</v>
      </c>
      <c r="F52" s="980">
        <f>F51+7</f>
        <v>43310</v>
      </c>
      <c r="G52" s="980">
        <f>G51+7</f>
        <v>43333</v>
      </c>
    </row>
    <row r="53" spans="1:7" s="978" customFormat="1">
      <c r="B53" s="995"/>
      <c r="C53" s="990"/>
    </row>
    <row r="54" spans="1:7" s="978" customFormat="1">
      <c r="A54" s="991"/>
      <c r="B54" s="992"/>
      <c r="C54" s="994"/>
      <c r="D54" s="993"/>
      <c r="E54" s="993"/>
      <c r="F54" s="992"/>
    </row>
    <row r="55" spans="1:7" s="978" customFormat="1">
      <c r="A55" s="991" t="s">
        <v>2848</v>
      </c>
      <c r="C55" s="990"/>
    </row>
    <row r="56" spans="1:7" s="978" customFormat="1">
      <c r="B56" s="988" t="s">
        <v>802</v>
      </c>
      <c r="C56" s="989" t="s">
        <v>1556</v>
      </c>
      <c r="D56" s="988" t="s">
        <v>40</v>
      </c>
      <c r="E56" s="985" t="s">
        <v>2849</v>
      </c>
      <c r="F56" s="985" t="s">
        <v>2849</v>
      </c>
      <c r="G56" s="985" t="s">
        <v>2848</v>
      </c>
    </row>
    <row r="57" spans="1:7" s="978" customFormat="1" ht="13.5" customHeight="1">
      <c r="B57" s="986"/>
      <c r="C57" s="987"/>
      <c r="D57" s="986"/>
      <c r="E57" s="985" t="s">
        <v>1523</v>
      </c>
      <c r="F57" s="985" t="s">
        <v>42</v>
      </c>
      <c r="G57" s="985" t="s">
        <v>43</v>
      </c>
    </row>
    <row r="58" spans="1:7" s="978" customFormat="1" ht="19.5" customHeight="1">
      <c r="B58" s="982" t="s">
        <v>2847</v>
      </c>
      <c r="C58" s="982" t="s">
        <v>2846</v>
      </c>
      <c r="D58" s="984" t="s">
        <v>2193</v>
      </c>
      <c r="E58" s="980">
        <v>43284</v>
      </c>
      <c r="F58" s="980">
        <v>43288</v>
      </c>
      <c r="G58" s="980">
        <v>43327</v>
      </c>
    </row>
    <row r="59" spans="1:7" s="978" customFormat="1" ht="18.75" customHeight="1">
      <c r="B59" s="982" t="s">
        <v>2845</v>
      </c>
      <c r="C59" s="982" t="s">
        <v>2844</v>
      </c>
      <c r="D59" s="983"/>
      <c r="E59" s="980">
        <f>E58+7</f>
        <v>43291</v>
      </c>
      <c r="F59" s="980">
        <f>F58+7</f>
        <v>43295</v>
      </c>
      <c r="G59" s="979">
        <f>G58+7</f>
        <v>43334</v>
      </c>
    </row>
    <row r="60" spans="1:7" s="978" customFormat="1" ht="19.5" customHeight="1">
      <c r="B60" s="982" t="s">
        <v>2843</v>
      </c>
      <c r="C60" s="982" t="s">
        <v>1814</v>
      </c>
      <c r="D60" s="983"/>
      <c r="E60" s="980">
        <f>E59+7</f>
        <v>43298</v>
      </c>
      <c r="F60" s="980">
        <f>F59+7</f>
        <v>43302</v>
      </c>
      <c r="G60" s="979">
        <f>G59+7</f>
        <v>43341</v>
      </c>
    </row>
    <row r="61" spans="1:7" s="978" customFormat="1">
      <c r="B61" s="982" t="s">
        <v>2842</v>
      </c>
      <c r="C61" s="982" t="s">
        <v>1220</v>
      </c>
      <c r="D61" s="983"/>
      <c r="E61" s="980">
        <f>E60+7</f>
        <v>43305</v>
      </c>
      <c r="F61" s="980">
        <f>F60+7</f>
        <v>43309</v>
      </c>
      <c r="G61" s="979">
        <f>G60+7</f>
        <v>43348</v>
      </c>
    </row>
    <row r="62" spans="1:7" s="978" customFormat="1" ht="19.5" customHeight="1">
      <c r="B62" s="982" t="s">
        <v>2841</v>
      </c>
      <c r="C62" s="982" t="s">
        <v>2840</v>
      </c>
      <c r="D62" s="981"/>
      <c r="E62" s="980">
        <f>E61+7</f>
        <v>43312</v>
      </c>
      <c r="F62" s="980">
        <f>F61+7</f>
        <v>43316</v>
      </c>
      <c r="G62" s="979">
        <f>G61+7</f>
        <v>43355</v>
      </c>
    </row>
    <row r="63" spans="1:7">
      <c r="C63" s="976"/>
    </row>
  </sheetData>
  <mergeCells count="30"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C6:C7"/>
    <mergeCell ref="B6:B7"/>
    <mergeCell ref="D6:D7"/>
    <mergeCell ref="D8:D12"/>
    <mergeCell ref="D48:D52"/>
    <mergeCell ref="D58:D62"/>
    <mergeCell ref="A24:G24"/>
    <mergeCell ref="A35:G35"/>
    <mergeCell ref="C26:C27"/>
    <mergeCell ref="D28:D3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</mergeCells>
  <phoneticPr fontId="9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0"/>
  <sheetViews>
    <sheetView workbookViewId="0">
      <selection activeCell="I25" sqref="I25"/>
    </sheetView>
  </sheetViews>
  <sheetFormatPr defaultRowHeight="15.75"/>
  <cols>
    <col min="1" max="1" width="5.25" style="1040" customWidth="1"/>
    <col min="2" max="2" width="40.375" style="1039" customWidth="1"/>
    <col min="3" max="3" width="13.125" style="1039" customWidth="1"/>
    <col min="4" max="4" width="9.75" style="1038" customWidth="1"/>
    <col min="5" max="5" width="12.5" style="1039" customWidth="1"/>
    <col min="6" max="6" width="15" style="1039" customWidth="1"/>
    <col min="7" max="7" width="13.125" style="1038" customWidth="1"/>
    <col min="8" max="16384" width="9" style="1038"/>
  </cols>
  <sheetData>
    <row r="1" spans="1:7" ht="49.5" customHeight="1">
      <c r="A1" s="1177" t="s">
        <v>3037</v>
      </c>
      <c r="B1" s="1177"/>
      <c r="C1" s="1177"/>
      <c r="D1" s="1177"/>
      <c r="E1" s="1177"/>
      <c r="F1" s="1177"/>
    </row>
    <row r="2" spans="1:7">
      <c r="A2" s="1174"/>
      <c r="B2" s="1176" t="s">
        <v>2838</v>
      </c>
      <c r="C2" s="1176"/>
      <c r="D2" s="1176"/>
      <c r="E2" s="1176"/>
      <c r="F2" s="1175" t="s">
        <v>3036</v>
      </c>
    </row>
    <row r="3" spans="1:7">
      <c r="A3" s="1174"/>
      <c r="B3" s="1173" t="s">
        <v>2837</v>
      </c>
      <c r="C3" s="1172"/>
      <c r="D3" s="1172"/>
      <c r="E3" s="1172"/>
      <c r="F3" s="1172"/>
    </row>
    <row r="4" spans="1:7" ht="17.25">
      <c r="A4" s="1171" t="s">
        <v>3035</v>
      </c>
      <c r="B4" s="1171"/>
      <c r="C4" s="1170"/>
      <c r="D4" s="1169"/>
      <c r="E4" s="1169"/>
      <c r="F4" s="1168"/>
    </row>
    <row r="5" spans="1:7" s="1074" customFormat="1" ht="17.25">
      <c r="A5" s="1121" t="s">
        <v>3034</v>
      </c>
      <c r="B5" s="1121"/>
      <c r="C5" s="1119"/>
      <c r="D5" s="1126"/>
      <c r="E5" s="1126"/>
      <c r="F5" s="1167"/>
      <c r="G5" s="1094"/>
    </row>
    <row r="6" spans="1:7" ht="17.25">
      <c r="A6" s="1166"/>
      <c r="B6" s="1077" t="s">
        <v>38</v>
      </c>
      <c r="C6" s="1077" t="s">
        <v>39</v>
      </c>
      <c r="D6" s="1077" t="s">
        <v>11</v>
      </c>
      <c r="E6" s="1080" t="s">
        <v>2899</v>
      </c>
      <c r="F6" s="1076" t="s">
        <v>37</v>
      </c>
    </row>
    <row r="7" spans="1:7" ht="17.25">
      <c r="A7" s="1166"/>
      <c r="B7" s="1077"/>
      <c r="C7" s="1077"/>
      <c r="D7" s="1077"/>
      <c r="E7" s="1076" t="s">
        <v>42</v>
      </c>
      <c r="F7" s="1076" t="s">
        <v>43</v>
      </c>
    </row>
    <row r="8" spans="1:7" ht="17.25">
      <c r="A8" s="1072"/>
      <c r="B8" s="1145" t="s">
        <v>3030</v>
      </c>
      <c r="C8" s="1147" t="s">
        <v>3033</v>
      </c>
      <c r="D8" s="1069" t="s">
        <v>2896</v>
      </c>
      <c r="E8" s="1088">
        <v>43288</v>
      </c>
      <c r="F8" s="1088">
        <v>43326</v>
      </c>
    </row>
    <row r="9" spans="1:7" ht="17.25">
      <c r="A9" s="1072"/>
      <c r="B9" s="1145" t="s">
        <v>3030</v>
      </c>
      <c r="C9" s="1147" t="s">
        <v>3032</v>
      </c>
      <c r="D9" s="1069"/>
      <c r="E9" s="1088">
        <v>43295</v>
      </c>
      <c r="F9" s="1088">
        <v>43333</v>
      </c>
    </row>
    <row r="10" spans="1:7" ht="17.25">
      <c r="A10" s="1072"/>
      <c r="B10" s="1145" t="s">
        <v>3030</v>
      </c>
      <c r="C10" s="1147" t="s">
        <v>3031</v>
      </c>
      <c r="D10" s="1069"/>
      <c r="E10" s="1088">
        <v>43302</v>
      </c>
      <c r="F10" s="1088">
        <v>43340</v>
      </c>
    </row>
    <row r="11" spans="1:7" ht="17.25">
      <c r="A11" s="1072"/>
      <c r="B11" s="1145" t="s">
        <v>3030</v>
      </c>
      <c r="C11" s="1147" t="s">
        <v>3029</v>
      </c>
      <c r="D11" s="1069"/>
      <c r="E11" s="1088">
        <v>43309</v>
      </c>
      <c r="F11" s="1088">
        <v>43347</v>
      </c>
    </row>
    <row r="12" spans="1:7" ht="17.25">
      <c r="A12" s="1072"/>
      <c r="B12" s="1165"/>
      <c r="C12" s="1165"/>
      <c r="D12" s="1085"/>
      <c r="E12" s="1164"/>
      <c r="F12" s="1163"/>
    </row>
    <row r="13" spans="1:7" s="1074" customFormat="1" ht="17.25">
      <c r="A13" s="1121" t="s">
        <v>3028</v>
      </c>
      <c r="B13" s="1121"/>
      <c r="C13" s="1127"/>
      <c r="D13" s="1119"/>
      <c r="E13" s="1119"/>
      <c r="F13" s="1126"/>
      <c r="G13" s="1094"/>
    </row>
    <row r="14" spans="1:7" ht="17.25">
      <c r="A14" s="1072"/>
      <c r="B14" s="1077" t="s">
        <v>38</v>
      </c>
      <c r="C14" s="1095" t="s">
        <v>39</v>
      </c>
      <c r="D14" s="1077" t="s">
        <v>11</v>
      </c>
      <c r="E14" s="1080" t="s">
        <v>2899</v>
      </c>
      <c r="F14" s="1076" t="s">
        <v>3027</v>
      </c>
    </row>
    <row r="15" spans="1:7" ht="17.25">
      <c r="A15" s="1072"/>
      <c r="B15" s="1077"/>
      <c r="C15" s="1092"/>
      <c r="D15" s="1077"/>
      <c r="E15" s="1076" t="s">
        <v>42</v>
      </c>
      <c r="F15" s="1076" t="s">
        <v>43</v>
      </c>
    </row>
    <row r="16" spans="1:7" ht="18" customHeight="1" thickBot="1">
      <c r="A16" s="1072"/>
      <c r="B16" s="1162" t="s">
        <v>3026</v>
      </c>
      <c r="C16" s="1158" t="s">
        <v>3025</v>
      </c>
      <c r="D16" s="1161" t="s">
        <v>3024</v>
      </c>
      <c r="E16" s="1156">
        <v>43288</v>
      </c>
      <c r="F16" s="1088">
        <v>43322</v>
      </c>
    </row>
    <row r="17" spans="1:7" ht="18" customHeight="1" thickBot="1">
      <c r="A17" s="1072"/>
      <c r="B17" s="1159" t="s">
        <v>3023</v>
      </c>
      <c r="C17" s="1158" t="s">
        <v>3022</v>
      </c>
      <c r="D17" s="1160"/>
      <c r="E17" s="1156">
        <v>43295</v>
      </c>
      <c r="F17" s="1088">
        <v>43329</v>
      </c>
    </row>
    <row r="18" spans="1:7" ht="18" customHeight="1" thickBot="1">
      <c r="A18" s="1072"/>
      <c r="B18" s="1159" t="s">
        <v>3021</v>
      </c>
      <c r="C18" s="1158" t="s">
        <v>3020</v>
      </c>
      <c r="D18" s="1160"/>
      <c r="E18" s="1156">
        <v>43302</v>
      </c>
      <c r="F18" s="1088">
        <v>43336</v>
      </c>
    </row>
    <row r="19" spans="1:7" ht="18" customHeight="1" thickBot="1">
      <c r="A19" s="1072"/>
      <c r="B19" s="1159" t="s">
        <v>3019</v>
      </c>
      <c r="C19" s="1158" t="s">
        <v>3018</v>
      </c>
      <c r="D19" s="1157"/>
      <c r="E19" s="1156">
        <v>43309</v>
      </c>
      <c r="F19" s="1088">
        <v>43343</v>
      </c>
    </row>
    <row r="20" spans="1:7" ht="17.25">
      <c r="A20" s="1072"/>
      <c r="B20" s="1137"/>
      <c r="C20" s="1137"/>
      <c r="D20" s="1085"/>
      <c r="E20" s="1085"/>
      <c r="F20" s="1137"/>
    </row>
    <row r="21" spans="1:7" ht="17.25">
      <c r="A21" s="1142" t="s">
        <v>3017</v>
      </c>
      <c r="B21" s="1143"/>
      <c r="C21" s="1142"/>
      <c r="D21" s="1142"/>
      <c r="E21" s="1142"/>
      <c r="F21" s="1142"/>
    </row>
    <row r="22" spans="1:7" ht="17.25">
      <c r="A22" s="1155" t="s">
        <v>3016</v>
      </c>
      <c r="B22" s="1154"/>
      <c r="C22" s="1153"/>
      <c r="D22" s="1085"/>
      <c r="E22" s="1152"/>
      <c r="F22" s="1151"/>
    </row>
    <row r="23" spans="1:7" ht="17.25">
      <c r="A23" s="1072"/>
      <c r="B23" s="1150" t="s">
        <v>802</v>
      </c>
      <c r="C23" s="1149" t="s">
        <v>1556</v>
      </c>
      <c r="D23" s="1052" t="s">
        <v>3006</v>
      </c>
      <c r="E23" s="1080" t="s">
        <v>2899</v>
      </c>
      <c r="F23" s="1047" t="s">
        <v>3016</v>
      </c>
      <c r="G23" s="1091"/>
    </row>
    <row r="24" spans="1:7" ht="17.25">
      <c r="A24" s="1072"/>
      <c r="B24" s="1150"/>
      <c r="C24" s="1149"/>
      <c r="D24" s="1052"/>
      <c r="E24" s="1148" t="s">
        <v>1090</v>
      </c>
      <c r="F24" s="1047" t="s">
        <v>1091</v>
      </c>
    </row>
    <row r="25" spans="1:7" ht="17.25">
      <c r="A25" s="1072"/>
      <c r="B25" s="1145" t="s">
        <v>3015</v>
      </c>
      <c r="C25" s="1147" t="s">
        <v>3014</v>
      </c>
      <c r="D25" s="1069" t="s">
        <v>2896</v>
      </c>
      <c r="E25" s="1088">
        <v>43288</v>
      </c>
      <c r="F25" s="1088">
        <v>43323</v>
      </c>
    </row>
    <row r="26" spans="1:7" ht="17.25">
      <c r="A26" s="1072"/>
      <c r="B26" s="1145" t="s">
        <v>3013</v>
      </c>
      <c r="C26" s="1147" t="s">
        <v>3012</v>
      </c>
      <c r="D26" s="1069"/>
      <c r="E26" s="1088">
        <v>43295</v>
      </c>
      <c r="F26" s="1088">
        <v>43330</v>
      </c>
    </row>
    <row r="27" spans="1:7" ht="17.25">
      <c r="A27" s="1072"/>
      <c r="B27" s="1145" t="s">
        <v>3011</v>
      </c>
      <c r="C27" s="1146" t="s">
        <v>3010</v>
      </c>
      <c r="D27" s="1069"/>
      <c r="E27" s="1088">
        <v>43302</v>
      </c>
      <c r="F27" s="1088">
        <v>43337</v>
      </c>
    </row>
    <row r="28" spans="1:7" ht="18" thickBot="1">
      <c r="A28" s="1072"/>
      <c r="B28" s="1145" t="s">
        <v>3009</v>
      </c>
      <c r="C28" s="1144" t="s">
        <v>3008</v>
      </c>
      <c r="D28" s="1069"/>
      <c r="E28" s="1088">
        <v>43309</v>
      </c>
      <c r="F28" s="1088">
        <v>43344</v>
      </c>
    </row>
    <row r="29" spans="1:7" ht="17.25">
      <c r="A29" s="1072"/>
      <c r="B29" s="1085"/>
      <c r="C29" s="1085"/>
      <c r="D29" s="1085"/>
      <c r="E29" s="1085"/>
      <c r="F29" s="1137"/>
    </row>
    <row r="30" spans="1:7" ht="17.25">
      <c r="A30" s="1142" t="s">
        <v>258</v>
      </c>
      <c r="B30" s="1143"/>
      <c r="C30" s="1142"/>
      <c r="D30" s="1142"/>
      <c r="E30" s="1142"/>
      <c r="F30" s="1142"/>
    </row>
    <row r="31" spans="1:7" s="1138" customFormat="1" ht="17.25">
      <c r="A31" s="1139" t="s">
        <v>1496</v>
      </c>
      <c r="B31" s="1141"/>
      <c r="C31" s="1141"/>
      <c r="D31" s="1139"/>
      <c r="E31" s="1139"/>
      <c r="F31" s="1139"/>
    </row>
    <row r="32" spans="1:7" s="1138" customFormat="1" ht="34.5">
      <c r="A32" s="1139"/>
      <c r="B32" s="1132" t="s">
        <v>802</v>
      </c>
      <c r="C32" s="1132" t="s">
        <v>1556</v>
      </c>
      <c r="D32" s="1132" t="s">
        <v>3006</v>
      </c>
      <c r="E32" s="1080" t="s">
        <v>2899</v>
      </c>
      <c r="F32" s="1134" t="s">
        <v>1496</v>
      </c>
      <c r="G32" s="1140"/>
    </row>
    <row r="33" spans="1:7" s="1138" customFormat="1" ht="17.25">
      <c r="A33" s="1139"/>
      <c r="B33" s="1128"/>
      <c r="C33" s="1128"/>
      <c r="D33" s="1128"/>
      <c r="E33" s="1134" t="s">
        <v>1090</v>
      </c>
      <c r="F33" s="1134" t="s">
        <v>1091</v>
      </c>
    </row>
    <row r="34" spans="1:7" s="1138" customFormat="1" ht="17.25">
      <c r="A34" s="1139"/>
      <c r="B34" s="1130" t="s">
        <v>2980</v>
      </c>
      <c r="C34" s="1129" t="s">
        <v>2977</v>
      </c>
      <c r="D34" s="1132" t="s">
        <v>2919</v>
      </c>
      <c r="E34" s="1088">
        <v>43283</v>
      </c>
      <c r="F34" s="1088">
        <v>43310</v>
      </c>
    </row>
    <row r="35" spans="1:7" s="1138" customFormat="1" ht="17.25">
      <c r="A35" s="1139"/>
      <c r="B35" s="1130" t="s">
        <v>2979</v>
      </c>
      <c r="C35" s="1129" t="s">
        <v>2977</v>
      </c>
      <c r="D35" s="1131"/>
      <c r="E35" s="1088">
        <v>43290</v>
      </c>
      <c r="F35" s="1088">
        <v>43317</v>
      </c>
    </row>
    <row r="36" spans="1:7" s="1138" customFormat="1" ht="17.25">
      <c r="A36" s="1139"/>
      <c r="B36" s="1130" t="s">
        <v>2978</v>
      </c>
      <c r="C36" s="1129" t="s">
        <v>2977</v>
      </c>
      <c r="D36" s="1131"/>
      <c r="E36" s="1088">
        <v>43297</v>
      </c>
      <c r="F36" s="1088">
        <v>43324</v>
      </c>
    </row>
    <row r="37" spans="1:7" s="1138" customFormat="1" ht="17.25">
      <c r="A37" s="1139"/>
      <c r="B37" s="1130" t="s">
        <v>2976</v>
      </c>
      <c r="C37" s="1129" t="s">
        <v>2974</v>
      </c>
      <c r="D37" s="1131"/>
      <c r="E37" s="1088">
        <v>43304</v>
      </c>
      <c r="F37" s="1088">
        <v>43331</v>
      </c>
    </row>
    <row r="38" spans="1:7" s="1138" customFormat="1" ht="17.25">
      <c r="A38" s="1139"/>
      <c r="B38" s="1130" t="s">
        <v>2975</v>
      </c>
      <c r="C38" s="1129" t="s">
        <v>2974</v>
      </c>
      <c r="D38" s="1128"/>
      <c r="E38" s="1088">
        <v>43311</v>
      </c>
      <c r="F38" s="1088">
        <v>43338</v>
      </c>
    </row>
    <row r="39" spans="1:7" ht="3.75" customHeight="1">
      <c r="A39" s="1072"/>
      <c r="B39" s="1137"/>
      <c r="C39" s="1137"/>
      <c r="D39" s="1085"/>
      <c r="E39" s="1085"/>
      <c r="F39" s="1137"/>
    </row>
    <row r="40" spans="1:7" s="1136" customFormat="1" ht="16.5">
      <c r="A40" s="1082" t="s">
        <v>108</v>
      </c>
      <c r="B40" s="1082"/>
      <c r="C40" s="1082"/>
      <c r="D40" s="1082"/>
      <c r="E40" s="1082"/>
      <c r="F40" s="1082"/>
      <c r="G40" s="1108"/>
    </row>
    <row r="41" spans="1:7" s="1074" customFormat="1" ht="17.25">
      <c r="A41" s="1121" t="s">
        <v>2265</v>
      </c>
      <c r="B41" s="1121"/>
      <c r="C41" s="1121"/>
      <c r="D41" s="1121"/>
      <c r="E41" s="1121"/>
      <c r="F41" s="1121"/>
      <c r="G41" s="1094"/>
    </row>
    <row r="42" spans="1:7" ht="17.25">
      <c r="A42" s="1072"/>
      <c r="B42" s="1132" t="s">
        <v>3007</v>
      </c>
      <c r="C42" s="1132" t="s">
        <v>1556</v>
      </c>
      <c r="D42" s="1132" t="s">
        <v>3006</v>
      </c>
      <c r="E42" s="1080" t="s">
        <v>2899</v>
      </c>
      <c r="F42" s="1134" t="s">
        <v>2265</v>
      </c>
    </row>
    <row r="43" spans="1:7" ht="17.25">
      <c r="A43" s="1072"/>
      <c r="B43" s="1128"/>
      <c r="C43" s="1128"/>
      <c r="D43" s="1128"/>
      <c r="E43" s="1134" t="s">
        <v>1090</v>
      </c>
      <c r="F43" s="1134" t="s">
        <v>1091</v>
      </c>
    </row>
    <row r="44" spans="1:7" ht="17.25">
      <c r="A44" s="1072"/>
      <c r="B44" s="1130" t="s">
        <v>2980</v>
      </c>
      <c r="C44" s="1129" t="s">
        <v>2977</v>
      </c>
      <c r="D44" s="1132" t="s">
        <v>2919</v>
      </c>
      <c r="E44" s="1088">
        <v>43283</v>
      </c>
      <c r="F44" s="1088">
        <v>43306</v>
      </c>
    </row>
    <row r="45" spans="1:7" ht="17.25">
      <c r="A45" s="1072"/>
      <c r="B45" s="1130" t="s">
        <v>2979</v>
      </c>
      <c r="C45" s="1129" t="s">
        <v>2977</v>
      </c>
      <c r="D45" s="1131"/>
      <c r="E45" s="1088">
        <v>43290</v>
      </c>
      <c r="F45" s="1088">
        <v>43313</v>
      </c>
    </row>
    <row r="46" spans="1:7" ht="17.25">
      <c r="A46" s="1072"/>
      <c r="B46" s="1130" t="s">
        <v>2978</v>
      </c>
      <c r="C46" s="1129" t="s">
        <v>2977</v>
      </c>
      <c r="D46" s="1131"/>
      <c r="E46" s="1088">
        <v>43297</v>
      </c>
      <c r="F46" s="1088">
        <v>43320</v>
      </c>
    </row>
    <row r="47" spans="1:7" ht="17.25">
      <c r="A47" s="1072"/>
      <c r="B47" s="1130" t="s">
        <v>2976</v>
      </c>
      <c r="C47" s="1129" t="s">
        <v>2974</v>
      </c>
      <c r="D47" s="1131"/>
      <c r="E47" s="1088">
        <v>43304</v>
      </c>
      <c r="F47" s="1088">
        <v>43327</v>
      </c>
    </row>
    <row r="48" spans="1:7" ht="17.25">
      <c r="A48" s="1072"/>
      <c r="B48" s="1130" t="s">
        <v>2975</v>
      </c>
      <c r="C48" s="1129" t="s">
        <v>2974</v>
      </c>
      <c r="D48" s="1128"/>
      <c r="E48" s="1088">
        <v>43311</v>
      </c>
      <c r="F48" s="1088">
        <v>43334</v>
      </c>
    </row>
    <row r="49" spans="1:7" s="1074" customFormat="1" ht="17.25">
      <c r="A49" s="1081" t="s">
        <v>2252</v>
      </c>
      <c r="B49" s="1135"/>
      <c r="C49" s="1081"/>
      <c r="D49" s="1081"/>
      <c r="E49" s="1081"/>
      <c r="F49" s="1081"/>
      <c r="G49" s="1094"/>
    </row>
    <row r="50" spans="1:7" ht="17.25">
      <c r="A50" s="1072"/>
      <c r="B50" s="1052" t="s">
        <v>38</v>
      </c>
      <c r="C50" s="1052" t="s">
        <v>39</v>
      </c>
      <c r="D50" s="1052" t="s">
        <v>11</v>
      </c>
      <c r="E50" s="1080" t="s">
        <v>2899</v>
      </c>
      <c r="F50" s="1117" t="s">
        <v>2252</v>
      </c>
    </row>
    <row r="51" spans="1:7" ht="17.25">
      <c r="A51" s="1072"/>
      <c r="B51" s="1052"/>
      <c r="C51" s="1052"/>
      <c r="D51" s="1052"/>
      <c r="E51" s="1125" t="s">
        <v>42</v>
      </c>
      <c r="F51" s="1076" t="s">
        <v>43</v>
      </c>
    </row>
    <row r="52" spans="1:7" ht="17.25">
      <c r="A52" s="1072"/>
      <c r="B52" s="1130" t="s">
        <v>2980</v>
      </c>
      <c r="C52" s="1129" t="s">
        <v>2977</v>
      </c>
      <c r="D52" s="1132" t="s">
        <v>2919</v>
      </c>
      <c r="E52" s="1088">
        <v>43283</v>
      </c>
      <c r="F52" s="1088">
        <v>43315</v>
      </c>
    </row>
    <row r="53" spans="1:7" ht="17.25">
      <c r="A53" s="1072"/>
      <c r="B53" s="1130" t="s">
        <v>2979</v>
      </c>
      <c r="C53" s="1129" t="s">
        <v>2977</v>
      </c>
      <c r="D53" s="1131"/>
      <c r="E53" s="1088">
        <v>43290</v>
      </c>
      <c r="F53" s="1088">
        <v>43322</v>
      </c>
    </row>
    <row r="54" spans="1:7" ht="17.25">
      <c r="A54" s="1072"/>
      <c r="B54" s="1130" t="s">
        <v>2978</v>
      </c>
      <c r="C54" s="1129" t="s">
        <v>2977</v>
      </c>
      <c r="D54" s="1131"/>
      <c r="E54" s="1088">
        <v>43297</v>
      </c>
      <c r="F54" s="1088">
        <v>43329</v>
      </c>
    </row>
    <row r="55" spans="1:7" ht="17.25">
      <c r="A55" s="1072"/>
      <c r="B55" s="1130" t="s">
        <v>2976</v>
      </c>
      <c r="C55" s="1129" t="s">
        <v>2974</v>
      </c>
      <c r="D55" s="1131"/>
      <c r="E55" s="1088">
        <v>43304</v>
      </c>
      <c r="F55" s="1088">
        <v>43336</v>
      </c>
    </row>
    <row r="56" spans="1:7" ht="17.25">
      <c r="A56" s="1072"/>
      <c r="B56" s="1130" t="s">
        <v>2975</v>
      </c>
      <c r="C56" s="1129" t="s">
        <v>2974</v>
      </c>
      <c r="D56" s="1128"/>
      <c r="E56" s="1088">
        <v>43311</v>
      </c>
      <c r="F56" s="1088">
        <v>43343</v>
      </c>
    </row>
    <row r="57" spans="1:7" s="1074" customFormat="1" ht="17.25">
      <c r="A57" s="1121" t="s">
        <v>3005</v>
      </c>
      <c r="B57" s="1121"/>
      <c r="C57" s="1127"/>
      <c r="D57" s="1119"/>
      <c r="E57" s="1119"/>
      <c r="F57" s="1126"/>
      <c r="G57" s="1094"/>
    </row>
    <row r="58" spans="1:7" ht="17.25">
      <c r="A58" s="1044"/>
      <c r="B58" s="1052" t="s">
        <v>38</v>
      </c>
      <c r="C58" s="1052" t="s">
        <v>39</v>
      </c>
      <c r="D58" s="1052" t="s">
        <v>11</v>
      </c>
      <c r="E58" s="1080" t="s">
        <v>2899</v>
      </c>
      <c r="F58" s="1117" t="s">
        <v>3005</v>
      </c>
    </row>
    <row r="59" spans="1:7" ht="17.25">
      <c r="A59" s="1044"/>
      <c r="B59" s="1052"/>
      <c r="C59" s="1052"/>
      <c r="D59" s="1052"/>
      <c r="E59" s="1125" t="s">
        <v>42</v>
      </c>
      <c r="F59" s="1076" t="s">
        <v>43</v>
      </c>
    </row>
    <row r="60" spans="1:7" ht="17.25">
      <c r="A60" s="1044"/>
      <c r="B60" s="1047" t="s">
        <v>3003</v>
      </c>
      <c r="C60" s="1047" t="s">
        <v>3002</v>
      </c>
      <c r="D60" s="1052" t="s">
        <v>2919</v>
      </c>
      <c r="E60" s="1045">
        <v>43289</v>
      </c>
      <c r="F60" s="1045">
        <v>43300</v>
      </c>
    </row>
    <row r="61" spans="1:7" ht="17.25">
      <c r="A61" s="1044"/>
      <c r="B61" s="1047" t="s">
        <v>3001</v>
      </c>
      <c r="C61" s="1047" t="s">
        <v>3000</v>
      </c>
      <c r="D61" s="1052"/>
      <c r="E61" s="1045">
        <v>43296</v>
      </c>
      <c r="F61" s="1045">
        <v>43307</v>
      </c>
    </row>
    <row r="62" spans="1:7" ht="17.25">
      <c r="A62" s="1066"/>
      <c r="B62" s="1047" t="s">
        <v>2999</v>
      </c>
      <c r="C62" s="1047" t="s">
        <v>2998</v>
      </c>
      <c r="D62" s="1052"/>
      <c r="E62" s="1068">
        <v>43303</v>
      </c>
      <c r="F62" s="1045">
        <v>43314</v>
      </c>
    </row>
    <row r="63" spans="1:7" ht="17.25">
      <c r="A63" s="1072"/>
      <c r="B63" s="1073" t="s">
        <v>2997</v>
      </c>
      <c r="C63" s="1070" t="s">
        <v>2996</v>
      </c>
      <c r="D63" s="1052"/>
      <c r="E63" s="1088">
        <v>43310</v>
      </c>
      <c r="F63" s="1088">
        <v>43321</v>
      </c>
    </row>
    <row r="64" spans="1:7" s="1074" customFormat="1" ht="17.25">
      <c r="A64" s="1121" t="s">
        <v>3004</v>
      </c>
      <c r="B64" s="1121"/>
      <c r="C64" s="1127"/>
      <c r="D64" s="1119"/>
      <c r="E64" s="1119"/>
      <c r="F64" s="1126"/>
    </row>
    <row r="65" spans="1:7" ht="17.25">
      <c r="A65" s="1072"/>
      <c r="B65" s="1052" t="s">
        <v>38</v>
      </c>
      <c r="C65" s="1052" t="s">
        <v>1556</v>
      </c>
      <c r="D65" s="1052" t="s">
        <v>11</v>
      </c>
      <c r="E65" s="1080" t="s">
        <v>2899</v>
      </c>
      <c r="F65" s="1117" t="s">
        <v>3004</v>
      </c>
      <c r="G65" s="1091"/>
    </row>
    <row r="66" spans="1:7" ht="17.25">
      <c r="A66" s="1072"/>
      <c r="B66" s="1052"/>
      <c r="C66" s="1052"/>
      <c r="D66" s="1052"/>
      <c r="E66" s="1125" t="s">
        <v>42</v>
      </c>
      <c r="F66" s="1076" t="s">
        <v>43</v>
      </c>
    </row>
    <row r="67" spans="1:7" ht="17.25">
      <c r="A67" s="1072"/>
      <c r="B67" s="1047" t="s">
        <v>3003</v>
      </c>
      <c r="C67" s="1047" t="s">
        <v>3002</v>
      </c>
      <c r="D67" s="1052" t="s">
        <v>2919</v>
      </c>
      <c r="E67" s="1045">
        <v>43289</v>
      </c>
      <c r="F67" s="1050">
        <v>43302</v>
      </c>
    </row>
    <row r="68" spans="1:7" ht="17.25">
      <c r="A68" s="1072"/>
      <c r="B68" s="1047" t="s">
        <v>3001</v>
      </c>
      <c r="C68" s="1047" t="s">
        <v>3000</v>
      </c>
      <c r="D68" s="1052"/>
      <c r="E68" s="1045">
        <v>43296</v>
      </c>
      <c r="F68" s="1050">
        <v>43311</v>
      </c>
    </row>
    <row r="69" spans="1:7" ht="17.25">
      <c r="A69" s="1072"/>
      <c r="B69" s="1047" t="s">
        <v>2999</v>
      </c>
      <c r="C69" s="1047" t="s">
        <v>2998</v>
      </c>
      <c r="D69" s="1052"/>
      <c r="E69" s="1068">
        <v>43303</v>
      </c>
      <c r="F69" s="1050">
        <v>43316</v>
      </c>
    </row>
    <row r="70" spans="1:7" ht="17.25">
      <c r="A70" s="1072"/>
      <c r="B70" s="1073" t="s">
        <v>2997</v>
      </c>
      <c r="C70" s="1070" t="s">
        <v>2996</v>
      </c>
      <c r="D70" s="1052"/>
      <c r="E70" s="1088">
        <v>43310</v>
      </c>
      <c r="F70" s="1045">
        <v>43325</v>
      </c>
    </row>
    <row r="71" spans="1:7" s="1074" customFormat="1" ht="17.25">
      <c r="A71" s="1121" t="s">
        <v>2301</v>
      </c>
      <c r="B71" s="1121"/>
      <c r="C71" s="1127"/>
      <c r="D71" s="1119"/>
      <c r="E71" s="1119"/>
      <c r="F71" s="1126"/>
      <c r="G71" s="1094"/>
    </row>
    <row r="72" spans="1:7" ht="17.25">
      <c r="A72" s="1044"/>
      <c r="B72" s="1052" t="s">
        <v>38</v>
      </c>
      <c r="C72" s="1052" t="s">
        <v>39</v>
      </c>
      <c r="D72" s="1052" t="s">
        <v>11</v>
      </c>
      <c r="E72" s="1080" t="s">
        <v>2899</v>
      </c>
      <c r="F72" s="1117" t="s">
        <v>2995</v>
      </c>
    </row>
    <row r="73" spans="1:7" ht="17.25">
      <c r="A73" s="1044"/>
      <c r="B73" s="1052"/>
      <c r="C73" s="1052"/>
      <c r="D73" s="1052"/>
      <c r="E73" s="1125" t="s">
        <v>42</v>
      </c>
      <c r="F73" s="1076" t="s">
        <v>43</v>
      </c>
    </row>
    <row r="74" spans="1:7" ht="17.25">
      <c r="A74" s="1044"/>
      <c r="B74" s="1047" t="s">
        <v>2984</v>
      </c>
      <c r="C74" s="1047" t="s">
        <v>2961</v>
      </c>
      <c r="D74" s="1052" t="s">
        <v>2994</v>
      </c>
      <c r="E74" s="1045">
        <v>43284</v>
      </c>
      <c r="F74" s="1050">
        <v>43294</v>
      </c>
    </row>
    <row r="75" spans="1:7" ht="17.25">
      <c r="A75" s="1044"/>
      <c r="B75" s="1047" t="s">
        <v>2990</v>
      </c>
      <c r="C75" s="1047" t="s">
        <v>2989</v>
      </c>
      <c r="D75" s="1052"/>
      <c r="E75" s="1045">
        <v>43291</v>
      </c>
      <c r="F75" s="1050">
        <v>43301</v>
      </c>
    </row>
    <row r="76" spans="1:7" ht="17.25">
      <c r="A76" s="1044"/>
      <c r="B76" s="1047" t="s">
        <v>2988</v>
      </c>
      <c r="C76" s="1047" t="s">
        <v>2987</v>
      </c>
      <c r="D76" s="1052"/>
      <c r="E76" s="1045">
        <v>43298</v>
      </c>
      <c r="F76" s="1050">
        <v>43308</v>
      </c>
    </row>
    <row r="77" spans="1:7" ht="17.25">
      <c r="A77" s="1044"/>
      <c r="B77" s="1047" t="s">
        <v>2986</v>
      </c>
      <c r="C77" s="1134" t="s">
        <v>2985</v>
      </c>
      <c r="D77" s="1052"/>
      <c r="E77" s="1045">
        <v>43305</v>
      </c>
      <c r="F77" s="1045">
        <v>43315</v>
      </c>
    </row>
    <row r="78" spans="1:7" ht="17.25">
      <c r="A78" s="1044"/>
      <c r="B78" s="1047" t="s">
        <v>2984</v>
      </c>
      <c r="C78" s="1133" t="s">
        <v>2983</v>
      </c>
      <c r="D78" s="1052"/>
      <c r="E78" s="1045">
        <v>43312</v>
      </c>
      <c r="F78" s="1050">
        <v>43322</v>
      </c>
    </row>
    <row r="79" spans="1:7" s="1074" customFormat="1" ht="17.25">
      <c r="A79" s="1121" t="s">
        <v>2993</v>
      </c>
      <c r="B79" s="1121"/>
      <c r="C79" s="1127"/>
      <c r="D79" s="1119"/>
      <c r="E79" s="1119"/>
      <c r="F79" s="1126"/>
      <c r="G79" s="1094"/>
    </row>
    <row r="80" spans="1:7" ht="17.25">
      <c r="A80" s="1044"/>
      <c r="B80" s="1052" t="s">
        <v>38</v>
      </c>
      <c r="C80" s="1052" t="s">
        <v>39</v>
      </c>
      <c r="D80" s="1052" t="s">
        <v>11</v>
      </c>
      <c r="E80" s="1080" t="s">
        <v>2899</v>
      </c>
      <c r="F80" s="1117" t="s">
        <v>2992</v>
      </c>
    </row>
    <row r="81" spans="1:7" ht="17.25">
      <c r="A81" s="1044"/>
      <c r="B81" s="1052"/>
      <c r="C81" s="1052"/>
      <c r="D81" s="1052"/>
      <c r="E81" s="1125" t="s">
        <v>42</v>
      </c>
      <c r="F81" s="1076" t="s">
        <v>43</v>
      </c>
    </row>
    <row r="82" spans="1:7" ht="17.25">
      <c r="A82" s="1044"/>
      <c r="B82" s="1047" t="s">
        <v>2984</v>
      </c>
      <c r="C82" s="1047" t="s">
        <v>2961</v>
      </c>
      <c r="D82" s="1052" t="s">
        <v>2991</v>
      </c>
      <c r="E82" s="1045">
        <v>43284</v>
      </c>
      <c r="F82" s="1050">
        <v>43302</v>
      </c>
    </row>
    <row r="83" spans="1:7" ht="17.25">
      <c r="A83" s="1044"/>
      <c r="B83" s="1047" t="s">
        <v>2990</v>
      </c>
      <c r="C83" s="1047" t="s">
        <v>2989</v>
      </c>
      <c r="D83" s="1052"/>
      <c r="E83" s="1045">
        <v>43291</v>
      </c>
      <c r="F83" s="1050">
        <v>43309</v>
      </c>
    </row>
    <row r="84" spans="1:7" ht="17.25">
      <c r="A84" s="1044"/>
      <c r="B84" s="1047" t="s">
        <v>2988</v>
      </c>
      <c r="C84" s="1047" t="s">
        <v>2987</v>
      </c>
      <c r="D84" s="1052"/>
      <c r="E84" s="1045">
        <v>43298</v>
      </c>
      <c r="F84" s="1045">
        <v>43316</v>
      </c>
    </row>
    <row r="85" spans="1:7" ht="17.25">
      <c r="A85" s="1044"/>
      <c r="B85" s="1047" t="s">
        <v>2986</v>
      </c>
      <c r="C85" s="1134" t="s">
        <v>2985</v>
      </c>
      <c r="D85" s="1052"/>
      <c r="E85" s="1045">
        <v>43305</v>
      </c>
      <c r="F85" s="1050">
        <v>43323</v>
      </c>
    </row>
    <row r="86" spans="1:7" ht="17.25">
      <c r="A86" s="1044"/>
      <c r="B86" s="1047" t="s">
        <v>2984</v>
      </c>
      <c r="C86" s="1133" t="s">
        <v>2983</v>
      </c>
      <c r="D86" s="1052"/>
      <c r="E86" s="1045">
        <v>43312</v>
      </c>
      <c r="F86" s="1050">
        <v>43330</v>
      </c>
    </row>
    <row r="87" spans="1:7" s="1074" customFormat="1" ht="17.25">
      <c r="A87" s="1121" t="s">
        <v>2982</v>
      </c>
      <c r="B87" s="1121"/>
      <c r="C87" s="1127"/>
      <c r="D87" s="1119"/>
      <c r="E87" s="1119"/>
      <c r="F87" s="1126"/>
      <c r="G87" s="1094"/>
    </row>
    <row r="88" spans="1:7" ht="17.25">
      <c r="A88" s="1044"/>
      <c r="B88" s="1052" t="s">
        <v>38</v>
      </c>
      <c r="C88" s="1052" t="s">
        <v>39</v>
      </c>
      <c r="D88" s="1052" t="s">
        <v>11</v>
      </c>
      <c r="E88" s="1080" t="s">
        <v>2899</v>
      </c>
      <c r="F88" s="1117" t="s">
        <v>2981</v>
      </c>
    </row>
    <row r="89" spans="1:7" ht="17.25">
      <c r="A89" s="1044"/>
      <c r="B89" s="1052"/>
      <c r="C89" s="1052"/>
      <c r="D89" s="1052"/>
      <c r="E89" s="1125" t="s">
        <v>42</v>
      </c>
      <c r="F89" s="1076" t="s">
        <v>43</v>
      </c>
    </row>
    <row r="90" spans="1:7" ht="17.25">
      <c r="A90" s="1044"/>
      <c r="B90" s="1130" t="s">
        <v>2980</v>
      </c>
      <c r="C90" s="1129" t="s">
        <v>2977</v>
      </c>
      <c r="D90" s="1132" t="s">
        <v>2919</v>
      </c>
      <c r="E90" s="1088">
        <v>43283</v>
      </c>
      <c r="F90" s="1050">
        <v>43311</v>
      </c>
    </row>
    <row r="91" spans="1:7" ht="17.25">
      <c r="A91" s="1044"/>
      <c r="B91" s="1130" t="s">
        <v>2979</v>
      </c>
      <c r="C91" s="1129" t="s">
        <v>2977</v>
      </c>
      <c r="D91" s="1131"/>
      <c r="E91" s="1088">
        <v>43290</v>
      </c>
      <c r="F91" s="1050">
        <v>43318</v>
      </c>
    </row>
    <row r="92" spans="1:7" ht="17.25">
      <c r="A92" s="1044"/>
      <c r="B92" s="1130" t="s">
        <v>2978</v>
      </c>
      <c r="C92" s="1129" t="s">
        <v>2977</v>
      </c>
      <c r="D92" s="1131"/>
      <c r="E92" s="1088">
        <v>43297</v>
      </c>
      <c r="F92" s="1050">
        <v>43325</v>
      </c>
    </row>
    <row r="93" spans="1:7" ht="17.25">
      <c r="A93" s="1044"/>
      <c r="B93" s="1130" t="s">
        <v>2976</v>
      </c>
      <c r="C93" s="1129" t="s">
        <v>2974</v>
      </c>
      <c r="D93" s="1131"/>
      <c r="E93" s="1088">
        <v>43304</v>
      </c>
      <c r="F93" s="1045">
        <v>43332</v>
      </c>
    </row>
    <row r="94" spans="1:7" ht="17.25">
      <c r="A94" s="1044"/>
      <c r="B94" s="1130" t="s">
        <v>2975</v>
      </c>
      <c r="C94" s="1129" t="s">
        <v>2974</v>
      </c>
      <c r="D94" s="1128"/>
      <c r="E94" s="1088">
        <v>43311</v>
      </c>
      <c r="F94" s="1045">
        <v>43339</v>
      </c>
    </row>
    <row r="95" spans="1:7" s="1074" customFormat="1" ht="17.25">
      <c r="A95" s="1121" t="s">
        <v>2973</v>
      </c>
      <c r="B95" s="1121"/>
      <c r="C95" s="1127"/>
      <c r="D95" s="1119"/>
      <c r="E95" s="1119"/>
      <c r="F95" s="1126"/>
      <c r="G95" s="1094"/>
    </row>
    <row r="96" spans="1:7" ht="17.25">
      <c r="A96" s="1044"/>
      <c r="B96" s="1052" t="s">
        <v>38</v>
      </c>
      <c r="C96" s="1052" t="s">
        <v>39</v>
      </c>
      <c r="D96" s="1052" t="s">
        <v>11</v>
      </c>
      <c r="E96" s="1080" t="s">
        <v>2899</v>
      </c>
      <c r="F96" s="1117" t="s">
        <v>2973</v>
      </c>
    </row>
    <row r="97" spans="1:7" ht="17.25">
      <c r="A97" s="1044"/>
      <c r="B97" s="1052"/>
      <c r="C97" s="1052"/>
      <c r="D97" s="1052"/>
      <c r="E97" s="1125" t="s">
        <v>42</v>
      </c>
      <c r="F97" s="1076" t="s">
        <v>43</v>
      </c>
    </row>
    <row r="98" spans="1:7" ht="17.25">
      <c r="A98" s="1044"/>
      <c r="B98" s="1047" t="s">
        <v>2972</v>
      </c>
      <c r="C98" s="1047" t="s">
        <v>2968</v>
      </c>
      <c r="D98" s="1056" t="s">
        <v>2971</v>
      </c>
      <c r="E98" s="1045">
        <v>43288</v>
      </c>
      <c r="F98" s="1050" t="s">
        <v>2970</v>
      </c>
    </row>
    <row r="99" spans="1:7" ht="17.25">
      <c r="A99" s="1044"/>
      <c r="B99" s="1047" t="s">
        <v>2969</v>
      </c>
      <c r="C99" s="1047" t="s">
        <v>2968</v>
      </c>
      <c r="D99" s="1111"/>
      <c r="E99" s="1045">
        <v>43295</v>
      </c>
      <c r="F99" s="1050">
        <v>43308</v>
      </c>
    </row>
    <row r="100" spans="1:7" ht="17.25">
      <c r="A100" s="1044"/>
      <c r="B100" s="1047" t="s">
        <v>2967</v>
      </c>
      <c r="C100" s="1047" t="s">
        <v>2965</v>
      </c>
      <c r="D100" s="1111"/>
      <c r="E100" s="1045">
        <v>43302</v>
      </c>
      <c r="F100" s="1050">
        <v>43315</v>
      </c>
    </row>
    <row r="101" spans="1:7" ht="17.25">
      <c r="A101" s="1044"/>
      <c r="B101" s="1047" t="s">
        <v>2966</v>
      </c>
      <c r="C101" s="1047" t="s">
        <v>2965</v>
      </c>
      <c r="D101" s="1111"/>
      <c r="E101" s="1045">
        <v>43309</v>
      </c>
      <c r="F101" s="1045">
        <v>43322</v>
      </c>
    </row>
    <row r="102" spans="1:7" ht="17.25">
      <c r="A102" s="1072"/>
      <c r="B102" s="1085"/>
      <c r="C102" s="1085"/>
      <c r="D102" s="1043"/>
      <c r="E102" s="1085"/>
      <c r="F102" s="1085"/>
    </row>
    <row r="103" spans="1:7" s="1122" customFormat="1" ht="16.5">
      <c r="A103" s="1123" t="s">
        <v>2964</v>
      </c>
      <c r="B103" s="1124"/>
      <c r="C103" s="1124"/>
      <c r="D103" s="1123"/>
      <c r="E103" s="1123"/>
      <c r="F103" s="1123"/>
      <c r="G103" s="1123"/>
    </row>
    <row r="104" spans="1:7" s="1074" customFormat="1" ht="17.25">
      <c r="A104" s="1121" t="s">
        <v>2963</v>
      </c>
      <c r="B104" s="1121"/>
      <c r="C104" s="1120"/>
      <c r="D104" s="1119"/>
      <c r="E104" s="1119"/>
      <c r="F104" s="1118"/>
    </row>
    <row r="105" spans="1:7" ht="17.25">
      <c r="A105" s="1072"/>
      <c r="B105" s="1052" t="s">
        <v>38</v>
      </c>
      <c r="C105" s="1052" t="s">
        <v>39</v>
      </c>
      <c r="D105" s="1052" t="s">
        <v>11</v>
      </c>
      <c r="E105" s="1080" t="s">
        <v>2899</v>
      </c>
      <c r="F105" s="1117" t="s">
        <v>148</v>
      </c>
      <c r="G105" s="1091"/>
    </row>
    <row r="106" spans="1:7" ht="17.25">
      <c r="A106" s="1072"/>
      <c r="B106" s="1056"/>
      <c r="C106" s="1056"/>
      <c r="D106" s="1056"/>
      <c r="E106" s="1080" t="s">
        <v>42</v>
      </c>
      <c r="F106" s="1117" t="s">
        <v>43</v>
      </c>
    </row>
    <row r="107" spans="1:7" ht="17.25">
      <c r="A107" s="1072"/>
      <c r="B107" s="1116" t="s">
        <v>2962</v>
      </c>
      <c r="C107" s="1113" t="s">
        <v>2961</v>
      </c>
      <c r="D107" s="1115" t="s">
        <v>2960</v>
      </c>
      <c r="E107" s="1088">
        <v>43288</v>
      </c>
      <c r="F107" s="1088">
        <v>43313</v>
      </c>
    </row>
    <row r="108" spans="1:7" ht="17.25">
      <c r="A108" s="1072"/>
      <c r="B108" s="1113" t="s">
        <v>2959</v>
      </c>
      <c r="C108" s="1113" t="s">
        <v>2958</v>
      </c>
      <c r="D108" s="1114"/>
      <c r="E108" s="1088">
        <v>43295</v>
      </c>
      <c r="F108" s="1088">
        <v>43320</v>
      </c>
    </row>
    <row r="109" spans="1:7" ht="17.25">
      <c r="A109" s="1072"/>
      <c r="B109" s="1113" t="s">
        <v>2957</v>
      </c>
      <c r="C109" s="1113" t="s">
        <v>2956</v>
      </c>
      <c r="D109" s="1114"/>
      <c r="E109" s="1088">
        <v>43302</v>
      </c>
      <c r="F109" s="1088">
        <v>43327</v>
      </c>
    </row>
    <row r="110" spans="1:7" ht="17.25">
      <c r="A110" s="1072"/>
      <c r="B110" s="1113" t="s">
        <v>2955</v>
      </c>
      <c r="C110" s="1113" t="s">
        <v>2954</v>
      </c>
      <c r="D110" s="1112"/>
      <c r="E110" s="1088">
        <v>43309</v>
      </c>
      <c r="F110" s="1088">
        <v>43334</v>
      </c>
    </row>
    <row r="111" spans="1:7" s="1107" customFormat="1" ht="16.5">
      <c r="A111" s="1082" t="s">
        <v>2953</v>
      </c>
      <c r="B111" s="1082"/>
      <c r="C111" s="1082"/>
      <c r="D111" s="1082"/>
      <c r="E111" s="1082"/>
      <c r="F111" s="1082"/>
      <c r="G111" s="1108"/>
    </row>
    <row r="112" spans="1:7" s="1074" customFormat="1" ht="17.25">
      <c r="A112" s="1060" t="s">
        <v>1766</v>
      </c>
      <c r="B112" s="1059"/>
      <c r="C112" s="1059"/>
      <c r="D112" s="1058"/>
      <c r="E112" s="1057"/>
      <c r="F112" s="1057"/>
      <c r="G112" s="1094"/>
    </row>
    <row r="113" spans="1:7" ht="17.25">
      <c r="A113" s="1044"/>
      <c r="B113" s="1052" t="s">
        <v>38</v>
      </c>
      <c r="C113" s="1052" t="s">
        <v>39</v>
      </c>
      <c r="D113" s="1052" t="s">
        <v>11</v>
      </c>
      <c r="E113" s="1055" t="s">
        <v>2899</v>
      </c>
      <c r="F113" s="1054" t="s">
        <v>1766</v>
      </c>
    </row>
    <row r="114" spans="1:7" ht="17.25">
      <c r="A114" s="1044"/>
      <c r="B114" s="1052"/>
      <c r="C114" s="1052"/>
      <c r="D114" s="1052"/>
      <c r="E114" s="1051" t="s">
        <v>42</v>
      </c>
      <c r="F114" s="1050" t="s">
        <v>43</v>
      </c>
    </row>
    <row r="115" spans="1:7" ht="17.25">
      <c r="A115" s="1044"/>
      <c r="B115" s="1047" t="s">
        <v>2951</v>
      </c>
      <c r="C115" s="1047" t="s">
        <v>2952</v>
      </c>
      <c r="D115" s="1056" t="s">
        <v>2949</v>
      </c>
      <c r="E115" s="1045">
        <v>43282</v>
      </c>
      <c r="F115" s="1050">
        <v>43284</v>
      </c>
    </row>
    <row r="116" spans="1:7" ht="17.25">
      <c r="A116" s="1044"/>
      <c r="B116" s="1047" t="s">
        <v>2951</v>
      </c>
      <c r="C116" s="1047" t="s">
        <v>752</v>
      </c>
      <c r="D116" s="1111"/>
      <c r="E116" s="1045">
        <v>43289</v>
      </c>
      <c r="F116" s="1045">
        <v>43291</v>
      </c>
    </row>
    <row r="117" spans="1:7" ht="17.25">
      <c r="A117" s="1044"/>
      <c r="B117" s="1047" t="s">
        <v>2951</v>
      </c>
      <c r="C117" s="1047" t="s">
        <v>445</v>
      </c>
      <c r="D117" s="1111"/>
      <c r="E117" s="1045">
        <v>43296</v>
      </c>
      <c r="F117" s="1045">
        <v>43298</v>
      </c>
    </row>
    <row r="118" spans="1:7" ht="17.25">
      <c r="A118" s="1044"/>
      <c r="B118" s="1047" t="s">
        <v>2951</v>
      </c>
      <c r="C118" s="1047" t="s">
        <v>709</v>
      </c>
      <c r="D118" s="1111"/>
      <c r="E118" s="1045">
        <v>43303</v>
      </c>
      <c r="F118" s="1045">
        <v>43305</v>
      </c>
    </row>
    <row r="119" spans="1:7" ht="17.25">
      <c r="A119" s="1044"/>
      <c r="B119" s="1047" t="s">
        <v>2951</v>
      </c>
      <c r="C119" s="1047" t="s">
        <v>710</v>
      </c>
      <c r="D119" s="1053"/>
      <c r="E119" s="1045">
        <v>43310</v>
      </c>
      <c r="F119" s="1045">
        <v>43312</v>
      </c>
    </row>
    <row r="120" spans="1:7">
      <c r="E120" s="1110"/>
      <c r="F120" s="1110"/>
    </row>
    <row r="121" spans="1:7" s="1074" customFormat="1" ht="17.25">
      <c r="A121" s="1060" t="s">
        <v>1748</v>
      </c>
      <c r="B121" s="1059"/>
      <c r="C121" s="1059"/>
      <c r="D121" s="1058"/>
      <c r="E121" s="1057"/>
      <c r="F121" s="1057"/>
      <c r="G121" s="1094"/>
    </row>
    <row r="122" spans="1:7" ht="17.25">
      <c r="A122" s="1044"/>
      <c r="B122" s="1052" t="s">
        <v>38</v>
      </c>
      <c r="C122" s="1052" t="s">
        <v>39</v>
      </c>
      <c r="D122" s="1052" t="s">
        <v>11</v>
      </c>
      <c r="E122" s="1055" t="s">
        <v>2899</v>
      </c>
      <c r="F122" s="1054" t="s">
        <v>1748</v>
      </c>
    </row>
    <row r="123" spans="1:7" ht="17.25">
      <c r="A123" s="1044"/>
      <c r="B123" s="1052"/>
      <c r="C123" s="1052"/>
      <c r="D123" s="1052"/>
      <c r="E123" s="1051" t="s">
        <v>42</v>
      </c>
      <c r="F123" s="1050" t="s">
        <v>43</v>
      </c>
    </row>
    <row r="124" spans="1:7" ht="17.25">
      <c r="A124" s="1044"/>
      <c r="B124" s="1047" t="s">
        <v>2948</v>
      </c>
      <c r="C124" s="1047" t="s">
        <v>2950</v>
      </c>
      <c r="D124" s="1049" t="s">
        <v>2949</v>
      </c>
      <c r="E124" s="1045">
        <v>43288</v>
      </c>
      <c r="F124" s="1045">
        <v>43290</v>
      </c>
    </row>
    <row r="125" spans="1:7" ht="17.25">
      <c r="A125" s="1044"/>
      <c r="B125" s="1047" t="s">
        <v>2948</v>
      </c>
      <c r="C125" s="1047" t="s">
        <v>445</v>
      </c>
      <c r="D125" s="1048"/>
      <c r="E125" s="1045">
        <v>43295</v>
      </c>
      <c r="F125" s="1045">
        <v>43297</v>
      </c>
    </row>
    <row r="126" spans="1:7" ht="17.25">
      <c r="A126" s="1044"/>
      <c r="B126" s="1047" t="s">
        <v>2948</v>
      </c>
      <c r="C126" s="1047" t="s">
        <v>709</v>
      </c>
      <c r="D126" s="1048"/>
      <c r="E126" s="1045">
        <v>43302</v>
      </c>
      <c r="F126" s="1045">
        <v>43304</v>
      </c>
    </row>
    <row r="127" spans="1:7" ht="17.25">
      <c r="A127" s="1044"/>
      <c r="B127" s="1047" t="s">
        <v>2948</v>
      </c>
      <c r="C127" s="1047" t="s">
        <v>710</v>
      </c>
      <c r="D127" s="1046"/>
      <c r="E127" s="1045">
        <v>43309</v>
      </c>
      <c r="F127" s="1045">
        <v>43311</v>
      </c>
    </row>
    <row r="128" spans="1:7" ht="17.25">
      <c r="A128" s="1044"/>
      <c r="B128" s="1043"/>
      <c r="C128" s="1043"/>
      <c r="E128" s="1041"/>
      <c r="F128" s="1041"/>
    </row>
    <row r="129" spans="1:7" ht="17.25">
      <c r="A129" s="1064" t="s">
        <v>1728</v>
      </c>
      <c r="B129" s="1063"/>
      <c r="C129" s="1063"/>
      <c r="D129" s="1062"/>
      <c r="E129" s="1061"/>
      <c r="F129" s="1061"/>
      <c r="G129" s="1091"/>
    </row>
    <row r="130" spans="1:7" ht="17.25">
      <c r="A130" s="1044"/>
      <c r="B130" s="1052" t="s">
        <v>38</v>
      </c>
      <c r="C130" s="1056" t="s">
        <v>1556</v>
      </c>
      <c r="D130" s="1052" t="s">
        <v>11</v>
      </c>
      <c r="E130" s="1055" t="s">
        <v>2899</v>
      </c>
      <c r="F130" s="1054" t="s">
        <v>1728</v>
      </c>
    </row>
    <row r="131" spans="1:7" ht="17.25">
      <c r="A131" s="1044"/>
      <c r="B131" s="1052"/>
      <c r="C131" s="1053"/>
      <c r="D131" s="1052"/>
      <c r="E131" s="1051" t="s">
        <v>42</v>
      </c>
      <c r="F131" s="1050" t="s">
        <v>43</v>
      </c>
    </row>
    <row r="132" spans="1:7" ht="17.25">
      <c r="A132" s="1044"/>
      <c r="B132" s="1047" t="s">
        <v>2942</v>
      </c>
      <c r="C132" s="1047" t="s">
        <v>2947</v>
      </c>
      <c r="D132" s="1049" t="s">
        <v>2896</v>
      </c>
      <c r="E132" s="1045">
        <v>43282</v>
      </c>
      <c r="F132" s="1045">
        <v>43287</v>
      </c>
    </row>
    <row r="133" spans="1:7" ht="17.25">
      <c r="A133" s="1044"/>
      <c r="B133" s="1047" t="s">
        <v>2946</v>
      </c>
      <c r="C133" s="1047" t="s">
        <v>2945</v>
      </c>
      <c r="D133" s="1048"/>
      <c r="E133" s="1045">
        <v>43287</v>
      </c>
      <c r="F133" s="1045">
        <v>43294</v>
      </c>
    </row>
    <row r="134" spans="1:7" ht="17.25">
      <c r="A134" s="1044"/>
      <c r="B134" s="1047" t="s">
        <v>2944</v>
      </c>
      <c r="C134" s="1047" t="s">
        <v>2943</v>
      </c>
      <c r="D134" s="1048"/>
      <c r="E134" s="1045">
        <v>43294</v>
      </c>
      <c r="F134" s="1045">
        <v>43301</v>
      </c>
    </row>
    <row r="135" spans="1:7" ht="17.25">
      <c r="A135" s="1044"/>
      <c r="B135" s="1047" t="s">
        <v>2942</v>
      </c>
      <c r="C135" s="1047" t="s">
        <v>2941</v>
      </c>
      <c r="D135" s="1048"/>
      <c r="E135" s="1045">
        <v>43303</v>
      </c>
      <c r="F135" s="1045">
        <v>43308</v>
      </c>
    </row>
    <row r="136" spans="1:7" ht="17.25">
      <c r="A136" s="1066"/>
      <c r="B136" s="1047"/>
      <c r="C136" s="1047"/>
      <c r="D136" s="1046"/>
      <c r="E136" s="1109"/>
      <c r="F136" s="1045"/>
    </row>
    <row r="137" spans="1:7" s="1107" customFormat="1" ht="16.5">
      <c r="A137" s="1082" t="s">
        <v>2940</v>
      </c>
      <c r="B137" s="1082"/>
      <c r="C137" s="1082"/>
      <c r="D137" s="1082"/>
      <c r="E137" s="1082"/>
      <c r="F137" s="1082"/>
      <c r="G137" s="1108"/>
    </row>
    <row r="138" spans="1:7" s="1105" customFormat="1" ht="16.5">
      <c r="A138" s="1104" t="s">
        <v>2939</v>
      </c>
      <c r="B138" s="1104"/>
      <c r="C138" s="1104"/>
      <c r="D138" s="1104"/>
      <c r="E138" s="1104"/>
      <c r="F138" s="1104"/>
      <c r="G138" s="1106"/>
    </row>
    <row r="139" spans="1:7" ht="17.25">
      <c r="A139" s="1044"/>
      <c r="B139" s="1052" t="s">
        <v>38</v>
      </c>
      <c r="C139" s="1056" t="s">
        <v>1556</v>
      </c>
      <c r="D139" s="1052" t="s">
        <v>11</v>
      </c>
      <c r="E139" s="1055" t="s">
        <v>2899</v>
      </c>
      <c r="F139" s="1054" t="s">
        <v>2938</v>
      </c>
    </row>
    <row r="140" spans="1:7" ht="17.25">
      <c r="A140" s="1044"/>
      <c r="B140" s="1052"/>
      <c r="C140" s="1053"/>
      <c r="D140" s="1052"/>
      <c r="E140" s="1051" t="s">
        <v>42</v>
      </c>
      <c r="F140" s="1050" t="s">
        <v>43</v>
      </c>
    </row>
    <row r="141" spans="1:7" ht="17.25">
      <c r="A141" s="1044"/>
      <c r="B141" s="1047" t="s">
        <v>2935</v>
      </c>
      <c r="C141" s="1047" t="s">
        <v>2937</v>
      </c>
      <c r="D141" s="1052" t="s">
        <v>2919</v>
      </c>
      <c r="E141" s="1045">
        <v>43288</v>
      </c>
      <c r="F141" s="1045">
        <v>43319</v>
      </c>
    </row>
    <row r="142" spans="1:7" ht="17.25">
      <c r="A142" s="1044"/>
      <c r="B142" s="1047" t="s">
        <v>2933</v>
      </c>
      <c r="C142" s="1047" t="s">
        <v>2936</v>
      </c>
      <c r="D142" s="1052"/>
      <c r="E142" s="1045">
        <v>43295</v>
      </c>
      <c r="F142" s="1045">
        <v>43326</v>
      </c>
    </row>
    <row r="143" spans="1:7" ht="17.25">
      <c r="A143" s="1066"/>
      <c r="B143" s="1047" t="s">
        <v>2935</v>
      </c>
      <c r="C143" s="1047" t="s">
        <v>2934</v>
      </c>
      <c r="D143" s="1052"/>
      <c r="E143" s="1068">
        <v>43302</v>
      </c>
      <c r="F143" s="1045">
        <v>43333</v>
      </c>
    </row>
    <row r="144" spans="1:7" ht="17.25">
      <c r="A144" s="1072"/>
      <c r="B144" s="1073" t="s">
        <v>2933</v>
      </c>
      <c r="C144" s="1070" t="s">
        <v>2932</v>
      </c>
      <c r="D144" s="1052"/>
      <c r="E144" s="1088">
        <v>43309</v>
      </c>
      <c r="F144" s="1088">
        <v>43340</v>
      </c>
    </row>
    <row r="145" spans="1:7" s="1107" customFormat="1" ht="16.5">
      <c r="A145" s="1082" t="s">
        <v>2931</v>
      </c>
      <c r="B145" s="1082"/>
      <c r="C145" s="1082"/>
      <c r="D145" s="1082"/>
      <c r="E145" s="1082"/>
      <c r="F145" s="1082"/>
      <c r="G145" s="1108"/>
    </row>
    <row r="146" spans="1:7" s="1105" customFormat="1" ht="16.5">
      <c r="A146" s="1104" t="s">
        <v>2930</v>
      </c>
      <c r="B146" s="1104"/>
      <c r="C146" s="1104"/>
      <c r="D146" s="1104"/>
      <c r="E146" s="1104"/>
      <c r="F146" s="1104"/>
      <c r="G146" s="1106"/>
    </row>
    <row r="147" spans="1:7" ht="17.25">
      <c r="A147" s="1072"/>
      <c r="B147" s="1096" t="s">
        <v>38</v>
      </c>
      <c r="C147" s="1096" t="s">
        <v>39</v>
      </c>
      <c r="D147" s="1095" t="s">
        <v>11</v>
      </c>
      <c r="E147" s="1080" t="s">
        <v>2899</v>
      </c>
      <c r="F147" s="1076" t="s">
        <v>2858</v>
      </c>
      <c r="G147" s="1091"/>
    </row>
    <row r="148" spans="1:7" ht="17.25">
      <c r="A148" s="1072"/>
      <c r="B148" s="1093"/>
      <c r="C148" s="1093"/>
      <c r="D148" s="1092"/>
      <c r="E148" s="1076" t="s">
        <v>42</v>
      </c>
      <c r="F148" s="1076" t="s">
        <v>43</v>
      </c>
    </row>
    <row r="149" spans="1:7" ht="17.25">
      <c r="A149" s="1072"/>
      <c r="B149" s="1073" t="s">
        <v>2928</v>
      </c>
      <c r="C149" s="1070" t="s">
        <v>2927</v>
      </c>
      <c r="D149" s="1069" t="s">
        <v>2926</v>
      </c>
      <c r="E149" s="1088">
        <v>43286</v>
      </c>
      <c r="F149" s="1101">
        <v>43330</v>
      </c>
    </row>
    <row r="150" spans="1:7" ht="17.25">
      <c r="A150" s="1072"/>
      <c r="B150" s="1103" t="s">
        <v>2925</v>
      </c>
      <c r="C150" s="1070" t="s">
        <v>2924</v>
      </c>
      <c r="D150" s="1102"/>
      <c r="E150" s="1088">
        <v>43293</v>
      </c>
      <c r="F150" s="1101">
        <v>43337</v>
      </c>
    </row>
    <row r="151" spans="1:7" ht="17.25">
      <c r="A151" s="1072"/>
      <c r="B151" s="1073" t="s">
        <v>2923</v>
      </c>
      <c r="C151" s="1070" t="s">
        <v>2892</v>
      </c>
      <c r="D151" s="1102"/>
      <c r="E151" s="1088">
        <v>43300</v>
      </c>
      <c r="F151" s="1101">
        <v>43344</v>
      </c>
    </row>
    <row r="152" spans="1:7" ht="17.25">
      <c r="A152" s="1072"/>
      <c r="B152" s="1073" t="s">
        <v>2922</v>
      </c>
      <c r="C152" s="1070" t="s">
        <v>2921</v>
      </c>
      <c r="D152" s="1102"/>
      <c r="E152" s="1088">
        <v>43307</v>
      </c>
      <c r="F152" s="1101">
        <v>43361</v>
      </c>
    </row>
    <row r="153" spans="1:7" ht="16.5">
      <c r="A153" s="1104" t="s">
        <v>2929</v>
      </c>
      <c r="B153" s="1104"/>
      <c r="C153" s="1104"/>
      <c r="D153" s="1104"/>
      <c r="E153" s="1104"/>
      <c r="F153" s="1104"/>
    </row>
    <row r="154" spans="1:7" s="1074" customFormat="1" ht="17.25">
      <c r="A154" s="1072"/>
      <c r="B154" s="1096" t="s">
        <v>38</v>
      </c>
      <c r="C154" s="1096" t="s">
        <v>39</v>
      </c>
      <c r="D154" s="1095" t="s">
        <v>11</v>
      </c>
      <c r="E154" s="1080" t="s">
        <v>2899</v>
      </c>
      <c r="F154" s="1076" t="s">
        <v>2848</v>
      </c>
    </row>
    <row r="155" spans="1:7" ht="17.25">
      <c r="A155" s="1072"/>
      <c r="B155" s="1093"/>
      <c r="C155" s="1093"/>
      <c r="D155" s="1092"/>
      <c r="E155" s="1076" t="s">
        <v>42</v>
      </c>
      <c r="F155" s="1076" t="s">
        <v>43</v>
      </c>
      <c r="G155" s="1091"/>
    </row>
    <row r="156" spans="1:7" ht="17.25" customHeight="1">
      <c r="A156" s="1072"/>
      <c r="B156" s="1073" t="s">
        <v>2928</v>
      </c>
      <c r="C156" s="1070" t="s">
        <v>2927</v>
      </c>
      <c r="D156" s="1069" t="s">
        <v>2926</v>
      </c>
      <c r="E156" s="1088">
        <v>43286</v>
      </c>
      <c r="F156" s="1101">
        <v>43310</v>
      </c>
    </row>
    <row r="157" spans="1:7" ht="17.25">
      <c r="A157" s="1072"/>
      <c r="B157" s="1103" t="s">
        <v>2925</v>
      </c>
      <c r="C157" s="1070" t="s">
        <v>2924</v>
      </c>
      <c r="D157" s="1102"/>
      <c r="E157" s="1088">
        <v>43293</v>
      </c>
      <c r="F157" s="1101">
        <v>43317</v>
      </c>
    </row>
    <row r="158" spans="1:7" ht="17.25">
      <c r="A158" s="1072"/>
      <c r="B158" s="1073" t="s">
        <v>2923</v>
      </c>
      <c r="C158" s="1070" t="s">
        <v>2892</v>
      </c>
      <c r="D158" s="1102"/>
      <c r="E158" s="1088">
        <v>43300</v>
      </c>
      <c r="F158" s="1101">
        <v>43324</v>
      </c>
    </row>
    <row r="159" spans="1:7" ht="17.25">
      <c r="A159" s="1072"/>
      <c r="B159" s="1073" t="s">
        <v>2922</v>
      </c>
      <c r="C159" s="1070" t="s">
        <v>2921</v>
      </c>
      <c r="D159" s="1102"/>
      <c r="E159" s="1088">
        <v>43307</v>
      </c>
      <c r="F159" s="1101">
        <v>43331</v>
      </c>
    </row>
    <row r="160" spans="1:7" ht="17.25">
      <c r="A160" s="1072"/>
      <c r="B160" s="1100"/>
      <c r="C160" s="1100"/>
      <c r="D160" s="1085"/>
      <c r="E160" s="1085"/>
      <c r="F160" s="1100"/>
      <c r="G160" s="1099"/>
    </row>
    <row r="161" spans="1:7" s="1097" customFormat="1" ht="17.25">
      <c r="A161" s="1081" t="s">
        <v>1297</v>
      </c>
      <c r="B161" s="1081"/>
      <c r="C161" s="1081"/>
      <c r="D161" s="1081"/>
      <c r="E161" s="1081"/>
      <c r="F161" s="1081"/>
      <c r="G161" s="1098"/>
    </row>
    <row r="162" spans="1:7" s="1074" customFormat="1" ht="16.5" customHeight="1">
      <c r="A162" s="1072"/>
      <c r="B162" s="1096" t="s">
        <v>38</v>
      </c>
      <c r="C162" s="1096" t="s">
        <v>39</v>
      </c>
      <c r="D162" s="1095" t="s">
        <v>11</v>
      </c>
      <c r="E162" s="1080" t="s">
        <v>2899</v>
      </c>
      <c r="F162" s="1076" t="s">
        <v>1297</v>
      </c>
      <c r="G162" s="1094"/>
    </row>
    <row r="163" spans="1:7" ht="17.25">
      <c r="A163" s="1072"/>
      <c r="B163" s="1093"/>
      <c r="C163" s="1093"/>
      <c r="D163" s="1092"/>
      <c r="E163" s="1076" t="s">
        <v>42</v>
      </c>
      <c r="F163" s="1076" t="s">
        <v>43</v>
      </c>
      <c r="G163" s="1091"/>
    </row>
    <row r="164" spans="1:7" ht="17.25">
      <c r="A164" s="1072"/>
      <c r="B164" s="1090" t="s">
        <v>2916</v>
      </c>
      <c r="C164" s="1070" t="s">
        <v>2920</v>
      </c>
      <c r="D164" s="1069" t="s">
        <v>2919</v>
      </c>
      <c r="E164" s="1088">
        <v>43287</v>
      </c>
      <c r="F164" s="1088">
        <v>43315</v>
      </c>
    </row>
    <row r="165" spans="1:7" ht="17.25">
      <c r="A165" s="1072"/>
      <c r="B165" s="1090" t="s">
        <v>2916</v>
      </c>
      <c r="C165" s="1070" t="s">
        <v>2918</v>
      </c>
      <c r="D165" s="1069"/>
      <c r="E165" s="1088">
        <v>43294</v>
      </c>
      <c r="F165" s="1088">
        <v>43322</v>
      </c>
    </row>
    <row r="166" spans="1:7" ht="17.25">
      <c r="A166" s="1072"/>
      <c r="B166" s="1090" t="s">
        <v>2916</v>
      </c>
      <c r="C166" s="1070" t="s">
        <v>2917</v>
      </c>
      <c r="D166" s="1069"/>
      <c r="E166" s="1088">
        <v>43301</v>
      </c>
      <c r="F166" s="1088">
        <v>43329</v>
      </c>
    </row>
    <row r="167" spans="1:7" ht="17.25">
      <c r="A167" s="1072"/>
      <c r="B167" s="1089" t="s">
        <v>2916</v>
      </c>
      <c r="C167" s="1070" t="s">
        <v>2915</v>
      </c>
      <c r="D167" s="1069"/>
      <c r="E167" s="1088">
        <v>43308</v>
      </c>
      <c r="F167" s="1088">
        <v>43336</v>
      </c>
    </row>
    <row r="168" spans="1:7" ht="17.25">
      <c r="A168" s="1072"/>
      <c r="B168" s="1087"/>
      <c r="C168" s="1086"/>
      <c r="D168" s="1085"/>
      <c r="E168" s="1084"/>
      <c r="F168" s="1083"/>
    </row>
    <row r="169" spans="1:7" ht="16.5">
      <c r="A169" s="1082" t="s">
        <v>176</v>
      </c>
      <c r="B169" s="1082"/>
      <c r="C169" s="1082"/>
      <c r="D169" s="1082"/>
      <c r="E169" s="1082"/>
      <c r="F169" s="1082"/>
    </row>
    <row r="170" spans="1:7" ht="12.75" customHeight="1">
      <c r="A170" s="1081" t="s">
        <v>2914</v>
      </c>
      <c r="B170" s="1081"/>
      <c r="C170" s="1081"/>
      <c r="D170" s="1081"/>
      <c r="E170" s="1081"/>
      <c r="F170" s="1081"/>
    </row>
    <row r="171" spans="1:7" ht="17.25" hidden="1">
      <c r="A171" s="1072"/>
      <c r="B171" s="1078" t="s">
        <v>38</v>
      </c>
      <c r="C171" s="1078" t="s">
        <v>39</v>
      </c>
      <c r="D171" s="1077" t="s">
        <v>11</v>
      </c>
      <c r="E171" s="1080" t="s">
        <v>2899</v>
      </c>
      <c r="F171" s="1079" t="s">
        <v>2913</v>
      </c>
    </row>
    <row r="172" spans="1:7" ht="17.25">
      <c r="A172" s="1072"/>
      <c r="B172" s="1078"/>
      <c r="C172" s="1078"/>
      <c r="D172" s="1077"/>
      <c r="E172" s="1076" t="s">
        <v>42</v>
      </c>
      <c r="F172" s="1076" t="s">
        <v>43</v>
      </c>
    </row>
    <row r="173" spans="1:7" ht="17.25">
      <c r="A173" s="1072"/>
      <c r="B173" s="1073" t="s">
        <v>2912</v>
      </c>
      <c r="C173" s="1073" t="s">
        <v>2911</v>
      </c>
      <c r="D173" s="1069" t="s">
        <v>2910</v>
      </c>
      <c r="E173" s="1045">
        <v>43283</v>
      </c>
      <c r="F173" s="1050">
        <v>43301</v>
      </c>
      <c r="G173" s="1075"/>
    </row>
    <row r="174" spans="1:7" s="1074" customFormat="1" ht="17.25">
      <c r="A174" s="1072"/>
      <c r="B174" s="1073" t="s">
        <v>2909</v>
      </c>
      <c r="C174" s="1073" t="s">
        <v>2908</v>
      </c>
      <c r="D174" s="1069"/>
      <c r="E174" s="1045">
        <v>43290</v>
      </c>
      <c r="F174" s="1050">
        <v>43301</v>
      </c>
      <c r="G174" s="1075"/>
    </row>
    <row r="175" spans="1:7" ht="17.25">
      <c r="A175" s="1072"/>
      <c r="B175" s="1073" t="s">
        <v>2907</v>
      </c>
      <c r="C175" s="1073" t="s">
        <v>2906</v>
      </c>
      <c r="D175" s="1069"/>
      <c r="E175" s="1045">
        <v>43297</v>
      </c>
      <c r="F175" s="1050">
        <v>43308</v>
      </c>
    </row>
    <row r="176" spans="1:7" ht="17.25">
      <c r="A176" s="1072"/>
      <c r="B176" s="1073" t="s">
        <v>2905</v>
      </c>
      <c r="C176" s="1073" t="s">
        <v>2904</v>
      </c>
      <c r="D176" s="1069"/>
      <c r="E176" s="1045">
        <v>43304</v>
      </c>
      <c r="F176" s="1050">
        <v>43315</v>
      </c>
    </row>
    <row r="177" spans="1:6" ht="17.25">
      <c r="A177" s="1072"/>
      <c r="B177" s="1071" t="s">
        <v>2903</v>
      </c>
      <c r="C177" s="1070" t="s">
        <v>2902</v>
      </c>
      <c r="D177" s="1069"/>
      <c r="E177" s="1045">
        <v>43311</v>
      </c>
      <c r="F177" s="1068">
        <v>43322</v>
      </c>
    </row>
    <row r="178" spans="1:6" ht="17.25">
      <c r="A178" s="1044"/>
      <c r="B178" s="1067"/>
      <c r="C178" s="1067"/>
      <c r="D178" s="1066"/>
      <c r="E178" s="1065"/>
      <c r="F178" s="1065"/>
    </row>
    <row r="179" spans="1:6" ht="17.25">
      <c r="A179" s="1064" t="s">
        <v>2901</v>
      </c>
      <c r="B179" s="1063"/>
      <c r="C179" s="1063"/>
      <c r="D179" s="1062"/>
      <c r="E179" s="1061"/>
      <c r="F179" s="1061"/>
    </row>
    <row r="180" spans="1:6" ht="17.25">
      <c r="A180" s="1060" t="s">
        <v>2900</v>
      </c>
      <c r="B180" s="1059"/>
      <c r="C180" s="1059"/>
      <c r="D180" s="1058"/>
      <c r="E180" s="1057"/>
      <c r="F180" s="1057"/>
    </row>
    <row r="181" spans="1:6" ht="17.25">
      <c r="B181" s="1052" t="s">
        <v>38</v>
      </c>
      <c r="C181" s="1056" t="s">
        <v>1556</v>
      </c>
      <c r="D181" s="1052" t="s">
        <v>11</v>
      </c>
      <c r="E181" s="1055" t="s">
        <v>2899</v>
      </c>
      <c r="F181" s="1054" t="s">
        <v>2063</v>
      </c>
    </row>
    <row r="182" spans="1:6" ht="17.25">
      <c r="B182" s="1052"/>
      <c r="C182" s="1053"/>
      <c r="D182" s="1052"/>
      <c r="E182" s="1051" t="s">
        <v>42</v>
      </c>
      <c r="F182" s="1050" t="s">
        <v>43</v>
      </c>
    </row>
    <row r="183" spans="1:6" ht="17.25">
      <c r="B183" s="1047" t="s">
        <v>2898</v>
      </c>
      <c r="C183" s="1047" t="s">
        <v>2897</v>
      </c>
      <c r="D183" s="1049" t="s">
        <v>2896</v>
      </c>
      <c r="E183" s="1045">
        <v>43284</v>
      </c>
      <c r="F183" s="1045">
        <v>43306</v>
      </c>
    </row>
    <row r="184" spans="1:6" ht="17.25">
      <c r="B184" s="1047" t="s">
        <v>2895</v>
      </c>
      <c r="C184" s="1047" t="s">
        <v>2894</v>
      </c>
      <c r="D184" s="1048"/>
      <c r="E184" s="1045">
        <v>43291</v>
      </c>
      <c r="F184" s="1045">
        <v>43313</v>
      </c>
    </row>
    <row r="185" spans="1:6" ht="17.25">
      <c r="B185" s="1047" t="s">
        <v>2893</v>
      </c>
      <c r="C185" s="1047" t="s">
        <v>2892</v>
      </c>
      <c r="D185" s="1048"/>
      <c r="E185" s="1045">
        <v>43298</v>
      </c>
      <c r="F185" s="1045">
        <v>43320</v>
      </c>
    </row>
    <row r="186" spans="1:6" ht="17.25">
      <c r="B186" s="1047" t="s">
        <v>2891</v>
      </c>
      <c r="C186" s="1047" t="s">
        <v>2889</v>
      </c>
      <c r="D186" s="1048"/>
      <c r="E186" s="1045">
        <v>43305</v>
      </c>
      <c r="F186" s="1045">
        <v>43327</v>
      </c>
    </row>
    <row r="187" spans="1:6" ht="17.25">
      <c r="B187" s="1047" t="s">
        <v>2890</v>
      </c>
      <c r="C187" s="1047" t="s">
        <v>2889</v>
      </c>
      <c r="D187" s="1046"/>
      <c r="E187" s="1045">
        <v>43312</v>
      </c>
      <c r="F187" s="1045">
        <v>43334</v>
      </c>
    </row>
    <row r="188" spans="1:6">
      <c r="B188" s="1038"/>
      <c r="C188" s="1038"/>
      <c r="E188" s="1038"/>
      <c r="F188" s="1038"/>
    </row>
    <row r="189" spans="1:6">
      <c r="B189" s="1038"/>
      <c r="C189" s="1038"/>
      <c r="E189" s="1038"/>
      <c r="F189" s="1038"/>
    </row>
    <row r="190" spans="1:6">
      <c r="B190" s="1038"/>
      <c r="C190" s="1038"/>
      <c r="E190" s="1038"/>
      <c r="F190" s="1038"/>
    </row>
    <row r="191" spans="1:6">
      <c r="B191" s="1038"/>
      <c r="C191" s="1038"/>
      <c r="E191" s="1038"/>
      <c r="F191" s="1038"/>
    </row>
    <row r="192" spans="1:6">
      <c r="B192" s="1038"/>
      <c r="C192" s="1038"/>
      <c r="E192" s="1038"/>
      <c r="F192" s="1038"/>
    </row>
    <row r="193" spans="1:6" ht="17.25">
      <c r="A193" s="1044"/>
      <c r="B193" s="1038"/>
      <c r="C193" s="1038"/>
      <c r="E193" s="1038"/>
      <c r="F193" s="1038"/>
    </row>
    <row r="194" spans="1:6">
      <c r="B194" s="1038"/>
      <c r="C194" s="1038"/>
      <c r="E194" s="1038"/>
      <c r="F194" s="1038"/>
    </row>
    <row r="195" spans="1:6">
      <c r="B195" s="1038"/>
      <c r="C195" s="1038"/>
      <c r="E195" s="1038"/>
      <c r="F195" s="1038"/>
    </row>
    <row r="196" spans="1:6">
      <c r="B196" s="1038"/>
      <c r="C196" s="1038"/>
      <c r="E196" s="1038"/>
      <c r="F196" s="1038"/>
    </row>
    <row r="197" spans="1:6">
      <c r="B197" s="1038"/>
      <c r="C197" s="1038"/>
      <c r="E197" s="1038"/>
      <c r="F197" s="1038"/>
    </row>
    <row r="198" spans="1:6">
      <c r="B198" s="1038"/>
      <c r="C198" s="1038"/>
      <c r="E198" s="1038"/>
      <c r="F198" s="1038"/>
    </row>
    <row r="199" spans="1:6">
      <c r="B199" s="1038"/>
      <c r="C199" s="1038"/>
      <c r="E199" s="1038"/>
      <c r="F199" s="1038"/>
    </row>
    <row r="200" spans="1:6" ht="17.25">
      <c r="B200" s="1043"/>
      <c r="C200" s="1043"/>
      <c r="D200" s="1042"/>
      <c r="E200" s="1041"/>
      <c r="F200" s="1041"/>
    </row>
  </sheetData>
  <mergeCells count="113">
    <mergeCell ref="B42:B43"/>
    <mergeCell ref="C42:C43"/>
    <mergeCell ref="D42:D43"/>
    <mergeCell ref="A49:F49"/>
    <mergeCell ref="D32:D33"/>
    <mergeCell ref="D34:D38"/>
    <mergeCell ref="A22:B22"/>
    <mergeCell ref="B23:B24"/>
    <mergeCell ref="C23:C24"/>
    <mergeCell ref="D23:D24"/>
    <mergeCell ref="D25:D28"/>
    <mergeCell ref="D156:D159"/>
    <mergeCell ref="A21:F21"/>
    <mergeCell ref="D8:D11"/>
    <mergeCell ref="A13:B13"/>
    <mergeCell ref="B14:B15"/>
    <mergeCell ref="C14:C15"/>
    <mergeCell ref="D14:D15"/>
    <mergeCell ref="A30:F30"/>
    <mergeCell ref="B32:B33"/>
    <mergeCell ref="C32:C33"/>
    <mergeCell ref="D44:D48"/>
    <mergeCell ref="A1:F1"/>
    <mergeCell ref="B2:E2"/>
    <mergeCell ref="B3:F3"/>
    <mergeCell ref="A4:B4"/>
    <mergeCell ref="A5:B5"/>
    <mergeCell ref="B6:B7"/>
    <mergeCell ref="C6:C7"/>
    <mergeCell ref="D6:D7"/>
    <mergeCell ref="D16:D19"/>
    <mergeCell ref="A87:B87"/>
    <mergeCell ref="D52:D56"/>
    <mergeCell ref="B50:B51"/>
    <mergeCell ref="C50:C51"/>
    <mergeCell ref="D50:D51"/>
    <mergeCell ref="A40:F40"/>
    <mergeCell ref="A41:F41"/>
    <mergeCell ref="B65:B66"/>
    <mergeCell ref="C65:C66"/>
    <mergeCell ref="D65:D66"/>
    <mergeCell ref="C80:C81"/>
    <mergeCell ref="D80:D81"/>
    <mergeCell ref="D82:D86"/>
    <mergeCell ref="D67:D70"/>
    <mergeCell ref="A71:B71"/>
    <mergeCell ref="A57:B57"/>
    <mergeCell ref="B58:B59"/>
    <mergeCell ref="C58:C59"/>
    <mergeCell ref="D58:D59"/>
    <mergeCell ref="D60:D63"/>
    <mergeCell ref="B88:B89"/>
    <mergeCell ref="C88:C89"/>
    <mergeCell ref="D88:D89"/>
    <mergeCell ref="D90:D94"/>
    <mergeCell ref="B72:B73"/>
    <mergeCell ref="C72:C73"/>
    <mergeCell ref="D72:D73"/>
    <mergeCell ref="D74:D78"/>
    <mergeCell ref="A79:B79"/>
    <mergeCell ref="B80:B81"/>
    <mergeCell ref="A95:B95"/>
    <mergeCell ref="B96:B97"/>
    <mergeCell ref="C96:C97"/>
    <mergeCell ref="D96:D97"/>
    <mergeCell ref="A104:B104"/>
    <mergeCell ref="D107:D110"/>
    <mergeCell ref="D98:D101"/>
    <mergeCell ref="D115:D119"/>
    <mergeCell ref="B105:B106"/>
    <mergeCell ref="C105:C106"/>
    <mergeCell ref="D105:D106"/>
    <mergeCell ref="A111:F111"/>
    <mergeCell ref="B113:B114"/>
    <mergeCell ref="C113:C114"/>
    <mergeCell ref="D113:D114"/>
    <mergeCell ref="B122:B123"/>
    <mergeCell ref="C122:C123"/>
    <mergeCell ref="D122:D123"/>
    <mergeCell ref="B130:B131"/>
    <mergeCell ref="C130:C131"/>
    <mergeCell ref="D130:D131"/>
    <mergeCell ref="D124:D127"/>
    <mergeCell ref="A161:F161"/>
    <mergeCell ref="D132:D136"/>
    <mergeCell ref="A137:F137"/>
    <mergeCell ref="B139:B140"/>
    <mergeCell ref="C139:C140"/>
    <mergeCell ref="D139:D140"/>
    <mergeCell ref="D141:D144"/>
    <mergeCell ref="B154:B155"/>
    <mergeCell ref="C154:C155"/>
    <mergeCell ref="D154:D155"/>
    <mergeCell ref="C162:C163"/>
    <mergeCell ref="D162:D163"/>
    <mergeCell ref="D164:D167"/>
    <mergeCell ref="A169:F169"/>
    <mergeCell ref="A170:F170"/>
    <mergeCell ref="A145:F145"/>
    <mergeCell ref="B147:B148"/>
    <mergeCell ref="C147:C148"/>
    <mergeCell ref="D147:D148"/>
    <mergeCell ref="D149:D152"/>
    <mergeCell ref="D183:D187"/>
    <mergeCell ref="A64:B64"/>
    <mergeCell ref="B171:B172"/>
    <mergeCell ref="C171:C172"/>
    <mergeCell ref="D171:D172"/>
    <mergeCell ref="D173:D177"/>
    <mergeCell ref="B181:B182"/>
    <mergeCell ref="C181:C182"/>
    <mergeCell ref="D181:D182"/>
    <mergeCell ref="B162:B163"/>
  </mergeCells>
  <phoneticPr fontId="9" type="noConversion"/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3</vt:i4>
      </vt:variant>
    </vt:vector>
  </HeadingPairs>
  <TitlesOfParts>
    <vt:vector size="10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SHENZHEN!OLE_LINK111</vt:lpstr>
      <vt:lpstr>SHENZHEN!OLE_LINK118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xbany</cp:lastModifiedBy>
  <cp:revision/>
  <cp:lastPrinted>2012-06-27T03:21:03Z</cp:lastPrinted>
  <dcterms:created xsi:type="dcterms:W3CDTF">1996-12-17T01:32:42Z</dcterms:created>
  <dcterms:modified xsi:type="dcterms:W3CDTF">2018-06-29T08:45:51Z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