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6" r:id="rId5"/>
    <sheet name="XIAMEN" sheetId="14" r:id="rId6"/>
    <sheet name="TIANJIN" sheetId="15" r:id="rId7"/>
  </sheets>
  <definedNames>
    <definedName name="OLE_LINK111" localSheetId="2">SHENZHEN!#REF!</definedName>
    <definedName name="OLE_LINK118" localSheetId="2">SHENZHEN!#REF!</definedName>
    <definedName name="OLE_LINK12" localSheetId="0">NINGBO!$B$377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9" i="15"/>
  <c r="F10"/>
  <c r="F11"/>
  <c r="F16"/>
  <c r="F17"/>
  <c r="F18"/>
  <c r="F19"/>
  <c r="F25"/>
  <c r="F26"/>
  <c r="F27"/>
  <c r="F28"/>
  <c r="F29"/>
  <c r="F34"/>
  <c r="F35"/>
  <c r="F36"/>
  <c r="F37"/>
  <c r="F38"/>
  <c r="F42"/>
  <c r="F43"/>
  <c r="F44"/>
  <c r="F45"/>
  <c r="F46"/>
  <c r="F50"/>
  <c r="F51"/>
  <c r="F52"/>
  <c r="F53"/>
  <c r="F57"/>
  <c r="F58"/>
  <c r="F59"/>
  <c r="F60"/>
  <c r="F64"/>
  <c r="F65"/>
  <c r="F66"/>
  <c r="F67"/>
  <c r="F72"/>
  <c r="E73"/>
  <c r="F73"/>
  <c r="E74"/>
  <c r="F74"/>
  <c r="E75"/>
  <c r="F75"/>
  <c r="F81"/>
  <c r="F82"/>
  <c r="F83"/>
  <c r="F84"/>
  <c r="F85"/>
  <c r="F90"/>
  <c r="F91"/>
  <c r="F92"/>
  <c r="F93"/>
  <c r="F98"/>
  <c r="F99"/>
  <c r="F100"/>
  <c r="F101"/>
  <c r="F106"/>
  <c r="F107"/>
  <c r="F108"/>
  <c r="F109"/>
  <c r="F114"/>
  <c r="F115"/>
  <c r="F116"/>
  <c r="F117"/>
  <c r="F122"/>
  <c r="F123"/>
  <c r="F124"/>
  <c r="F125"/>
  <c r="F126"/>
  <c r="F131"/>
  <c r="F132"/>
  <c r="F133"/>
  <c r="F134"/>
  <c r="E9" i="14" l="1"/>
  <c r="F9"/>
  <c r="G9"/>
  <c r="E10"/>
  <c r="F10"/>
  <c r="G10"/>
  <c r="E11"/>
  <c r="F11"/>
  <c r="G11"/>
  <c r="E12"/>
  <c r="F12"/>
  <c r="G12"/>
  <c r="E19"/>
  <c r="F19"/>
  <c r="G19"/>
  <c r="E20"/>
  <c r="F20"/>
  <c r="G20"/>
  <c r="E21"/>
  <c r="F21"/>
  <c r="G21"/>
  <c r="E28"/>
  <c r="F28"/>
  <c r="G28"/>
  <c r="E29"/>
  <c r="F29"/>
  <c r="G29"/>
  <c r="E30"/>
  <c r="F30"/>
  <c r="G30"/>
  <c r="E31"/>
  <c r="F31"/>
  <c r="G31"/>
  <c r="E39"/>
  <c r="F39"/>
  <c r="G39"/>
  <c r="E40"/>
  <c r="F40"/>
  <c r="G40"/>
  <c r="E41"/>
  <c r="F41"/>
  <c r="G41"/>
  <c r="E47"/>
  <c r="F47"/>
  <c r="G47"/>
  <c r="E48"/>
  <c r="F48"/>
  <c r="G48"/>
  <c r="E49"/>
  <c r="F49"/>
  <c r="G49"/>
  <c r="E50"/>
  <c r="F50"/>
  <c r="G50"/>
  <c r="F57"/>
  <c r="F58"/>
  <c r="E59"/>
  <c r="F59"/>
  <c r="F60" s="1"/>
  <c r="G59"/>
  <c r="E60"/>
  <c r="G60"/>
  <c r="E8" i="13" l="1"/>
  <c r="G8"/>
  <c r="F9"/>
  <c r="E9" s="1"/>
  <c r="E16"/>
  <c r="G16"/>
  <c r="F17"/>
  <c r="E17" s="1"/>
  <c r="E24"/>
  <c r="G24"/>
  <c r="F25"/>
  <c r="E25" s="1"/>
  <c r="E32"/>
  <c r="G32"/>
  <c r="F33"/>
  <c r="E33" s="1"/>
  <c r="E40"/>
  <c r="G40"/>
  <c r="F41"/>
  <c r="E41" s="1"/>
  <c r="E48"/>
  <c r="G48"/>
  <c r="F49"/>
  <c r="E49" s="1"/>
  <c r="E56"/>
  <c r="G56"/>
  <c r="F57"/>
  <c r="E57" s="1"/>
  <c r="E64"/>
  <c r="G64"/>
  <c r="F65"/>
  <c r="E65" s="1"/>
  <c r="E72"/>
  <c r="G72"/>
  <c r="F73"/>
  <c r="E73" s="1"/>
  <c r="E80"/>
  <c r="G80"/>
  <c r="F81"/>
  <c r="E81" s="1"/>
  <c r="E88"/>
  <c r="G88"/>
  <c r="F89"/>
  <c r="E89" s="1"/>
  <c r="E96"/>
  <c r="G96"/>
  <c r="F97"/>
  <c r="E97" s="1"/>
  <c r="E104"/>
  <c r="G104"/>
  <c r="F105"/>
  <c r="E105" s="1"/>
  <c r="E112"/>
  <c r="G112"/>
  <c r="F113"/>
  <c r="E113" s="1"/>
  <c r="E120"/>
  <c r="G120"/>
  <c r="F121"/>
  <c r="E121" s="1"/>
  <c r="E128"/>
  <c r="G128"/>
  <c r="F129"/>
  <c r="E129" s="1"/>
  <c r="E137"/>
  <c r="G137"/>
  <c r="F138"/>
  <c r="E138" s="1"/>
  <c r="E145"/>
  <c r="G145"/>
  <c r="F146"/>
  <c r="E146" s="1"/>
  <c r="E153"/>
  <c r="G153"/>
  <c r="F154"/>
  <c r="E154" s="1"/>
  <c r="E161"/>
  <c r="G161"/>
  <c r="F162"/>
  <c r="E162" s="1"/>
  <c r="E169"/>
  <c r="G169"/>
  <c r="F170"/>
  <c r="E170" s="1"/>
  <c r="E177"/>
  <c r="G177"/>
  <c r="F178"/>
  <c r="E178" s="1"/>
  <c r="E185"/>
  <c r="G185"/>
  <c r="F186"/>
  <c r="E186" s="1"/>
  <c r="E193"/>
  <c r="G193"/>
  <c r="F194"/>
  <c r="E201"/>
  <c r="G201"/>
  <c r="F202"/>
  <c r="E209"/>
  <c r="G209"/>
  <c r="F210"/>
  <c r="E217"/>
  <c r="G217"/>
  <c r="F218"/>
  <c r="E225"/>
  <c r="G225"/>
  <c r="F226"/>
  <c r="E233"/>
  <c r="G233"/>
  <c r="F234"/>
  <c r="E241"/>
  <c r="G241"/>
  <c r="F242"/>
  <c r="E249"/>
  <c r="G249"/>
  <c r="F250"/>
  <c r="E258"/>
  <c r="G258"/>
  <c r="F259"/>
  <c r="E266"/>
  <c r="G266"/>
  <c r="F267"/>
  <c r="E274"/>
  <c r="G274"/>
  <c r="F275"/>
  <c r="E282"/>
  <c r="G282"/>
  <c r="F283"/>
  <c r="E290"/>
  <c r="G290"/>
  <c r="F291"/>
  <c r="E298"/>
  <c r="G298"/>
  <c r="F299"/>
  <c r="E306"/>
  <c r="G306"/>
  <c r="F307"/>
  <c r="E314"/>
  <c r="G314"/>
  <c r="F315"/>
  <c r="E322"/>
  <c r="G322"/>
  <c r="F323"/>
  <c r="E330"/>
  <c r="G330"/>
  <c r="F331"/>
  <c r="E338"/>
  <c r="G338"/>
  <c r="F339"/>
  <c r="E346"/>
  <c r="G346"/>
  <c r="F347"/>
  <c r="E354"/>
  <c r="G354"/>
  <c r="F355"/>
  <c r="E355" s="1"/>
  <c r="E363"/>
  <c r="G363"/>
  <c r="F364"/>
  <c r="E364" s="1"/>
  <c r="E371"/>
  <c r="G371"/>
  <c r="F372"/>
  <c r="E372" s="1"/>
  <c r="E379"/>
  <c r="G379"/>
  <c r="F380"/>
  <c r="E380" s="1"/>
  <c r="E387"/>
  <c r="G387"/>
  <c r="F388"/>
  <c r="E388" s="1"/>
  <c r="E395"/>
  <c r="G395"/>
  <c r="F396"/>
  <c r="E396" s="1"/>
  <c r="E403"/>
  <c r="G403"/>
  <c r="F404"/>
  <c r="E404" s="1"/>
  <c r="E411"/>
  <c r="G411"/>
  <c r="F412"/>
  <c r="E412" s="1"/>
  <c r="E419"/>
  <c r="G419"/>
  <c r="F420"/>
  <c r="E420" s="1"/>
  <c r="E427"/>
  <c r="G427"/>
  <c r="F428"/>
  <c r="E428" s="1"/>
  <c r="E435"/>
  <c r="G435"/>
  <c r="F436"/>
  <c r="E436" s="1"/>
  <c r="E443"/>
  <c r="G443"/>
  <c r="F444"/>
  <c r="E444" s="1"/>
  <c r="E451"/>
  <c r="G451"/>
  <c r="F452"/>
  <c r="E452" s="1"/>
  <c r="E459"/>
  <c r="G459"/>
  <c r="F460"/>
  <c r="E460" s="1"/>
  <c r="E467"/>
  <c r="G467"/>
  <c r="F468"/>
  <c r="E468" s="1"/>
  <c r="E475"/>
  <c r="G475"/>
  <c r="F476"/>
  <c r="E476" s="1"/>
  <c r="E483"/>
  <c r="G483"/>
  <c r="F484"/>
  <c r="E484" s="1"/>
  <c r="E492"/>
  <c r="G492"/>
  <c r="F493"/>
  <c r="E493" s="1"/>
  <c r="E500"/>
  <c r="G500"/>
  <c r="F501"/>
  <c r="E501" s="1"/>
  <c r="E508"/>
  <c r="G508"/>
  <c r="F509"/>
  <c r="E509" s="1"/>
  <c r="E10" i="12"/>
  <c r="F10"/>
  <c r="G10"/>
  <c r="E11"/>
  <c r="F11"/>
  <c r="G11"/>
  <c r="E12"/>
  <c r="F12"/>
  <c r="G12"/>
  <c r="E13"/>
  <c r="F13"/>
  <c r="G13"/>
  <c r="E54"/>
  <c r="F54"/>
  <c r="G54"/>
  <c r="G55" s="1"/>
  <c r="G56" s="1"/>
  <c r="G57" s="1"/>
  <c r="E55"/>
  <c r="F55"/>
  <c r="E56"/>
  <c r="F56"/>
  <c r="E57"/>
  <c r="F57"/>
  <c r="E70"/>
  <c r="F70"/>
  <c r="G70"/>
  <c r="E71"/>
  <c r="F71"/>
  <c r="G71"/>
  <c r="E72"/>
  <c r="F72"/>
  <c r="G72"/>
  <c r="E73"/>
  <c r="F73"/>
  <c r="G73"/>
  <c r="E74"/>
  <c r="F74"/>
  <c r="G74"/>
  <c r="E138"/>
  <c r="F138"/>
  <c r="G138"/>
  <c r="E139"/>
  <c r="F139"/>
  <c r="G139"/>
  <c r="E140"/>
  <c r="F140"/>
  <c r="G140"/>
  <c r="E141"/>
  <c r="F141"/>
  <c r="G141"/>
  <c r="E142"/>
  <c r="F142"/>
  <c r="G142"/>
  <c r="E156"/>
  <c r="F156"/>
  <c r="G156"/>
  <c r="E157"/>
  <c r="F157"/>
  <c r="G157"/>
  <c r="E158"/>
  <c r="F158"/>
  <c r="G158"/>
  <c r="E159"/>
  <c r="F159"/>
  <c r="G159"/>
  <c r="E160"/>
  <c r="F160"/>
  <c r="G160"/>
  <c r="E173"/>
  <c r="F173"/>
  <c r="G173"/>
  <c r="E174"/>
  <c r="F174"/>
  <c r="G174"/>
  <c r="E175"/>
  <c r="F175"/>
  <c r="G175"/>
  <c r="E176"/>
  <c r="F176"/>
  <c r="G176"/>
  <c r="E177"/>
  <c r="F177"/>
  <c r="G177"/>
  <c r="E182"/>
  <c r="F182"/>
  <c r="G182"/>
  <c r="E183"/>
  <c r="F183"/>
  <c r="G183"/>
  <c r="E184"/>
  <c r="F184"/>
  <c r="G184"/>
  <c r="E185"/>
  <c r="F185"/>
  <c r="G185"/>
  <c r="E186"/>
  <c r="F186"/>
  <c r="G186"/>
  <c r="E207"/>
  <c r="F207"/>
  <c r="G207"/>
  <c r="E208"/>
  <c r="F208"/>
  <c r="G208"/>
  <c r="E209"/>
  <c r="F209"/>
  <c r="G209"/>
  <c r="E210"/>
  <c r="F210"/>
  <c r="G210"/>
  <c r="E211"/>
  <c r="F211"/>
  <c r="G211"/>
  <c r="E234"/>
  <c r="F234"/>
  <c r="G234"/>
  <c r="E235"/>
  <c r="F235"/>
  <c r="G235"/>
  <c r="E236"/>
  <c r="F236"/>
  <c r="G236"/>
  <c r="E237"/>
  <c r="F237"/>
  <c r="G237"/>
  <c r="E286"/>
  <c r="F286"/>
  <c r="G286"/>
  <c r="E287"/>
  <c r="F287"/>
  <c r="G287"/>
  <c r="E288"/>
  <c r="F288"/>
  <c r="G288"/>
  <c r="E289"/>
  <c r="F289"/>
  <c r="G289"/>
  <c r="E320"/>
  <c r="F320"/>
  <c r="G320"/>
  <c r="E321"/>
  <c r="F321"/>
  <c r="G321"/>
  <c r="E322"/>
  <c r="F322"/>
  <c r="G322"/>
  <c r="E323"/>
  <c r="F323"/>
  <c r="G323"/>
  <c r="E336"/>
  <c r="F336"/>
  <c r="G336"/>
  <c r="E337"/>
  <c r="F337"/>
  <c r="G337"/>
  <c r="E338"/>
  <c r="F338"/>
  <c r="G338"/>
  <c r="E339"/>
  <c r="F339"/>
  <c r="G339"/>
  <c r="E352"/>
  <c r="F352"/>
  <c r="G352"/>
  <c r="E353"/>
  <c r="F353"/>
  <c r="G353"/>
  <c r="E354"/>
  <c r="F354"/>
  <c r="G354"/>
  <c r="E355"/>
  <c r="F355"/>
  <c r="G355"/>
  <c r="E356"/>
  <c r="F356"/>
  <c r="G356"/>
  <c r="E370"/>
  <c r="F370"/>
  <c r="G370"/>
  <c r="E371"/>
  <c r="F371"/>
  <c r="G371"/>
  <c r="E372"/>
  <c r="F372"/>
  <c r="G372"/>
  <c r="E373"/>
  <c r="F373"/>
  <c r="G373"/>
  <c r="E404"/>
  <c r="F404"/>
  <c r="G404"/>
  <c r="E405"/>
  <c r="F405"/>
  <c r="G405"/>
  <c r="E406"/>
  <c r="F406"/>
  <c r="G406"/>
  <c r="E407"/>
  <c r="F407"/>
  <c r="G407"/>
  <c r="E412"/>
  <c r="F412"/>
  <c r="G412"/>
  <c r="E413"/>
  <c r="F413"/>
  <c r="G413"/>
  <c r="E414"/>
  <c r="F414"/>
  <c r="G414"/>
  <c r="E415"/>
  <c r="F415"/>
  <c r="G415"/>
  <c r="E428"/>
  <c r="F428"/>
  <c r="G428"/>
  <c r="E429"/>
  <c r="F429"/>
  <c r="G429"/>
  <c r="E430"/>
  <c r="F430"/>
  <c r="G430"/>
  <c r="E431"/>
  <c r="F431"/>
  <c r="G431"/>
  <c r="E432"/>
  <c r="F432"/>
  <c r="G432"/>
  <c r="E8" i="11"/>
  <c r="G8"/>
  <c r="E9"/>
  <c r="F9"/>
  <c r="G9"/>
  <c r="E10"/>
  <c r="F10"/>
  <c r="G10"/>
  <c r="E11"/>
  <c r="F11"/>
  <c r="G11"/>
  <c r="E15"/>
  <c r="G15"/>
  <c r="E16"/>
  <c r="F16"/>
  <c r="G16"/>
  <c r="E17"/>
  <c r="F17"/>
  <c r="G17"/>
  <c r="E18"/>
  <c r="F18"/>
  <c r="G18" s="1"/>
  <c r="E19"/>
  <c r="F19"/>
  <c r="G19" s="1"/>
  <c r="E23"/>
  <c r="G23"/>
  <c r="E24"/>
  <c r="F24"/>
  <c r="G24" s="1"/>
  <c r="E25"/>
  <c r="F25"/>
  <c r="G25"/>
  <c r="E26"/>
  <c r="F26"/>
  <c r="G26" s="1"/>
  <c r="E27"/>
  <c r="F27"/>
  <c r="G27"/>
  <c r="E32"/>
  <c r="G32"/>
  <c r="E33"/>
  <c r="F33"/>
  <c r="G33"/>
  <c r="E34"/>
  <c r="F34"/>
  <c r="G34" s="1"/>
  <c r="E35"/>
  <c r="F35"/>
  <c r="G35"/>
  <c r="E39"/>
  <c r="G39"/>
  <c r="E40"/>
  <c r="F40"/>
  <c r="G40"/>
  <c r="E41"/>
  <c r="F41"/>
  <c r="G41"/>
  <c r="E42"/>
  <c r="F42"/>
  <c r="G42"/>
  <c r="E47"/>
  <c r="G47"/>
  <c r="E48"/>
  <c r="F48"/>
  <c r="G48"/>
  <c r="E49"/>
  <c r="F49"/>
  <c r="G49"/>
  <c r="E50"/>
  <c r="F50"/>
  <c r="G50" s="1"/>
  <c r="E51"/>
  <c r="F51"/>
  <c r="G51"/>
  <c r="E56"/>
  <c r="G56"/>
  <c r="E57"/>
  <c r="F57"/>
  <c r="G57" s="1"/>
  <c r="E58"/>
  <c r="F58"/>
  <c r="G58" s="1"/>
  <c r="E59"/>
  <c r="F59"/>
  <c r="G59"/>
  <c r="E60"/>
  <c r="F60"/>
  <c r="G60" s="1"/>
  <c r="E65"/>
  <c r="G65"/>
  <c r="E66"/>
  <c r="F66"/>
  <c r="G66"/>
  <c r="E67"/>
  <c r="F67"/>
  <c r="G67"/>
  <c r="E68"/>
  <c r="F68"/>
  <c r="G68"/>
  <c r="E72"/>
  <c r="G72"/>
  <c r="E73"/>
  <c r="F73"/>
  <c r="G73"/>
  <c r="E74"/>
  <c r="F74"/>
  <c r="G74" s="1"/>
  <c r="E75"/>
  <c r="E76" s="1"/>
  <c r="E81"/>
  <c r="G81"/>
  <c r="E82"/>
  <c r="F82"/>
  <c r="G82"/>
  <c r="E83"/>
  <c r="F83"/>
  <c r="G83" s="1"/>
  <c r="E84"/>
  <c r="F84"/>
  <c r="G84"/>
  <c r="E85"/>
  <c r="F85"/>
  <c r="G85" s="1"/>
  <c r="E91"/>
  <c r="G91"/>
  <c r="E92"/>
  <c r="F92"/>
  <c r="G92"/>
  <c r="E93"/>
  <c r="F93"/>
  <c r="G93"/>
  <c r="E94"/>
  <c r="F94"/>
  <c r="G94"/>
  <c r="E99"/>
  <c r="G99"/>
  <c r="E100"/>
  <c r="F100"/>
  <c r="G100"/>
  <c r="E101"/>
  <c r="F101"/>
  <c r="G101"/>
  <c r="E102"/>
  <c r="F102"/>
  <c r="G102"/>
  <c r="E106"/>
  <c r="G106"/>
  <c r="E107"/>
  <c r="F107"/>
  <c r="G107"/>
  <c r="E108"/>
  <c r="F108"/>
  <c r="G108" s="1"/>
  <c r="E109"/>
  <c r="F109"/>
  <c r="G109"/>
  <c r="E110"/>
  <c r="F110"/>
  <c r="G110" s="1"/>
  <c r="E115"/>
  <c r="G115"/>
  <c r="E116"/>
  <c r="F116"/>
  <c r="G116"/>
  <c r="E117"/>
  <c r="F117"/>
  <c r="G117" s="1"/>
  <c r="E118"/>
  <c r="F118"/>
  <c r="G118"/>
  <c r="E119"/>
  <c r="F119"/>
  <c r="G119" s="1"/>
  <c r="E124"/>
  <c r="G124"/>
  <c r="E125"/>
  <c r="F125"/>
  <c r="G125"/>
  <c r="E126"/>
  <c r="F126"/>
  <c r="G126" s="1"/>
  <c r="E127"/>
  <c r="F127"/>
  <c r="G127" s="1"/>
  <c r="E128"/>
  <c r="F128"/>
  <c r="G128"/>
  <c r="E133"/>
  <c r="G133"/>
  <c r="E134"/>
  <c r="F134"/>
  <c r="G134"/>
  <c r="E135"/>
  <c r="F135"/>
  <c r="G135"/>
  <c r="E136"/>
  <c r="F136"/>
  <c r="G136"/>
  <c r="E137"/>
  <c r="F137"/>
  <c r="G137" s="1"/>
  <c r="E142"/>
  <c r="G142"/>
  <c r="E143"/>
  <c r="F143"/>
  <c r="G143"/>
  <c r="E144"/>
  <c r="F144"/>
  <c r="G144" s="1"/>
  <c r="E145"/>
  <c r="F145"/>
  <c r="G145"/>
  <c r="E146"/>
  <c r="F146"/>
  <c r="G146"/>
  <c r="E151"/>
  <c r="G151"/>
  <c r="E152"/>
  <c r="F152"/>
  <c r="G152"/>
  <c r="E153"/>
  <c r="F153"/>
  <c r="G153"/>
  <c r="E154"/>
  <c r="F154"/>
  <c r="G154"/>
  <c r="E155"/>
  <c r="F155"/>
  <c r="G155"/>
  <c r="E160"/>
  <c r="G160"/>
  <c r="E161"/>
  <c r="F161"/>
  <c r="G161"/>
  <c r="E162"/>
  <c r="F162"/>
  <c r="G162"/>
  <c r="E163"/>
  <c r="F163"/>
  <c r="G163"/>
  <c r="E164"/>
  <c r="F164"/>
  <c r="G164"/>
  <c r="E170"/>
  <c r="G170"/>
  <c r="E171"/>
  <c r="F171"/>
  <c r="G171" s="1"/>
  <c r="E172"/>
  <c r="E173" s="1"/>
  <c r="E174" s="1"/>
  <c r="F172"/>
  <c r="G172"/>
  <c r="F173"/>
  <c r="G173" s="1"/>
  <c r="E179"/>
  <c r="G179"/>
  <c r="E180"/>
  <c r="F180"/>
  <c r="G180" s="1"/>
  <c r="E181"/>
  <c r="F181"/>
  <c r="G181"/>
  <c r="E182"/>
  <c r="F182"/>
  <c r="G182" s="1"/>
  <c r="E183"/>
  <c r="F183"/>
  <c r="G183"/>
  <c r="E188"/>
  <c r="G188"/>
  <c r="E189"/>
  <c r="F189"/>
  <c r="G189"/>
  <c r="E190"/>
  <c r="F190"/>
  <c r="G190" s="1"/>
  <c r="E191"/>
  <c r="F191"/>
  <c r="G191" s="1"/>
  <c r="E196"/>
  <c r="G196"/>
  <c r="E197"/>
  <c r="F197"/>
  <c r="G197"/>
  <c r="E198"/>
  <c r="F198"/>
  <c r="G198" s="1"/>
  <c r="E199"/>
  <c r="F199"/>
  <c r="G199" s="1"/>
  <c r="E204"/>
  <c r="G204"/>
  <c r="E205"/>
  <c r="F205"/>
  <c r="G205"/>
  <c r="E206"/>
  <c r="F206"/>
  <c r="G206" s="1"/>
  <c r="E207"/>
  <c r="F207"/>
  <c r="G207" s="1"/>
  <c r="E208"/>
  <c r="F208"/>
  <c r="G208"/>
  <c r="E213"/>
  <c r="G213"/>
  <c r="E214"/>
  <c r="F214"/>
  <c r="G214"/>
  <c r="E215"/>
  <c r="F215"/>
  <c r="G215"/>
  <c r="E216"/>
  <c r="F216"/>
  <c r="G216" s="1"/>
  <c r="E221"/>
  <c r="G221"/>
  <c r="E222"/>
  <c r="E223" s="1"/>
  <c r="E224" s="1"/>
  <c r="F222"/>
  <c r="G222"/>
  <c r="F223"/>
  <c r="G223" s="1"/>
  <c r="E229"/>
  <c r="G229"/>
  <c r="E230"/>
  <c r="F230"/>
  <c r="G230" s="1"/>
  <c r="E231"/>
  <c r="E232"/>
  <c r="E233"/>
  <c r="E238"/>
  <c r="G238"/>
  <c r="E239"/>
  <c r="F239"/>
  <c r="G239"/>
  <c r="E240"/>
  <c r="F240"/>
  <c r="G240" s="1"/>
  <c r="E241"/>
  <c r="F241"/>
  <c r="G241"/>
  <c r="E246"/>
  <c r="G246"/>
  <c r="E247"/>
  <c r="F247"/>
  <c r="G247"/>
  <c r="E248"/>
  <c r="F248"/>
  <c r="G248" s="1"/>
  <c r="E249"/>
  <c r="F249"/>
  <c r="G249"/>
  <c r="E254"/>
  <c r="G254"/>
  <c r="E255"/>
  <c r="F255"/>
  <c r="G255"/>
  <c r="E256"/>
  <c r="F256"/>
  <c r="G256"/>
  <c r="E257"/>
  <c r="F257"/>
  <c r="G257"/>
  <c r="E262"/>
  <c r="G262"/>
  <c r="E263"/>
  <c r="F263"/>
  <c r="G263"/>
  <c r="E264"/>
  <c r="F264"/>
  <c r="G264"/>
  <c r="E265"/>
  <c r="F265"/>
  <c r="G265"/>
  <c r="E269"/>
  <c r="G269"/>
  <c r="E270"/>
  <c r="F270"/>
  <c r="G270"/>
  <c r="E271"/>
  <c r="F271"/>
  <c r="G271"/>
  <c r="E272"/>
  <c r="F272"/>
  <c r="G272"/>
  <c r="E277"/>
  <c r="G277"/>
  <c r="E278"/>
  <c r="F278"/>
  <c r="G278"/>
  <c r="E279"/>
  <c r="F279"/>
  <c r="G279" s="1"/>
  <c r="E280"/>
  <c r="F280"/>
  <c r="G280" s="1"/>
  <c r="E285"/>
  <c r="G285"/>
  <c r="E286"/>
  <c r="F286"/>
  <c r="G286" s="1"/>
  <c r="E287"/>
  <c r="F287"/>
  <c r="G287" s="1"/>
  <c r="E288"/>
  <c r="F288"/>
  <c r="G288"/>
  <c r="E294"/>
  <c r="G294"/>
  <c r="E295"/>
  <c r="F295"/>
  <c r="G295"/>
  <c r="E296"/>
  <c r="F296"/>
  <c r="G296"/>
  <c r="E297"/>
  <c r="F297"/>
  <c r="G297"/>
  <c r="E301"/>
  <c r="G301"/>
  <c r="E302"/>
  <c r="F302"/>
  <c r="G302" s="1"/>
  <c r="E303"/>
  <c r="F303"/>
  <c r="G303"/>
  <c r="E304"/>
  <c r="F304"/>
  <c r="G304" s="1"/>
  <c r="E308"/>
  <c r="G308"/>
  <c r="E309"/>
  <c r="F309"/>
  <c r="G309"/>
  <c r="E310"/>
  <c r="F310"/>
  <c r="G310"/>
  <c r="E311"/>
  <c r="F311"/>
  <c r="G311"/>
  <c r="E312"/>
  <c r="F312"/>
  <c r="G312"/>
  <c r="E317"/>
  <c r="G317"/>
  <c r="E318"/>
  <c r="F318"/>
  <c r="G318"/>
  <c r="E319"/>
  <c r="F319"/>
  <c r="G319"/>
  <c r="E320"/>
  <c r="F320"/>
  <c r="G320"/>
  <c r="E321"/>
  <c r="F321"/>
  <c r="G321"/>
  <c r="E326"/>
  <c r="G326"/>
  <c r="E327"/>
  <c r="F327"/>
  <c r="G327"/>
  <c r="E328"/>
  <c r="F328"/>
  <c r="G328"/>
  <c r="E329"/>
  <c r="F329"/>
  <c r="G329"/>
  <c r="E333"/>
  <c r="G333"/>
  <c r="E334"/>
  <c r="F334"/>
  <c r="G334"/>
  <c r="E335"/>
  <c r="F335"/>
  <c r="G335"/>
  <c r="E336"/>
  <c r="F336"/>
  <c r="G336" s="1"/>
  <c r="E340"/>
  <c r="G340"/>
  <c r="E341"/>
  <c r="F341"/>
  <c r="G341"/>
  <c r="E342"/>
  <c r="F342"/>
  <c r="G342"/>
  <c r="E343"/>
  <c r="F343"/>
  <c r="G343"/>
  <c r="G344" s="1"/>
  <c r="E344"/>
  <c r="F344"/>
  <c r="E349"/>
  <c r="G349"/>
  <c r="E350"/>
  <c r="E351" s="1"/>
  <c r="E352" s="1"/>
  <c r="F350"/>
  <c r="G350"/>
  <c r="F351"/>
  <c r="G351" s="1"/>
  <c r="E356"/>
  <c r="G356"/>
  <c r="E357"/>
  <c r="F357"/>
  <c r="G357"/>
  <c r="E358"/>
  <c r="F358"/>
  <c r="G358"/>
  <c r="E359"/>
  <c r="F359"/>
  <c r="G359"/>
  <c r="E363"/>
  <c r="G363"/>
  <c r="E364"/>
  <c r="F364"/>
  <c r="G364"/>
  <c r="E365"/>
  <c r="F365"/>
  <c r="G365"/>
  <c r="E366"/>
  <c r="F366"/>
  <c r="G366"/>
  <c r="E367"/>
  <c r="F367"/>
  <c r="G367"/>
  <c r="E372"/>
  <c r="G372"/>
  <c r="E373"/>
  <c r="F373"/>
  <c r="G373" s="1"/>
  <c r="E374"/>
  <c r="F374"/>
  <c r="G374"/>
  <c r="E375"/>
  <c r="F375"/>
  <c r="G375" s="1"/>
  <c r="E379"/>
  <c r="G379"/>
  <c r="E380"/>
  <c r="F380"/>
  <c r="G380"/>
  <c r="E381"/>
  <c r="F381"/>
  <c r="F382" s="1"/>
  <c r="G381"/>
  <c r="E382"/>
  <c r="G382"/>
  <c r="E386"/>
  <c r="G386"/>
  <c r="E387"/>
  <c r="F387"/>
  <c r="G387" s="1"/>
  <c r="E388"/>
  <c r="F388"/>
  <c r="G388" s="1"/>
  <c r="E389"/>
  <c r="F389"/>
  <c r="G389"/>
  <c r="E393"/>
  <c r="G393"/>
  <c r="E394"/>
  <c r="F394"/>
  <c r="G394" s="1"/>
  <c r="E395"/>
  <c r="E396" s="1"/>
  <c r="E397" s="1"/>
  <c r="E401"/>
  <c r="G401"/>
  <c r="E402"/>
  <c r="F402"/>
  <c r="F403" s="1"/>
  <c r="F404" s="1"/>
  <c r="F405" s="1"/>
  <c r="G402"/>
  <c r="E403"/>
  <c r="G403"/>
  <c r="E404"/>
  <c r="G404"/>
  <c r="E405"/>
  <c r="G405"/>
  <c r="E410"/>
  <c r="G410"/>
  <c r="G411" s="1"/>
  <c r="G412" s="1"/>
  <c r="G413" s="1"/>
  <c r="E411"/>
  <c r="F411"/>
  <c r="E412"/>
  <c r="F412"/>
  <c r="E413"/>
  <c r="F413"/>
  <c r="E417"/>
  <c r="G417"/>
  <c r="E418"/>
  <c r="F418"/>
  <c r="G418"/>
  <c r="E419"/>
  <c r="F419"/>
  <c r="G419"/>
  <c r="E420"/>
  <c r="F420"/>
  <c r="G420"/>
  <c r="E424"/>
  <c r="G424"/>
  <c r="E425"/>
  <c r="F425"/>
  <c r="G425" s="1"/>
  <c r="E426"/>
  <c r="F426"/>
  <c r="G426" s="1"/>
  <c r="E427"/>
  <c r="F427"/>
  <c r="G427"/>
  <c r="E431"/>
  <c r="G431"/>
  <c r="E432"/>
  <c r="F432"/>
  <c r="G432"/>
  <c r="E433"/>
  <c r="F433"/>
  <c r="G433"/>
  <c r="E434"/>
  <c r="F434"/>
  <c r="G434"/>
  <c r="E438"/>
  <c r="G438"/>
  <c r="E439"/>
  <c r="F439"/>
  <c r="G439"/>
  <c r="E440"/>
  <c r="F440"/>
  <c r="G440" s="1"/>
  <c r="E441"/>
  <c r="F441"/>
  <c r="G441"/>
  <c r="E442"/>
  <c r="F442"/>
  <c r="G442" s="1"/>
  <c r="E448"/>
  <c r="G448"/>
  <c r="E449"/>
  <c r="F449"/>
  <c r="G449"/>
  <c r="E450"/>
  <c r="F450"/>
  <c r="G450" s="1"/>
  <c r="E451"/>
  <c r="F451"/>
  <c r="G451"/>
  <c r="E455"/>
  <c r="G455"/>
  <c r="E456"/>
  <c r="F456"/>
  <c r="G456"/>
  <c r="E457"/>
  <c r="F457"/>
  <c r="G457"/>
  <c r="E458"/>
  <c r="F458"/>
  <c r="G458" s="1"/>
  <c r="E462"/>
  <c r="G462"/>
  <c r="E463"/>
  <c r="F463"/>
  <c r="G463"/>
  <c r="E464"/>
  <c r="F464"/>
  <c r="G464" s="1"/>
  <c r="E465"/>
  <c r="F465"/>
  <c r="G465"/>
  <c r="E466"/>
  <c r="F466"/>
  <c r="G466" s="1"/>
  <c r="E471"/>
  <c r="G471"/>
  <c r="E472"/>
  <c r="E473" s="1"/>
  <c r="E474" s="1"/>
  <c r="F472"/>
  <c r="G472"/>
  <c r="F473"/>
  <c r="G473" s="1"/>
  <c r="F474"/>
  <c r="G474"/>
  <c r="E478"/>
  <c r="G478"/>
  <c r="E479"/>
  <c r="F479"/>
  <c r="G479" s="1"/>
  <c r="E480"/>
  <c r="E481"/>
  <c r="E482"/>
  <c r="E488"/>
  <c r="G488"/>
  <c r="E489"/>
  <c r="F489"/>
  <c r="G489"/>
  <c r="E490"/>
  <c r="F490"/>
  <c r="G490"/>
  <c r="E491"/>
  <c r="F491"/>
  <c r="G491" s="1"/>
  <c r="E492"/>
  <c r="F492"/>
  <c r="G492"/>
  <c r="E496"/>
  <c r="G496"/>
  <c r="E497"/>
  <c r="F497"/>
  <c r="G497"/>
  <c r="E498"/>
  <c r="F498"/>
  <c r="G498"/>
  <c r="E499"/>
  <c r="F499"/>
  <c r="G499"/>
  <c r="E503"/>
  <c r="G503"/>
  <c r="E504"/>
  <c r="F504"/>
  <c r="G504"/>
  <c r="E505"/>
  <c r="F505"/>
  <c r="G505"/>
  <c r="E506"/>
  <c r="F506"/>
  <c r="G506" s="1"/>
  <c r="E507"/>
  <c r="F507"/>
  <c r="G507"/>
  <c r="E512"/>
  <c r="G512"/>
  <c r="E513"/>
  <c r="F513"/>
  <c r="G513"/>
  <c r="E514"/>
  <c r="F514"/>
  <c r="G514" s="1"/>
  <c r="E515"/>
  <c r="F515"/>
  <c r="G515"/>
  <c r="E519"/>
  <c r="G519"/>
  <c r="E520"/>
  <c r="F520"/>
  <c r="G520" s="1"/>
  <c r="E521"/>
  <c r="E522" s="1"/>
  <c r="E523" s="1"/>
  <c r="E528"/>
  <c r="G528"/>
  <c r="E529"/>
  <c r="F529"/>
  <c r="G529" s="1"/>
  <c r="E530"/>
  <c r="E531" s="1"/>
  <c r="E532" s="1"/>
  <c r="E537"/>
  <c r="G537"/>
  <c r="E538"/>
  <c r="F538"/>
  <c r="G538" s="1"/>
  <c r="E539"/>
  <c r="E540" s="1"/>
  <c r="E544"/>
  <c r="G544"/>
  <c r="E545"/>
  <c r="F545"/>
  <c r="G545"/>
  <c r="E546"/>
  <c r="F546"/>
  <c r="G546" s="1"/>
  <c r="E547"/>
  <c r="E548" s="1"/>
  <c r="E553"/>
  <c r="G553"/>
  <c r="E554"/>
  <c r="E555" s="1"/>
  <c r="E556" s="1"/>
  <c r="E557" s="1"/>
  <c r="F554"/>
  <c r="G554"/>
  <c r="F555"/>
  <c r="G555" s="1"/>
  <c r="E562"/>
  <c r="G562"/>
  <c r="E563"/>
  <c r="E564" s="1"/>
  <c r="E565" s="1"/>
  <c r="F563"/>
  <c r="G563"/>
  <c r="F564"/>
  <c r="G564" s="1"/>
  <c r="E570"/>
  <c r="G570"/>
  <c r="E571"/>
  <c r="F571"/>
  <c r="G571" s="1"/>
  <c r="E572"/>
  <c r="E573" s="1"/>
  <c r="E578"/>
  <c r="G578"/>
  <c r="E579"/>
  <c r="E580" s="1"/>
  <c r="E581" s="1"/>
  <c r="F579"/>
  <c r="G579"/>
  <c r="F580"/>
  <c r="G580" s="1"/>
  <c r="E585"/>
  <c r="G585"/>
  <c r="E586"/>
  <c r="F586"/>
  <c r="G586" s="1"/>
  <c r="E587"/>
  <c r="E588" s="1"/>
  <c r="E592"/>
  <c r="G592"/>
  <c r="E593"/>
  <c r="E594" s="1"/>
  <c r="E595" s="1"/>
  <c r="E596" s="1"/>
  <c r="F593"/>
  <c r="G593"/>
  <c r="F594"/>
  <c r="G594" s="1"/>
  <c r="F595"/>
  <c r="G595"/>
  <c r="F596"/>
  <c r="G596" s="1"/>
  <c r="E601"/>
  <c r="G601"/>
  <c r="E602"/>
  <c r="E603" s="1"/>
  <c r="E604" s="1"/>
  <c r="E605" s="1"/>
  <c r="F602"/>
  <c r="G602"/>
  <c r="F603"/>
  <c r="G603" s="1"/>
  <c r="E610"/>
  <c r="G610"/>
  <c r="E611"/>
  <c r="E612" s="1"/>
  <c r="E613" s="1"/>
  <c r="F611"/>
  <c r="G611"/>
  <c r="F612"/>
  <c r="G612" s="1"/>
  <c r="E617"/>
  <c r="G617"/>
  <c r="E618"/>
  <c r="F618"/>
  <c r="G618" s="1"/>
  <c r="E619"/>
  <c r="F619"/>
  <c r="G619"/>
  <c r="E620"/>
  <c r="F620"/>
  <c r="G620" s="1"/>
  <c r="E624"/>
  <c r="G624"/>
  <c r="E625"/>
  <c r="F625"/>
  <c r="G625"/>
  <c r="E626"/>
  <c r="F626"/>
  <c r="G626" s="1"/>
  <c r="E627"/>
  <c r="F627"/>
  <c r="G627"/>
  <c r="E628"/>
  <c r="F628"/>
  <c r="G628" s="1"/>
  <c r="E633"/>
  <c r="G633"/>
  <c r="E634"/>
  <c r="F634"/>
  <c r="G634" s="1"/>
  <c r="E635"/>
  <c r="F635"/>
  <c r="G635"/>
  <c r="E636"/>
  <c r="F636"/>
  <c r="G636"/>
  <c r="E640"/>
  <c r="G640"/>
  <c r="E641"/>
  <c r="F641"/>
  <c r="G641"/>
  <c r="E642"/>
  <c r="F642"/>
  <c r="G642" s="1"/>
  <c r="E643"/>
  <c r="F643"/>
  <c r="G643"/>
  <c r="E644"/>
  <c r="F644"/>
  <c r="G644" s="1"/>
  <c r="E648"/>
  <c r="G648"/>
  <c r="E649"/>
  <c r="F649"/>
  <c r="G649"/>
  <c r="E650"/>
  <c r="F650"/>
  <c r="G650" s="1"/>
  <c r="E651"/>
  <c r="F651"/>
  <c r="G651"/>
  <c r="E656"/>
  <c r="G656"/>
  <c r="E657"/>
  <c r="F657"/>
  <c r="G657" s="1"/>
  <c r="E658"/>
  <c r="F658"/>
  <c r="G658"/>
  <c r="E659"/>
  <c r="F659"/>
  <c r="G659" s="1"/>
  <c r="E664"/>
  <c r="G664"/>
  <c r="E665"/>
  <c r="F665"/>
  <c r="G665"/>
  <c r="E666"/>
  <c r="F666"/>
  <c r="G666"/>
  <c r="E667"/>
  <c r="F667"/>
  <c r="G667"/>
  <c r="E668"/>
  <c r="F668"/>
  <c r="G668" s="1"/>
  <c r="E673"/>
  <c r="G673"/>
  <c r="E674"/>
  <c r="F674"/>
  <c r="G674"/>
  <c r="E675"/>
  <c r="F675"/>
  <c r="G675"/>
  <c r="E676"/>
  <c r="F676"/>
  <c r="G676"/>
  <c r="E677"/>
  <c r="F677"/>
  <c r="G677" s="1"/>
  <c r="E682"/>
  <c r="G682"/>
  <c r="E683"/>
  <c r="F683"/>
  <c r="G683"/>
  <c r="E684"/>
  <c r="F684"/>
  <c r="G684" s="1"/>
  <c r="E685"/>
  <c r="F685"/>
  <c r="G685"/>
  <c r="E691"/>
  <c r="G691"/>
  <c r="E692"/>
  <c r="F692"/>
  <c r="G692" s="1"/>
  <c r="E693"/>
  <c r="E694" s="1"/>
  <c r="E699"/>
  <c r="G699"/>
  <c r="E700"/>
  <c r="E701" s="1"/>
  <c r="E702" s="1"/>
  <c r="F700"/>
  <c r="G700"/>
  <c r="F701"/>
  <c r="G701" s="1"/>
  <c r="E707"/>
  <c r="G707"/>
  <c r="E708"/>
  <c r="F708"/>
  <c r="G708" s="1"/>
  <c r="E709"/>
  <c r="E710" s="1"/>
  <c r="E715"/>
  <c r="G715"/>
  <c r="E716"/>
  <c r="E717" s="1"/>
  <c r="E718" s="1"/>
  <c r="F716"/>
  <c r="G716"/>
  <c r="F717"/>
  <c r="G717" s="1"/>
  <c r="E723"/>
  <c r="G723"/>
  <c r="E724"/>
  <c r="F724"/>
  <c r="G724" s="1"/>
  <c r="E725"/>
  <c r="E726" s="1"/>
  <c r="E731"/>
  <c r="G731"/>
  <c r="E732"/>
  <c r="E733" s="1"/>
  <c r="E734" s="1"/>
  <c r="F732"/>
  <c r="G732"/>
  <c r="F733"/>
  <c r="G733" s="1"/>
  <c r="E740"/>
  <c r="G740"/>
  <c r="E741"/>
  <c r="F741"/>
  <c r="G741" s="1"/>
  <c r="E742"/>
  <c r="E743" s="1"/>
  <c r="E747"/>
  <c r="G747"/>
  <c r="E748"/>
  <c r="E749" s="1"/>
  <c r="E750" s="1"/>
  <c r="F748"/>
  <c r="G748"/>
  <c r="G749" s="1"/>
  <c r="G750" s="1"/>
  <c r="F749"/>
  <c r="F750" s="1"/>
  <c r="E755"/>
  <c r="G755"/>
  <c r="E756"/>
  <c r="F756"/>
  <c r="G756" s="1"/>
  <c r="E757"/>
  <c r="E758" s="1"/>
  <c r="E763"/>
  <c r="G763"/>
  <c r="E764"/>
  <c r="E765" s="1"/>
  <c r="E766" s="1"/>
  <c r="E767" s="1"/>
  <c r="F764"/>
  <c r="G764"/>
  <c r="F765"/>
  <c r="G765" s="1"/>
  <c r="E771"/>
  <c r="G771"/>
  <c r="E772"/>
  <c r="F772"/>
  <c r="G772"/>
  <c r="E773"/>
  <c r="F773"/>
  <c r="G773"/>
  <c r="E774"/>
  <c r="F774"/>
  <c r="G774"/>
  <c r="E779"/>
  <c r="G779"/>
  <c r="E780"/>
  <c r="F780"/>
  <c r="G780"/>
  <c r="E781"/>
  <c r="F781"/>
  <c r="F782" s="1"/>
  <c r="G781"/>
  <c r="E782"/>
  <c r="G782"/>
  <c r="E786"/>
  <c r="G786"/>
  <c r="E787"/>
  <c r="F787"/>
  <c r="G787"/>
  <c r="E788"/>
  <c r="F788"/>
  <c r="G788"/>
  <c r="E789"/>
  <c r="F789"/>
  <c r="G789"/>
  <c r="E793"/>
  <c r="G793"/>
  <c r="E794"/>
  <c r="F794"/>
  <c r="G794"/>
  <c r="E795"/>
  <c r="F795"/>
  <c r="G795"/>
  <c r="E796"/>
  <c r="F796"/>
  <c r="G796"/>
  <c r="E800"/>
  <c r="G800"/>
  <c r="E801"/>
  <c r="F801"/>
  <c r="G801"/>
  <c r="E802"/>
  <c r="F802"/>
  <c r="G802" s="1"/>
  <c r="E803"/>
  <c r="F803"/>
  <c r="G803"/>
  <c r="E804"/>
  <c r="F804"/>
  <c r="G804" s="1"/>
  <c r="E808"/>
  <c r="G808"/>
  <c r="E809"/>
  <c r="E810" s="1"/>
  <c r="E811" s="1"/>
  <c r="E812" s="1"/>
  <c r="F809"/>
  <c r="G809"/>
  <c r="F810"/>
  <c r="G810" s="1"/>
  <c r="E817"/>
  <c r="G817"/>
  <c r="E818"/>
  <c r="F818"/>
  <c r="G818"/>
  <c r="E819"/>
  <c r="F819"/>
  <c r="G819" s="1"/>
  <c r="E820"/>
  <c r="E824"/>
  <c r="G824"/>
  <c r="E825"/>
  <c r="F825"/>
  <c r="G825" s="1"/>
  <c r="E826"/>
  <c r="E827" s="1"/>
  <c r="E831"/>
  <c r="G831"/>
  <c r="E832"/>
  <c r="E833" s="1"/>
  <c r="E834" s="1"/>
  <c r="E835" s="1"/>
  <c r="F832"/>
  <c r="G832"/>
  <c r="G833" s="1"/>
  <c r="G834" s="1"/>
  <c r="G835" s="1"/>
  <c r="F833"/>
  <c r="F834"/>
  <c r="F835"/>
  <c r="E839"/>
  <c r="G839"/>
  <c r="E840"/>
  <c r="F840"/>
  <c r="G840"/>
  <c r="E841"/>
  <c r="F841"/>
  <c r="G841"/>
  <c r="E842"/>
  <c r="F842"/>
  <c r="G842"/>
  <c r="E843"/>
  <c r="F843"/>
  <c r="G843"/>
  <c r="E847"/>
  <c r="G847"/>
  <c r="E848"/>
  <c r="F848"/>
  <c r="G848"/>
  <c r="E849"/>
  <c r="F849"/>
  <c r="G849"/>
  <c r="E850"/>
  <c r="F850"/>
  <c r="G850"/>
  <c r="E855"/>
  <c r="G855"/>
  <c r="E856"/>
  <c r="F856"/>
  <c r="G856"/>
  <c r="E857"/>
  <c r="F857"/>
  <c r="G857"/>
  <c r="E858"/>
  <c r="F858"/>
  <c r="G858" s="1"/>
  <c r="E863"/>
  <c r="G863"/>
  <c r="E864"/>
  <c r="F864"/>
  <c r="G864"/>
  <c r="E865"/>
  <c r="F865"/>
  <c r="G865"/>
  <c r="E866"/>
  <c r="F866"/>
  <c r="G866"/>
  <c r="E870"/>
  <c r="G870"/>
  <c r="E871"/>
  <c r="F871"/>
  <c r="G871"/>
  <c r="E872"/>
  <c r="F872"/>
  <c r="G872"/>
  <c r="E873"/>
  <c r="F873"/>
  <c r="G873"/>
  <c r="E874"/>
  <c r="F874"/>
  <c r="G874"/>
  <c r="G880"/>
  <c r="E881"/>
  <c r="F881"/>
  <c r="G881"/>
  <c r="E882"/>
  <c r="F882"/>
  <c r="G882"/>
  <c r="E883"/>
  <c r="F883"/>
  <c r="G883"/>
  <c r="G887"/>
  <c r="E888"/>
  <c r="F888"/>
  <c r="G888"/>
  <c r="E889"/>
  <c r="F889"/>
  <c r="G889"/>
  <c r="E890"/>
  <c r="F890"/>
  <c r="G890"/>
  <c r="G895"/>
  <c r="E896"/>
  <c r="F896"/>
  <c r="G896"/>
  <c r="E897"/>
  <c r="F897"/>
  <c r="G897"/>
  <c r="E898"/>
  <c r="F898"/>
  <c r="G898"/>
  <c r="G902"/>
  <c r="E903"/>
  <c r="F903"/>
  <c r="F904" s="1"/>
  <c r="F905" s="1"/>
  <c r="G903"/>
  <c r="E904"/>
  <c r="G904"/>
  <c r="E905"/>
  <c r="G905"/>
  <c r="G910"/>
  <c r="E911"/>
  <c r="F911"/>
  <c r="G911" s="1"/>
  <c r="E912"/>
  <c r="F912"/>
  <c r="G912" s="1"/>
  <c r="E913"/>
  <c r="F913"/>
  <c r="G913"/>
  <c r="E914"/>
  <c r="F914"/>
  <c r="G914" s="1"/>
  <c r="G919"/>
  <c r="E920"/>
  <c r="F920"/>
  <c r="G920"/>
  <c r="E921"/>
  <c r="F921"/>
  <c r="G921"/>
  <c r="E922"/>
  <c r="F922"/>
  <c r="G922" s="1"/>
  <c r="E923"/>
  <c r="F923"/>
  <c r="G923" s="1"/>
  <c r="E929"/>
  <c r="F929"/>
  <c r="G929"/>
  <c r="E930"/>
  <c r="F930"/>
  <c r="G930"/>
  <c r="E931"/>
  <c r="F931"/>
  <c r="G931"/>
  <c r="E938"/>
  <c r="F938"/>
  <c r="G938"/>
  <c r="E939"/>
  <c r="F939"/>
  <c r="G939"/>
  <c r="G940" s="1"/>
  <c r="G941" s="1"/>
  <c r="E940"/>
  <c r="F940"/>
  <c r="F941" s="1"/>
  <c r="E941"/>
  <c r="E946"/>
  <c r="F946"/>
  <c r="F947" s="1"/>
  <c r="F948" s="1"/>
  <c r="G946"/>
  <c r="E947"/>
  <c r="G947"/>
  <c r="E948"/>
  <c r="G948"/>
  <c r="E955"/>
  <c r="F955"/>
  <c r="G955"/>
  <c r="E956"/>
  <c r="F956"/>
  <c r="G956"/>
  <c r="E962"/>
  <c r="F962"/>
  <c r="G962"/>
  <c r="E970"/>
  <c r="F970"/>
  <c r="G970"/>
  <c r="E979"/>
  <c r="F979"/>
  <c r="G979"/>
  <c r="E980"/>
  <c r="F980"/>
  <c r="G980"/>
  <c r="E988"/>
  <c r="F988"/>
  <c r="G988"/>
  <c r="E989"/>
  <c r="F989"/>
  <c r="G989"/>
  <c r="G994"/>
  <c r="E995"/>
  <c r="F995"/>
  <c r="G995"/>
  <c r="E998"/>
  <c r="F998"/>
  <c r="G998"/>
  <c r="E1004"/>
  <c r="F1004"/>
  <c r="G1004"/>
  <c r="E1007"/>
  <c r="F1007"/>
  <c r="G1007"/>
  <c r="E1013"/>
  <c r="E1014" s="1"/>
  <c r="E1015" s="1"/>
  <c r="F1013"/>
  <c r="G1013"/>
  <c r="G1014" s="1"/>
  <c r="G1015" s="1"/>
  <c r="F1014"/>
  <c r="F1015" s="1"/>
  <c r="G1022"/>
  <c r="E1023"/>
  <c r="E1024" s="1"/>
  <c r="E1025" s="1"/>
  <c r="F1023"/>
  <c r="G1023"/>
  <c r="G1024" s="1"/>
  <c r="G1025" s="1"/>
  <c r="F1024"/>
  <c r="F1025" s="1"/>
  <c r="E1031"/>
  <c r="F1031"/>
  <c r="G1031"/>
  <c r="E1032"/>
  <c r="F1032"/>
  <c r="G1032"/>
  <c r="E1033"/>
  <c r="F1033"/>
  <c r="G1033"/>
  <c r="E1038"/>
  <c r="F1038"/>
  <c r="G1038"/>
  <c r="E1039"/>
  <c r="F1039"/>
  <c r="G1039"/>
  <c r="E1040"/>
  <c r="F1040"/>
  <c r="G1040"/>
  <c r="E1041"/>
  <c r="F1041"/>
  <c r="G1041"/>
  <c r="E1047"/>
  <c r="F1047"/>
  <c r="G1047"/>
  <c r="E1048"/>
  <c r="F1048"/>
  <c r="G1048"/>
  <c r="E1049"/>
  <c r="F1049"/>
  <c r="G1049"/>
  <c r="E1050"/>
  <c r="F1050"/>
  <c r="G1050"/>
  <c r="E1056"/>
  <c r="F1056"/>
  <c r="G1056"/>
  <c r="E1057"/>
  <c r="F1057"/>
  <c r="G1057"/>
  <c r="E1058"/>
  <c r="F1058"/>
  <c r="G1058"/>
  <c r="G1059" s="1"/>
  <c r="E1059"/>
  <c r="F1059"/>
  <c r="E1065"/>
  <c r="F1065"/>
  <c r="G1065"/>
  <c r="E1066"/>
  <c r="F1066"/>
  <c r="G1066"/>
  <c r="E1067"/>
  <c r="F1067"/>
  <c r="G1067"/>
  <c r="E1068"/>
  <c r="F1068"/>
  <c r="G1068"/>
  <c r="E1074"/>
  <c r="F1074"/>
  <c r="G1074"/>
  <c r="E1075"/>
  <c r="F1075"/>
  <c r="F1076" s="1"/>
  <c r="G1075"/>
  <c r="E1076"/>
  <c r="G1076"/>
  <c r="E1081"/>
  <c r="F1081"/>
  <c r="G1081"/>
  <c r="E1082"/>
  <c r="F1082"/>
  <c r="G1082"/>
  <c r="E1083"/>
  <c r="F1083"/>
  <c r="G1083"/>
  <c r="E1088"/>
  <c r="F1088"/>
  <c r="G1088"/>
  <c r="E1089"/>
  <c r="F1089"/>
  <c r="G1089"/>
  <c r="E1090"/>
  <c r="F1090"/>
  <c r="G1090"/>
  <c r="E1091"/>
  <c r="F1091"/>
  <c r="G1091"/>
  <c r="E1097"/>
  <c r="F1097"/>
  <c r="G1097"/>
  <c r="E1098"/>
  <c r="F1098"/>
  <c r="G1098"/>
  <c r="E1099"/>
  <c r="F1099"/>
  <c r="G1099"/>
  <c r="E1100"/>
  <c r="F1100"/>
  <c r="G1100"/>
  <c r="E1105"/>
  <c r="F1105"/>
  <c r="G1105"/>
  <c r="E1106"/>
  <c r="F1106"/>
  <c r="G1106"/>
  <c r="E1107"/>
  <c r="F1107"/>
  <c r="G1107"/>
  <c r="E1113"/>
  <c r="F1113"/>
  <c r="G1113"/>
  <c r="E1114"/>
  <c r="F1114"/>
  <c r="F1115" s="1"/>
  <c r="F1116" s="1"/>
  <c r="G1114"/>
  <c r="E1115"/>
  <c r="E1116" s="1"/>
  <c r="G1115"/>
  <c r="G1116" s="1"/>
  <c r="E1122"/>
  <c r="E1123" s="1"/>
  <c r="E1124" s="1"/>
  <c r="E1125" s="1"/>
  <c r="F1122"/>
  <c r="G1122"/>
  <c r="G1123" s="1"/>
  <c r="G1124" s="1"/>
  <c r="G1125" s="1"/>
  <c r="F1123"/>
  <c r="F1124" s="1"/>
  <c r="F1125" s="1"/>
  <c r="E1131"/>
  <c r="E1132" s="1"/>
  <c r="E1133" s="1"/>
  <c r="E1134" s="1"/>
  <c r="F1131"/>
  <c r="G1131"/>
  <c r="G1132" s="1"/>
  <c r="G1133" s="1"/>
  <c r="G1134" s="1"/>
  <c r="F1132"/>
  <c r="F1133" s="1"/>
  <c r="F1134" s="1"/>
  <c r="E1139"/>
  <c r="F1139"/>
  <c r="G1139"/>
  <c r="E1140"/>
  <c r="F1140"/>
  <c r="G1140"/>
  <c r="E1141"/>
  <c r="F1141"/>
  <c r="G1141"/>
  <c r="E1147"/>
  <c r="F1147"/>
  <c r="G1147"/>
  <c r="E1148"/>
  <c r="F1148"/>
  <c r="G1148"/>
  <c r="E1149"/>
  <c r="F1149"/>
  <c r="G1149"/>
  <c r="E1150"/>
  <c r="F1150"/>
  <c r="G1150"/>
  <c r="E1155"/>
  <c r="F1155"/>
  <c r="G1155"/>
  <c r="E1156"/>
  <c r="F1156"/>
  <c r="G1156"/>
  <c r="E1157"/>
  <c r="F1157"/>
  <c r="G1157"/>
  <c r="E1163"/>
  <c r="F1163"/>
  <c r="G1163"/>
  <c r="E1164"/>
  <c r="F1164"/>
  <c r="G1164"/>
  <c r="E1165"/>
  <c r="F1165"/>
  <c r="G1165"/>
  <c r="E1171"/>
  <c r="F1171"/>
  <c r="G1171"/>
  <c r="E1172"/>
  <c r="F1172"/>
  <c r="G1172"/>
  <c r="E1173"/>
  <c r="F1173"/>
  <c r="G1173"/>
  <c r="E1180"/>
  <c r="F1180"/>
  <c r="G1180"/>
  <c r="E1181"/>
  <c r="F1181"/>
  <c r="G1181"/>
  <c r="E1182"/>
  <c r="F1182"/>
  <c r="G1182"/>
  <c r="E1183"/>
  <c r="F1183"/>
  <c r="G1183"/>
  <c r="E1189"/>
  <c r="F1189"/>
  <c r="G1189"/>
  <c r="E1190"/>
  <c r="F1190"/>
  <c r="G1190"/>
  <c r="E1191"/>
  <c r="F1191"/>
  <c r="G1191"/>
  <c r="E1192"/>
  <c r="F1192"/>
  <c r="G1192"/>
  <c r="E1199"/>
  <c r="F1199"/>
  <c r="G1199"/>
  <c r="E1200"/>
  <c r="F1200"/>
  <c r="G1200"/>
  <c r="E1201"/>
  <c r="F1201"/>
  <c r="G1201"/>
  <c r="E1206"/>
  <c r="F1206"/>
  <c r="G1206"/>
  <c r="E1207"/>
  <c r="F1207"/>
  <c r="G1207"/>
  <c r="E1208"/>
  <c r="F1208"/>
  <c r="G1208"/>
  <c r="E1213"/>
  <c r="F1213"/>
  <c r="G1213"/>
  <c r="E1214"/>
  <c r="F1214"/>
  <c r="G1214"/>
  <c r="E1215"/>
  <c r="F1215"/>
  <c r="G1215"/>
  <c r="E1220"/>
  <c r="F1220"/>
  <c r="G1220"/>
  <c r="E1221"/>
  <c r="F1221"/>
  <c r="G1221"/>
  <c r="E1222"/>
  <c r="F1222"/>
  <c r="G1222"/>
  <c r="E1227"/>
  <c r="F1227"/>
  <c r="G1227"/>
  <c r="E1228"/>
  <c r="F1228"/>
  <c r="G1228"/>
  <c r="E1229"/>
  <c r="F1229"/>
  <c r="G1229"/>
  <c r="E1234"/>
  <c r="F1234"/>
  <c r="G1234"/>
  <c r="E1235"/>
  <c r="F1235"/>
  <c r="G1235"/>
  <c r="E1236"/>
  <c r="F1236"/>
  <c r="G1236"/>
  <c r="E1237"/>
  <c r="F1237"/>
  <c r="G1237"/>
  <c r="E1242"/>
  <c r="F1242"/>
  <c r="G1242"/>
  <c r="E1243"/>
  <c r="F1243"/>
  <c r="F1244" s="1"/>
  <c r="F1245" s="1"/>
  <c r="G1243"/>
  <c r="E1244"/>
  <c r="E1245" s="1"/>
  <c r="G1244"/>
  <c r="G1245" s="1"/>
  <c r="E1251"/>
  <c r="E1252" s="1"/>
  <c r="E1253" s="1"/>
  <c r="F1251"/>
  <c r="G1251"/>
  <c r="G1252" s="1"/>
  <c r="G1253" s="1"/>
  <c r="F1252"/>
  <c r="F1253" s="1"/>
  <c r="E1259"/>
  <c r="F1259"/>
  <c r="F1260" s="1"/>
  <c r="F1261" s="1"/>
  <c r="G1259"/>
  <c r="E1260"/>
  <c r="E1261" s="1"/>
  <c r="G1260"/>
  <c r="G1261" s="1"/>
  <c r="E1267"/>
  <c r="E1268" s="1"/>
  <c r="E1269" s="1"/>
  <c r="F1267"/>
  <c r="G1267"/>
  <c r="G1268" s="1"/>
  <c r="G1269" s="1"/>
  <c r="F1268"/>
  <c r="F1269" s="1"/>
  <c r="E1275"/>
  <c r="F1275"/>
  <c r="F1276" s="1"/>
  <c r="F1277" s="1"/>
  <c r="G1275"/>
  <c r="E1276"/>
  <c r="E1277" s="1"/>
  <c r="G1276"/>
  <c r="G1277" s="1"/>
  <c r="E1282"/>
  <c r="E1283" s="1"/>
  <c r="E1284" s="1"/>
  <c r="F1282"/>
  <c r="G1282"/>
  <c r="G1283" s="1"/>
  <c r="G1284" s="1"/>
  <c r="F1283"/>
  <c r="F1284" s="1"/>
  <c r="E1289"/>
  <c r="F1289"/>
  <c r="F1290" s="1"/>
  <c r="F1291" s="1"/>
  <c r="F1292" s="1"/>
  <c r="G1289"/>
  <c r="E1290"/>
  <c r="E1291" s="1"/>
  <c r="E1292" s="1"/>
  <c r="G1290"/>
  <c r="G1291" s="1"/>
  <c r="G1292" s="1"/>
  <c r="E1300"/>
  <c r="F1300"/>
  <c r="F1301" s="1"/>
  <c r="G1300"/>
  <c r="E1301"/>
  <c r="G1301"/>
  <c r="E1306"/>
  <c r="F1306"/>
  <c r="F1307" s="1"/>
  <c r="F1308" s="1"/>
  <c r="G1306"/>
  <c r="E1307"/>
  <c r="E1308" s="1"/>
  <c r="G1307"/>
  <c r="G1308" s="1"/>
  <c r="E1313"/>
  <c r="E1314" s="1"/>
  <c r="E1315" s="1"/>
  <c r="F1313"/>
  <c r="G1313"/>
  <c r="G1314" s="1"/>
  <c r="G1315" s="1"/>
  <c r="F1314"/>
  <c r="F1315" s="1"/>
  <c r="E1320"/>
  <c r="F1320"/>
  <c r="G1320"/>
  <c r="E1321"/>
  <c r="E1322" s="1"/>
  <c r="E1323" s="1"/>
  <c r="F1321"/>
  <c r="G1321"/>
  <c r="G1322" s="1"/>
  <c r="G1323" s="1"/>
  <c r="F1322"/>
  <c r="F1323"/>
  <c r="E1329"/>
  <c r="F1329"/>
  <c r="G1329"/>
  <c r="E1330"/>
  <c r="F1330"/>
  <c r="G1330"/>
  <c r="E1331"/>
  <c r="F1331"/>
  <c r="G1331"/>
  <c r="E1338"/>
  <c r="F1338"/>
  <c r="G1338"/>
  <c r="E1339"/>
  <c r="F1339"/>
  <c r="G1339"/>
  <c r="E1340"/>
  <c r="F1340"/>
  <c r="G1340"/>
  <c r="E1341"/>
  <c r="F1341"/>
  <c r="G1341"/>
  <c r="E1346"/>
  <c r="F1346"/>
  <c r="G1346"/>
  <c r="E1347"/>
  <c r="F1347"/>
  <c r="G1347"/>
  <c r="E1348"/>
  <c r="F1348"/>
  <c r="G1348"/>
  <c r="E1353"/>
  <c r="F1353"/>
  <c r="G1353"/>
  <c r="E1356"/>
  <c r="F1356"/>
  <c r="G1356"/>
  <c r="E1362"/>
  <c r="F1362"/>
  <c r="G1362"/>
  <c r="E1363"/>
  <c r="F1363"/>
  <c r="G1363"/>
  <c r="E1364"/>
  <c r="F1364"/>
  <c r="G1364"/>
  <c r="E1370"/>
  <c r="F1370"/>
  <c r="G1370"/>
  <c r="E1373"/>
  <c r="F1373"/>
  <c r="G1373"/>
  <c r="E1379"/>
  <c r="E1380" s="1"/>
  <c r="E1381" s="1"/>
  <c r="F1379"/>
  <c r="G1379"/>
  <c r="G1380" s="1"/>
  <c r="G1381" s="1"/>
  <c r="F1380"/>
  <c r="F1381" s="1"/>
  <c r="E347" i="13" l="1"/>
  <c r="G347"/>
  <c r="F348"/>
  <c r="E339"/>
  <c r="G339"/>
  <c r="F340"/>
  <c r="E331"/>
  <c r="G331"/>
  <c r="F332"/>
  <c r="E323"/>
  <c r="G323"/>
  <c r="F324"/>
  <c r="E315"/>
  <c r="G315"/>
  <c r="F316"/>
  <c r="E307"/>
  <c r="G307"/>
  <c r="F308"/>
  <c r="E299"/>
  <c r="G299"/>
  <c r="F300"/>
  <c r="E291"/>
  <c r="G291"/>
  <c r="F292"/>
  <c r="E283"/>
  <c r="G283"/>
  <c r="F284"/>
  <c r="E275"/>
  <c r="G275"/>
  <c r="F276"/>
  <c r="E267"/>
  <c r="G267"/>
  <c r="F268"/>
  <c r="E259"/>
  <c r="G259"/>
  <c r="F260"/>
  <c r="E250"/>
  <c r="G250"/>
  <c r="F251"/>
  <c r="E242"/>
  <c r="G242"/>
  <c r="F243"/>
  <c r="E234"/>
  <c r="G234"/>
  <c r="F235"/>
  <c r="E226"/>
  <c r="G226"/>
  <c r="F227"/>
  <c r="E218"/>
  <c r="G218"/>
  <c r="F219"/>
  <c r="E210"/>
  <c r="G210"/>
  <c r="F211"/>
  <c r="E202"/>
  <c r="G202"/>
  <c r="F203"/>
  <c r="E194"/>
  <c r="G194"/>
  <c r="F195"/>
  <c r="F510"/>
  <c r="G509"/>
  <c r="F502"/>
  <c r="G501"/>
  <c r="F494"/>
  <c r="G493"/>
  <c r="F485"/>
  <c r="G484"/>
  <c r="F477"/>
  <c r="G476"/>
  <c r="F469"/>
  <c r="G468"/>
  <c r="F461"/>
  <c r="G460"/>
  <c r="F453"/>
  <c r="G452"/>
  <c r="F445"/>
  <c r="G444"/>
  <c r="F437"/>
  <c r="G436"/>
  <c r="F429"/>
  <c r="G428"/>
  <c r="F421"/>
  <c r="G420"/>
  <c r="F413"/>
  <c r="G412"/>
  <c r="F405"/>
  <c r="G404"/>
  <c r="F397"/>
  <c r="G396"/>
  <c r="F389"/>
  <c r="G388"/>
  <c r="F381"/>
  <c r="G380"/>
  <c r="F373"/>
  <c r="G372"/>
  <c r="F365"/>
  <c r="G364"/>
  <c r="F356"/>
  <c r="G355"/>
  <c r="F187"/>
  <c r="G186"/>
  <c r="F179"/>
  <c r="G178"/>
  <c r="F171"/>
  <c r="G170"/>
  <c r="F163"/>
  <c r="G162"/>
  <c r="F155"/>
  <c r="G154"/>
  <c r="F147"/>
  <c r="G146"/>
  <c r="F139"/>
  <c r="G138"/>
  <c r="F130"/>
  <c r="G129"/>
  <c r="F122"/>
  <c r="G121"/>
  <c r="F114"/>
  <c r="G113"/>
  <c r="F106"/>
  <c r="G105"/>
  <c r="F98"/>
  <c r="G97"/>
  <c r="F90"/>
  <c r="G89"/>
  <c r="F82"/>
  <c r="G81"/>
  <c r="F74"/>
  <c r="G73"/>
  <c r="F66"/>
  <c r="G65"/>
  <c r="F58"/>
  <c r="G57"/>
  <c r="F50"/>
  <c r="G49"/>
  <c r="F42"/>
  <c r="G41"/>
  <c r="F34"/>
  <c r="G33"/>
  <c r="F26"/>
  <c r="G25"/>
  <c r="F18"/>
  <c r="G17"/>
  <c r="F10"/>
  <c r="G9"/>
  <c r="F826" i="11"/>
  <c r="F820"/>
  <c r="G820" s="1"/>
  <c r="F811"/>
  <c r="F766"/>
  <c r="F757"/>
  <c r="F742"/>
  <c r="F734"/>
  <c r="G734" s="1"/>
  <c r="F725"/>
  <c r="F718"/>
  <c r="G718" s="1"/>
  <c r="F709"/>
  <c r="F702"/>
  <c r="G702" s="1"/>
  <c r="F693"/>
  <c r="F395"/>
  <c r="F352"/>
  <c r="G352" s="1"/>
  <c r="F231"/>
  <c r="F224"/>
  <c r="G224" s="1"/>
  <c r="F174"/>
  <c r="G174" s="1"/>
  <c r="F613"/>
  <c r="G613" s="1"/>
  <c r="F604"/>
  <c r="F587"/>
  <c r="F581"/>
  <c r="G581" s="1"/>
  <c r="F572"/>
  <c r="F565"/>
  <c r="G565" s="1"/>
  <c r="F556"/>
  <c r="F547"/>
  <c r="F539"/>
  <c r="F530"/>
  <c r="F521"/>
  <c r="F480"/>
  <c r="F75"/>
  <c r="E733" i="1"/>
  <c r="E46"/>
  <c r="E10" i="13" l="1"/>
  <c r="G10"/>
  <c r="F11"/>
  <c r="E18"/>
  <c r="G18"/>
  <c r="F19"/>
  <c r="E26"/>
  <c r="G26"/>
  <c r="F27"/>
  <c r="E34"/>
  <c r="G34"/>
  <c r="F35"/>
  <c r="E42"/>
  <c r="G42"/>
  <c r="F43"/>
  <c r="E50"/>
  <c r="G50"/>
  <c r="F51"/>
  <c r="E58"/>
  <c r="G58"/>
  <c r="F59"/>
  <c r="E66"/>
  <c r="G66"/>
  <c r="F67"/>
  <c r="E74"/>
  <c r="G74"/>
  <c r="F75"/>
  <c r="E82"/>
  <c r="G82"/>
  <c r="F83"/>
  <c r="E90"/>
  <c r="G90"/>
  <c r="F91"/>
  <c r="E98"/>
  <c r="G98"/>
  <c r="F99"/>
  <c r="E106"/>
  <c r="G106"/>
  <c r="F107"/>
  <c r="E114"/>
  <c r="G114"/>
  <c r="F115"/>
  <c r="E122"/>
  <c r="G122"/>
  <c r="F123"/>
  <c r="E130"/>
  <c r="G130"/>
  <c r="F131"/>
  <c r="E139"/>
  <c r="G139"/>
  <c r="F140"/>
  <c r="E147"/>
  <c r="G147"/>
  <c r="F148"/>
  <c r="E155"/>
  <c r="G155"/>
  <c r="F156"/>
  <c r="E163"/>
  <c r="G163"/>
  <c r="F164"/>
  <c r="E171"/>
  <c r="G171"/>
  <c r="F172"/>
  <c r="E179"/>
  <c r="G179"/>
  <c r="F180"/>
  <c r="E187"/>
  <c r="G187"/>
  <c r="F188"/>
  <c r="E356"/>
  <c r="G356"/>
  <c r="F357"/>
  <c r="E365"/>
  <c r="G365"/>
  <c r="F366"/>
  <c r="E373"/>
  <c r="G373"/>
  <c r="F374"/>
  <c r="E381"/>
  <c r="G381"/>
  <c r="F382"/>
  <c r="E389"/>
  <c r="G389"/>
  <c r="F390"/>
  <c r="E397"/>
  <c r="G397"/>
  <c r="F398"/>
  <c r="E405"/>
  <c r="G405"/>
  <c r="F406"/>
  <c r="E413"/>
  <c r="G413"/>
  <c r="F414"/>
  <c r="E421"/>
  <c r="G421"/>
  <c r="F422"/>
  <c r="E429"/>
  <c r="G429"/>
  <c r="F430"/>
  <c r="E437"/>
  <c r="G437"/>
  <c r="F438"/>
  <c r="E445"/>
  <c r="G445"/>
  <c r="F446"/>
  <c r="E453"/>
  <c r="G453"/>
  <c r="F454"/>
  <c r="E461"/>
  <c r="G461"/>
  <c r="F462"/>
  <c r="E469"/>
  <c r="G469"/>
  <c r="F470"/>
  <c r="E477"/>
  <c r="G477"/>
  <c r="F478"/>
  <c r="E485"/>
  <c r="G485"/>
  <c r="F486"/>
  <c r="E494"/>
  <c r="G494"/>
  <c r="F495"/>
  <c r="E502"/>
  <c r="G502"/>
  <c r="F503"/>
  <c r="E510"/>
  <c r="G510"/>
  <c r="F511"/>
  <c r="E203"/>
  <c r="F204"/>
  <c r="G203"/>
  <c r="E219"/>
  <c r="F220"/>
  <c r="G219"/>
  <c r="E235"/>
  <c r="F236"/>
  <c r="G235"/>
  <c r="E251"/>
  <c r="F252"/>
  <c r="G251"/>
  <c r="E268"/>
  <c r="F269"/>
  <c r="G268"/>
  <c r="E284"/>
  <c r="F285"/>
  <c r="G284"/>
  <c r="E300"/>
  <c r="F301"/>
  <c r="G300"/>
  <c r="E316"/>
  <c r="F317"/>
  <c r="G316"/>
  <c r="E332"/>
  <c r="F333"/>
  <c r="G332"/>
  <c r="E348"/>
  <c r="F349"/>
  <c r="G348"/>
  <c r="E195"/>
  <c r="F196"/>
  <c r="G195"/>
  <c r="E211"/>
  <c r="F212"/>
  <c r="G211"/>
  <c r="E227"/>
  <c r="F228"/>
  <c r="G227"/>
  <c r="E243"/>
  <c r="F244"/>
  <c r="G243"/>
  <c r="E260"/>
  <c r="F261"/>
  <c r="G260"/>
  <c r="E276"/>
  <c r="F277"/>
  <c r="G276"/>
  <c r="E292"/>
  <c r="F293"/>
  <c r="G292"/>
  <c r="E308"/>
  <c r="F309"/>
  <c r="G308"/>
  <c r="E324"/>
  <c r="F325"/>
  <c r="G324"/>
  <c r="E340"/>
  <c r="F341"/>
  <c r="G340"/>
  <c r="G75" i="11"/>
  <c r="F76"/>
  <c r="G76" s="1"/>
  <c r="G521"/>
  <c r="F522"/>
  <c r="G556"/>
  <c r="F557"/>
  <c r="G557" s="1"/>
  <c r="G480"/>
  <c r="F481"/>
  <c r="G530"/>
  <c r="F531"/>
  <c r="G547"/>
  <c r="F548"/>
  <c r="G548" s="1"/>
  <c r="G604"/>
  <c r="F605"/>
  <c r="G605" s="1"/>
  <c r="G231"/>
  <c r="F232"/>
  <c r="G395"/>
  <c r="F396"/>
  <c r="G757"/>
  <c r="F758"/>
  <c r="G758" s="1"/>
  <c r="G811"/>
  <c r="F812"/>
  <c r="G812" s="1"/>
  <c r="G826"/>
  <c r="F827"/>
  <c r="G827" s="1"/>
  <c r="G539"/>
  <c r="F540"/>
  <c r="G540" s="1"/>
  <c r="G572"/>
  <c r="F573"/>
  <c r="G573" s="1"/>
  <c r="G587"/>
  <c r="F588"/>
  <c r="G588" s="1"/>
  <c r="G693"/>
  <c r="F694"/>
  <c r="G694" s="1"/>
  <c r="G709"/>
  <c r="F710"/>
  <c r="G710" s="1"/>
  <c r="G725"/>
  <c r="F726"/>
  <c r="G726" s="1"/>
  <c r="G742"/>
  <c r="F743"/>
  <c r="G743" s="1"/>
  <c r="G766"/>
  <c r="F767"/>
  <c r="G767" s="1"/>
  <c r="E1278" i="1"/>
  <c r="E341" i="13" l="1"/>
  <c r="G341"/>
  <c r="F342"/>
  <c r="E309"/>
  <c r="G309"/>
  <c r="F310"/>
  <c r="E277"/>
  <c r="G277"/>
  <c r="F278"/>
  <c r="E244"/>
  <c r="G244"/>
  <c r="F245"/>
  <c r="E212"/>
  <c r="G212"/>
  <c r="F213"/>
  <c r="E349"/>
  <c r="G349"/>
  <c r="F350"/>
  <c r="E317"/>
  <c r="G317"/>
  <c r="F318"/>
  <c r="E285"/>
  <c r="G285"/>
  <c r="F286"/>
  <c r="E252"/>
  <c r="G252"/>
  <c r="F253"/>
  <c r="E220"/>
  <c r="G220"/>
  <c r="F221"/>
  <c r="E503"/>
  <c r="G503"/>
  <c r="F504"/>
  <c r="E486"/>
  <c r="G486"/>
  <c r="F487"/>
  <c r="E470"/>
  <c r="G470"/>
  <c r="F471"/>
  <c r="E454"/>
  <c r="G454"/>
  <c r="F455"/>
  <c r="E438"/>
  <c r="G438"/>
  <c r="F439"/>
  <c r="E422"/>
  <c r="G422"/>
  <c r="F423"/>
  <c r="E406"/>
  <c r="G406"/>
  <c r="F407"/>
  <c r="E390"/>
  <c r="G390"/>
  <c r="F391"/>
  <c r="E374"/>
  <c r="G374"/>
  <c r="F375"/>
  <c r="E357"/>
  <c r="G357"/>
  <c r="F358"/>
  <c r="E180"/>
  <c r="G180"/>
  <c r="F181"/>
  <c r="E164"/>
  <c r="G164"/>
  <c r="F165"/>
  <c r="E148"/>
  <c r="G148"/>
  <c r="F149"/>
  <c r="E131"/>
  <c r="G131"/>
  <c r="F132"/>
  <c r="E115"/>
  <c r="G115"/>
  <c r="F116"/>
  <c r="E99"/>
  <c r="G99"/>
  <c r="F100"/>
  <c r="E83"/>
  <c r="G83"/>
  <c r="F84"/>
  <c r="E67"/>
  <c r="G67"/>
  <c r="F68"/>
  <c r="E51"/>
  <c r="G51"/>
  <c r="F52"/>
  <c r="E35"/>
  <c r="G35"/>
  <c r="F36"/>
  <c r="E19"/>
  <c r="G19"/>
  <c r="F20"/>
  <c r="E325"/>
  <c r="G325"/>
  <c r="F326"/>
  <c r="E293"/>
  <c r="G293"/>
  <c r="F294"/>
  <c r="E261"/>
  <c r="G261"/>
  <c r="F262"/>
  <c r="E228"/>
  <c r="G228"/>
  <c r="F229"/>
  <c r="E196"/>
  <c r="G196"/>
  <c r="F197"/>
  <c r="E333"/>
  <c r="G333"/>
  <c r="F334"/>
  <c r="E301"/>
  <c r="G301"/>
  <c r="F302"/>
  <c r="E269"/>
  <c r="G269"/>
  <c r="F270"/>
  <c r="E236"/>
  <c r="G236"/>
  <c r="F237"/>
  <c r="E204"/>
  <c r="G204"/>
  <c r="F205"/>
  <c r="E511"/>
  <c r="G511"/>
  <c r="F512"/>
  <c r="E495"/>
  <c r="G495"/>
  <c r="F496"/>
  <c r="E478"/>
  <c r="G478"/>
  <c r="F479"/>
  <c r="E462"/>
  <c r="G462"/>
  <c r="F463"/>
  <c r="E446"/>
  <c r="G446"/>
  <c r="F447"/>
  <c r="E430"/>
  <c r="G430"/>
  <c r="F431"/>
  <c r="E414"/>
  <c r="G414"/>
  <c r="F415"/>
  <c r="E398"/>
  <c r="G398"/>
  <c r="F399"/>
  <c r="E382"/>
  <c r="G382"/>
  <c r="F383"/>
  <c r="E366"/>
  <c r="G366"/>
  <c r="F367"/>
  <c r="E188"/>
  <c r="G188"/>
  <c r="F189"/>
  <c r="E172"/>
  <c r="G172"/>
  <c r="F173"/>
  <c r="E156"/>
  <c r="G156"/>
  <c r="F157"/>
  <c r="E140"/>
  <c r="G140"/>
  <c r="F141"/>
  <c r="E123"/>
  <c r="G123"/>
  <c r="F124"/>
  <c r="E107"/>
  <c r="G107"/>
  <c r="F108"/>
  <c r="E91"/>
  <c r="G91"/>
  <c r="F92"/>
  <c r="E75"/>
  <c r="G75"/>
  <c r="F76"/>
  <c r="E59"/>
  <c r="G59"/>
  <c r="F60"/>
  <c r="E43"/>
  <c r="G43"/>
  <c r="F44"/>
  <c r="E27"/>
  <c r="G27"/>
  <c r="F28"/>
  <c r="E11"/>
  <c r="G11"/>
  <c r="F12"/>
  <c r="G396" i="11"/>
  <c r="F397"/>
  <c r="G397" s="1"/>
  <c r="G232"/>
  <c r="F233"/>
  <c r="G233" s="1"/>
  <c r="G531"/>
  <c r="F532"/>
  <c r="G532" s="1"/>
  <c r="G481"/>
  <c r="F482"/>
  <c r="G482" s="1"/>
  <c r="G522"/>
  <c r="F523"/>
  <c r="G523" s="1"/>
  <c r="E1133" i="1"/>
  <c r="E28" i="13" l="1"/>
  <c r="G28"/>
  <c r="E60"/>
  <c r="G60"/>
  <c r="E92"/>
  <c r="G92"/>
  <c r="E124"/>
  <c r="G124"/>
  <c r="E157"/>
  <c r="G157"/>
  <c r="G189"/>
  <c r="E189"/>
  <c r="E383"/>
  <c r="G383"/>
  <c r="E415"/>
  <c r="G415"/>
  <c r="E447"/>
  <c r="G447"/>
  <c r="E479"/>
  <c r="G479"/>
  <c r="E512"/>
  <c r="G512"/>
  <c r="F513"/>
  <c r="G237"/>
  <c r="E237"/>
  <c r="G302"/>
  <c r="E302"/>
  <c r="G197"/>
  <c r="E197"/>
  <c r="G262"/>
  <c r="E262"/>
  <c r="G326"/>
  <c r="E326"/>
  <c r="E36"/>
  <c r="G36"/>
  <c r="E68"/>
  <c r="G68"/>
  <c r="E100"/>
  <c r="G100"/>
  <c r="E132"/>
  <c r="G132"/>
  <c r="E165"/>
  <c r="G165"/>
  <c r="E358"/>
  <c r="G358"/>
  <c r="E391"/>
  <c r="G391"/>
  <c r="E423"/>
  <c r="G423"/>
  <c r="E455"/>
  <c r="G455"/>
  <c r="E487"/>
  <c r="G487"/>
  <c r="G221"/>
  <c r="E221"/>
  <c r="G286"/>
  <c r="E286"/>
  <c r="E350"/>
  <c r="G350"/>
  <c r="G245"/>
  <c r="E245"/>
  <c r="G310"/>
  <c r="E310"/>
  <c r="E12"/>
  <c r="G12"/>
  <c r="E44"/>
  <c r="G44"/>
  <c r="E76"/>
  <c r="G76"/>
  <c r="E108"/>
  <c r="G108"/>
  <c r="E141"/>
  <c r="G141"/>
  <c r="E173"/>
  <c r="G173"/>
  <c r="E367"/>
  <c r="G367"/>
  <c r="E399"/>
  <c r="G399"/>
  <c r="E431"/>
  <c r="G431"/>
  <c r="E463"/>
  <c r="G463"/>
  <c r="E496"/>
  <c r="G496"/>
  <c r="G205"/>
  <c r="E205"/>
  <c r="G270"/>
  <c r="E270"/>
  <c r="G334"/>
  <c r="E334"/>
  <c r="G229"/>
  <c r="E229"/>
  <c r="G294"/>
  <c r="E294"/>
  <c r="E20"/>
  <c r="G20"/>
  <c r="E52"/>
  <c r="G52"/>
  <c r="E84"/>
  <c r="G84"/>
  <c r="E116"/>
  <c r="G116"/>
  <c r="E149"/>
  <c r="G149"/>
  <c r="E181"/>
  <c r="G181"/>
  <c r="E375"/>
  <c r="G375"/>
  <c r="E407"/>
  <c r="G407"/>
  <c r="E439"/>
  <c r="G439"/>
  <c r="E471"/>
  <c r="G471"/>
  <c r="E504"/>
  <c r="G504"/>
  <c r="G253"/>
  <c r="E253"/>
  <c r="G318"/>
  <c r="E318"/>
  <c r="G213"/>
  <c r="E213"/>
  <c r="G278"/>
  <c r="E278"/>
  <c r="G342"/>
  <c r="E342"/>
  <c r="F1021" i="1"/>
  <c r="F1022" s="1"/>
  <c r="E1022"/>
  <c r="E1023" s="1"/>
  <c r="E1024" s="1"/>
  <c r="E1025" s="1"/>
  <c r="E1001"/>
  <c r="E1002" s="1"/>
  <c r="E1003" s="1"/>
  <c r="F1003" s="1"/>
  <c r="G1003" s="1"/>
  <c r="E513" i="13" l="1"/>
  <c r="G513"/>
  <c r="F514"/>
  <c r="G1022" i="1"/>
  <c r="F1023"/>
  <c r="G1021"/>
  <c r="F1001"/>
  <c r="G1001" s="1"/>
  <c r="F1002"/>
  <c r="G1002" s="1"/>
  <c r="E514" i="13" l="1"/>
  <c r="G514"/>
  <c r="F515"/>
  <c r="G1023" i="1"/>
  <c r="F1024"/>
  <c r="E515" i="13" l="1"/>
  <c r="G515"/>
  <c r="F516"/>
  <c r="F1025" i="1"/>
  <c r="G1025" s="1"/>
  <c r="G1024"/>
  <c r="E516" i="13" l="1"/>
  <c r="G516"/>
  <c r="E205" i="1"/>
  <c r="F1247" l="1"/>
  <c r="F1248" s="1"/>
  <c r="F1249" s="1"/>
  <c r="F1250" s="1"/>
  <c r="F1251" s="1"/>
  <c r="F1252" s="1"/>
  <c r="E1248"/>
  <c r="E1249" s="1"/>
  <c r="E1250" s="1"/>
  <c r="E1251" s="1"/>
  <c r="E1252" s="1"/>
  <c r="G1247" l="1"/>
  <c r="G1248" s="1"/>
  <c r="G1249" s="1"/>
  <c r="G1250" s="1"/>
  <c r="G1251" s="1"/>
  <c r="G1252" s="1"/>
  <c r="E450" l="1"/>
  <c r="F1327"/>
  <c r="G1327" s="1"/>
  <c r="E1328"/>
  <c r="E1329" s="1"/>
  <c r="E1330" s="1"/>
  <c r="E1331" s="1"/>
  <c r="F1328" l="1"/>
  <c r="F1329" s="1"/>
  <c r="G1329" s="1"/>
  <c r="G1328" l="1"/>
  <c r="F1330"/>
  <c r="F1331" s="1"/>
  <c r="G1331" s="1"/>
  <c r="G1330" l="1"/>
  <c r="E597" l="1"/>
  <c r="E706"/>
  <c r="E291" l="1"/>
  <c r="E292" s="1"/>
  <c r="E524" l="1"/>
  <c r="E525" s="1"/>
  <c r="E526" s="1"/>
  <c r="E527" s="1"/>
  <c r="F523"/>
  <c r="F524" s="1"/>
  <c r="G523" l="1"/>
  <c r="G524"/>
  <c r="F525"/>
  <c r="G525" l="1"/>
  <c r="F526"/>
  <c r="F527" l="1"/>
  <c r="G527" s="1"/>
  <c r="G526"/>
  <c r="E954" l="1"/>
  <c r="E955" s="1"/>
  <c r="E956" s="1"/>
  <c r="E957" s="1"/>
  <c r="F953"/>
  <c r="F954" s="1"/>
  <c r="E1347"/>
  <c r="E1348" s="1"/>
  <c r="E1349" s="1"/>
  <c r="E1350" s="1"/>
  <c r="F1346"/>
  <c r="F1347" s="1"/>
  <c r="E64"/>
  <c r="E65" s="1"/>
  <c r="E66" s="1"/>
  <c r="E67" s="1"/>
  <c r="F63"/>
  <c r="F64" s="1"/>
  <c r="F65" s="1"/>
  <c r="F66" s="1"/>
  <c r="F67" s="1"/>
  <c r="E17"/>
  <c r="E18" s="1"/>
  <c r="E19" s="1"/>
  <c r="E20" s="1"/>
  <c r="F16"/>
  <c r="G16" s="1"/>
  <c r="G17" s="1"/>
  <c r="G18" s="1"/>
  <c r="G19" s="1"/>
  <c r="G20" s="1"/>
  <c r="E8"/>
  <c r="E9" s="1"/>
  <c r="E10" s="1"/>
  <c r="E11" s="1"/>
  <c r="F7"/>
  <c r="F8" s="1"/>
  <c r="F9" s="1"/>
  <c r="F10" s="1"/>
  <c r="F11" s="1"/>
  <c r="E47"/>
  <c r="E48" s="1"/>
  <c r="E49" s="1"/>
  <c r="F45"/>
  <c r="G45" s="1"/>
  <c r="G46" s="1"/>
  <c r="G47" s="1"/>
  <c r="G48" s="1"/>
  <c r="G49" s="1"/>
  <c r="E55"/>
  <c r="E56" s="1"/>
  <c r="E57" s="1"/>
  <c r="E58" s="1"/>
  <c r="F54"/>
  <c r="F55" s="1"/>
  <c r="F56" s="1"/>
  <c r="F57" s="1"/>
  <c r="F58" s="1"/>
  <c r="E138"/>
  <c r="E139" s="1"/>
  <c r="E140" s="1"/>
  <c r="E141" s="1"/>
  <c r="E142" s="1"/>
  <c r="F137"/>
  <c r="G137" s="1"/>
  <c r="G138" s="1"/>
  <c r="G139" s="1"/>
  <c r="G140" s="1"/>
  <c r="G141" s="1"/>
  <c r="G142" s="1"/>
  <c r="E167"/>
  <c r="E168" s="1"/>
  <c r="E169" s="1"/>
  <c r="E170" s="1"/>
  <c r="F166"/>
  <c r="F167" s="1"/>
  <c r="F168" s="1"/>
  <c r="F169" s="1"/>
  <c r="F170" s="1"/>
  <c r="E177"/>
  <c r="E178" s="1"/>
  <c r="E179" s="1"/>
  <c r="E180" s="1"/>
  <c r="F176"/>
  <c r="E186"/>
  <c r="E187" s="1"/>
  <c r="E188" s="1"/>
  <c r="E189" s="1"/>
  <c r="F185"/>
  <c r="F186" s="1"/>
  <c r="F187" s="1"/>
  <c r="F188" s="1"/>
  <c r="F189" s="1"/>
  <c r="E309"/>
  <c r="E310" s="1"/>
  <c r="E311" s="1"/>
  <c r="E312" s="1"/>
  <c r="E313" s="1"/>
  <c r="F308"/>
  <c r="G308" s="1"/>
  <c r="G309" s="1"/>
  <c r="G310" s="1"/>
  <c r="G311" s="1"/>
  <c r="G312" s="1"/>
  <c r="G313" s="1"/>
  <c r="E828"/>
  <c r="E829" s="1"/>
  <c r="E830" s="1"/>
  <c r="E831" s="1"/>
  <c r="F827"/>
  <c r="F828" s="1"/>
  <c r="E876"/>
  <c r="E877" s="1"/>
  <c r="E878" s="1"/>
  <c r="E879" s="1"/>
  <c r="F875"/>
  <c r="E894"/>
  <c r="E895" s="1"/>
  <c r="E896" s="1"/>
  <c r="E897" s="1"/>
  <c r="F893"/>
  <c r="G893" s="1"/>
  <c r="E904"/>
  <c r="E905" s="1"/>
  <c r="E906" s="1"/>
  <c r="E907" s="1"/>
  <c r="F903"/>
  <c r="E1153"/>
  <c r="E1154" s="1"/>
  <c r="E1155" s="1"/>
  <c r="E1156" s="1"/>
  <c r="E1157" s="1"/>
  <c r="F1152"/>
  <c r="F1153" s="1"/>
  <c r="F1154" s="1"/>
  <c r="F1155" s="1"/>
  <c r="F1156" s="1"/>
  <c r="F1157" s="1"/>
  <c r="E1192"/>
  <c r="E1193" s="1"/>
  <c r="E1194" s="1"/>
  <c r="E1195" s="1"/>
  <c r="E1196" s="1"/>
  <c r="F1191"/>
  <c r="F1192" s="1"/>
  <c r="F1193" s="1"/>
  <c r="F1194" s="1"/>
  <c r="F1195" s="1"/>
  <c r="E1220"/>
  <c r="E1221" s="1"/>
  <c r="E1222" s="1"/>
  <c r="E1223" s="1"/>
  <c r="F1219"/>
  <c r="F1220" s="1"/>
  <c r="E1229"/>
  <c r="E1230" s="1"/>
  <c r="E1231" s="1"/>
  <c r="E1232" s="1"/>
  <c r="E1233" s="1"/>
  <c r="F1228"/>
  <c r="G1228" s="1"/>
  <c r="G1229" s="1"/>
  <c r="G1230" s="1"/>
  <c r="G1231" s="1"/>
  <c r="G1232" s="1"/>
  <c r="G1233" s="1"/>
  <c r="E1279"/>
  <c r="E1280" s="1"/>
  <c r="E1281" s="1"/>
  <c r="E1282" s="1"/>
  <c r="F1277"/>
  <c r="F1278" s="1"/>
  <c r="F1279" s="1"/>
  <c r="F1280" s="1"/>
  <c r="F1281" s="1"/>
  <c r="F1282" s="1"/>
  <c r="E1319"/>
  <c r="E1320" s="1"/>
  <c r="E1321" s="1"/>
  <c r="E1322" s="1"/>
  <c r="F1318"/>
  <c r="G1318" s="1"/>
  <c r="E1105"/>
  <c r="E1106" s="1"/>
  <c r="E1107" s="1"/>
  <c r="E1108" s="1"/>
  <c r="F1104"/>
  <c r="F1105" s="1"/>
  <c r="F1106" s="1"/>
  <c r="E1115"/>
  <c r="F1114"/>
  <c r="G1114" s="1"/>
  <c r="E422"/>
  <c r="E423" s="1"/>
  <c r="E424" s="1"/>
  <c r="E425" s="1"/>
  <c r="F421"/>
  <c r="E109"/>
  <c r="E110" s="1"/>
  <c r="E111" s="1"/>
  <c r="E112" s="1"/>
  <c r="F108"/>
  <c r="F109" s="1"/>
  <c r="F110" s="1"/>
  <c r="F111" s="1"/>
  <c r="F112" s="1"/>
  <c r="E158"/>
  <c r="E159" s="1"/>
  <c r="E160" s="1"/>
  <c r="E161" s="1"/>
  <c r="F157"/>
  <c r="E215"/>
  <c r="E216" s="1"/>
  <c r="E217" s="1"/>
  <c r="E218" s="1"/>
  <c r="E219" s="1"/>
  <c r="F214"/>
  <c r="E234"/>
  <c r="E235" s="1"/>
  <c r="E236" s="1"/>
  <c r="E237" s="1"/>
  <c r="F233"/>
  <c r="G233" s="1"/>
  <c r="G234" s="1"/>
  <c r="G235" s="1"/>
  <c r="G236" s="1"/>
  <c r="G237" s="1"/>
  <c r="E263"/>
  <c r="E264" s="1"/>
  <c r="E265" s="1"/>
  <c r="E266" s="1"/>
  <c r="F262"/>
  <c r="F263" s="1"/>
  <c r="F264" s="1"/>
  <c r="F265" s="1"/>
  <c r="F266" s="1"/>
  <c r="E338"/>
  <c r="E339" s="1"/>
  <c r="E340" s="1"/>
  <c r="E341" s="1"/>
  <c r="F337"/>
  <c r="G337" s="1"/>
  <c r="G338" s="1"/>
  <c r="G339" s="1"/>
  <c r="G340" s="1"/>
  <c r="G341" s="1"/>
  <c r="E431"/>
  <c r="E432" s="1"/>
  <c r="E433" s="1"/>
  <c r="E434" s="1"/>
  <c r="F430"/>
  <c r="F431" s="1"/>
  <c r="F432" s="1"/>
  <c r="F433" s="1"/>
  <c r="F434" s="1"/>
  <c r="E1004"/>
  <c r="F1004" s="1"/>
  <c r="G1004" s="1"/>
  <c r="F1000"/>
  <c r="G1000" s="1"/>
  <c r="E1180"/>
  <c r="E1182" s="1"/>
  <c r="E1183" s="1"/>
  <c r="E1184" s="1"/>
  <c r="F1179"/>
  <c r="G1179" s="1"/>
  <c r="G1180" s="1"/>
  <c r="G1182" s="1"/>
  <c r="G1183" s="1"/>
  <c r="G1184" s="1"/>
  <c r="E644"/>
  <c r="E645" s="1"/>
  <c r="E646" s="1"/>
  <c r="E647" s="1"/>
  <c r="F643"/>
  <c r="E723"/>
  <c r="F722"/>
  <c r="G722" s="1"/>
  <c r="E624"/>
  <c r="E625" s="1"/>
  <c r="E626" s="1"/>
  <c r="E627" s="1"/>
  <c r="F623"/>
  <c r="F624" s="1"/>
  <c r="F625" s="1"/>
  <c r="F626" s="1"/>
  <c r="F627" s="1"/>
  <c r="E606"/>
  <c r="E607" s="1"/>
  <c r="E608" s="1"/>
  <c r="E609" s="1"/>
  <c r="F605"/>
  <c r="F606" s="1"/>
  <c r="F607" s="1"/>
  <c r="F608" s="1"/>
  <c r="F609" s="1"/>
  <c r="E467"/>
  <c r="F466"/>
  <c r="F467" s="1"/>
  <c r="F468" s="1"/>
  <c r="E552"/>
  <c r="E553" s="1"/>
  <c r="E554" s="1"/>
  <c r="E555" s="1"/>
  <c r="F551"/>
  <c r="G551" s="1"/>
  <c r="E357"/>
  <c r="E358" s="1"/>
  <c r="E359" s="1"/>
  <c r="E360" s="1"/>
  <c r="F356"/>
  <c r="G356" s="1"/>
  <c r="G357" s="1"/>
  <c r="G358" s="1"/>
  <c r="G359" s="1"/>
  <c r="G360" s="1"/>
  <c r="E541"/>
  <c r="E542" s="1"/>
  <c r="E543" s="1"/>
  <c r="E544" s="1"/>
  <c r="F540"/>
  <c r="F541" s="1"/>
  <c r="F542" s="1"/>
  <c r="F543" s="1"/>
  <c r="F544" s="1"/>
  <c r="E839"/>
  <c r="E840" s="1"/>
  <c r="E841" s="1"/>
  <c r="E842" s="1"/>
  <c r="F838"/>
  <c r="F839" s="1"/>
  <c r="F840" s="1"/>
  <c r="G840" s="1"/>
  <c r="E319"/>
  <c r="E320" s="1"/>
  <c r="E321" s="1"/>
  <c r="E322" s="1"/>
  <c r="E323" s="1"/>
  <c r="F1122"/>
  <c r="G1122" s="1"/>
  <c r="F1082"/>
  <c r="G1082" s="1"/>
  <c r="F1072"/>
  <c r="G1072" s="1"/>
  <c r="F1093"/>
  <c r="G1093" s="1"/>
  <c r="F1032"/>
  <c r="G1032" s="1"/>
  <c r="F1043"/>
  <c r="G1043" s="1"/>
  <c r="F1053"/>
  <c r="G1053" s="1"/>
  <c r="F992"/>
  <c r="G992" s="1"/>
  <c r="E993"/>
  <c r="F982"/>
  <c r="F983" s="1"/>
  <c r="F972"/>
  <c r="F973" s="1"/>
  <c r="G973" s="1"/>
  <c r="F945"/>
  <c r="F946" s="1"/>
  <c r="F962"/>
  <c r="F963" s="1"/>
  <c r="G963" s="1"/>
  <c r="E963"/>
  <c r="E964" s="1"/>
  <c r="E965" s="1"/>
  <c r="E966" s="1"/>
  <c r="F935"/>
  <c r="G935" s="1"/>
  <c r="E936"/>
  <c r="E937" s="1"/>
  <c r="E938" s="1"/>
  <c r="E939" s="1"/>
  <c r="E946"/>
  <c r="E947" s="1"/>
  <c r="E948" s="1"/>
  <c r="E949" s="1"/>
  <c r="E973"/>
  <c r="E974" s="1"/>
  <c r="E975" s="1"/>
  <c r="E976" s="1"/>
  <c r="E1033"/>
  <c r="E1054"/>
  <c r="E561"/>
  <c r="E562" s="1"/>
  <c r="E563" s="1"/>
  <c r="E564" s="1"/>
  <c r="F560"/>
  <c r="G560" s="1"/>
  <c r="G561" s="1"/>
  <c r="G562" s="1"/>
  <c r="G563" s="1"/>
  <c r="G564" s="1"/>
  <c r="E394"/>
  <c r="E395" s="1"/>
  <c r="E396" s="1"/>
  <c r="E397" s="1"/>
  <c r="F393"/>
  <c r="G393" s="1"/>
  <c r="G394" s="1"/>
  <c r="G395" s="1"/>
  <c r="G396" s="1"/>
  <c r="G397" s="1"/>
  <c r="F513"/>
  <c r="F514" s="1"/>
  <c r="G514" s="1"/>
  <c r="E514"/>
  <c r="E515" s="1"/>
  <c r="E516" s="1"/>
  <c r="E517" s="1"/>
  <c r="E518" s="1"/>
  <c r="E1134"/>
  <c r="E1135" s="1"/>
  <c r="E1136" s="1"/>
  <c r="F1132"/>
  <c r="F1133" s="1"/>
  <c r="G1133" s="1"/>
  <c r="E1094"/>
  <c r="E1083"/>
  <c r="E1084" s="1"/>
  <c r="E1085" s="1"/>
  <c r="E1086" s="1"/>
  <c r="E1073"/>
  <c r="E1074" s="1"/>
  <c r="E1075" s="1"/>
  <c r="E1076" s="1"/>
  <c r="E1144"/>
  <c r="E1145" s="1"/>
  <c r="E1146" s="1"/>
  <c r="E1147" s="1"/>
  <c r="F1143"/>
  <c r="G1143" s="1"/>
  <c r="G1144" s="1"/>
  <c r="G1145" s="1"/>
  <c r="G1146" s="1"/>
  <c r="G1147" s="1"/>
  <c r="E1338"/>
  <c r="E1339" s="1"/>
  <c r="E1340" s="1"/>
  <c r="E1341" s="1"/>
  <c r="F1337"/>
  <c r="G1337" s="1"/>
  <c r="E1299"/>
  <c r="E1300" s="1"/>
  <c r="E1301" s="1"/>
  <c r="E1302" s="1"/>
  <c r="E1303" s="1"/>
  <c r="F1298"/>
  <c r="G1298" s="1"/>
  <c r="G1299" s="1"/>
  <c r="G1300" s="1"/>
  <c r="G1301" s="1"/>
  <c r="G1302" s="1"/>
  <c r="G1303" s="1"/>
  <c r="E1210"/>
  <c r="E1211" s="1"/>
  <c r="E1212" s="1"/>
  <c r="E1213" s="1"/>
  <c r="E1214" s="1"/>
  <c r="F1209"/>
  <c r="F1210" s="1"/>
  <c r="G1210" s="1"/>
  <c r="E1201"/>
  <c r="E1202" s="1"/>
  <c r="E1203" s="1"/>
  <c r="E1204" s="1"/>
  <c r="E1205" s="1"/>
  <c r="F1200"/>
  <c r="F1201" s="1"/>
  <c r="F1202" s="1"/>
  <c r="F1203" s="1"/>
  <c r="F1204" s="1"/>
  <c r="F1205" s="1"/>
  <c r="E914"/>
  <c r="E915" s="1"/>
  <c r="E916" s="1"/>
  <c r="E917" s="1"/>
  <c r="F913"/>
  <c r="G913" s="1"/>
  <c r="E885"/>
  <c r="E886" s="1"/>
  <c r="E887" s="1"/>
  <c r="E888" s="1"/>
  <c r="F884"/>
  <c r="F885" s="1"/>
  <c r="E867"/>
  <c r="E868" s="1"/>
  <c r="E869" s="1"/>
  <c r="E870" s="1"/>
  <c r="F866"/>
  <c r="F867" s="1"/>
  <c r="F868" s="1"/>
  <c r="E801"/>
  <c r="F801" s="1"/>
  <c r="G801" s="1"/>
  <c r="F800"/>
  <c r="G800" s="1"/>
  <c r="E782"/>
  <c r="E783" s="1"/>
  <c r="E784" s="1"/>
  <c r="E785" s="1"/>
  <c r="F781"/>
  <c r="F585"/>
  <c r="F586" s="1"/>
  <c r="F587" s="1"/>
  <c r="F588" s="1"/>
  <c r="F589" s="1"/>
  <c r="E586"/>
  <c r="E587" s="1"/>
  <c r="E588" s="1"/>
  <c r="E589" s="1"/>
  <c r="F204"/>
  <c r="F205" s="1"/>
  <c r="F206" s="1"/>
  <c r="F207" s="1"/>
  <c r="F208" s="1"/>
  <c r="E206"/>
  <c r="E207" s="1"/>
  <c r="E208" s="1"/>
  <c r="E148"/>
  <c r="E149" s="1"/>
  <c r="E150" s="1"/>
  <c r="E151" s="1"/>
  <c r="E152" s="1"/>
  <c r="F147"/>
  <c r="G147" s="1"/>
  <c r="G148" s="1"/>
  <c r="G149" s="1"/>
  <c r="G150" s="1"/>
  <c r="G151" s="1"/>
  <c r="G152" s="1"/>
  <c r="E532"/>
  <c r="E533" s="1"/>
  <c r="F531"/>
  <c r="F532" s="1"/>
  <c r="F533" s="1"/>
  <c r="F534" s="1"/>
  <c r="E633"/>
  <c r="E634" s="1"/>
  <c r="E635" s="1"/>
  <c r="E636" s="1"/>
  <c r="F632"/>
  <c r="G632" s="1"/>
  <c r="G633" s="1"/>
  <c r="G634" s="1"/>
  <c r="G635" s="1"/>
  <c r="G636" s="1"/>
  <c r="E791"/>
  <c r="F791" s="1"/>
  <c r="G791" s="1"/>
  <c r="F790"/>
  <c r="G790" s="1"/>
  <c r="F568"/>
  <c r="G568" s="1"/>
  <c r="G569" s="1"/>
  <c r="G570" s="1"/>
  <c r="G571" s="1"/>
  <c r="G572" s="1"/>
  <c r="E569"/>
  <c r="E570" s="1"/>
  <c r="E571" s="1"/>
  <c r="E572" s="1"/>
  <c r="E598"/>
  <c r="E599" s="1"/>
  <c r="E600" s="1"/>
  <c r="F596"/>
  <c r="F597" s="1"/>
  <c r="F598" s="1"/>
  <c r="F599" s="1"/>
  <c r="F600" s="1"/>
  <c r="E697"/>
  <c r="E698" s="1"/>
  <c r="E699" s="1"/>
  <c r="E700" s="1"/>
  <c r="F700" s="1"/>
  <c r="G700" s="1"/>
  <c r="F696"/>
  <c r="G696" s="1"/>
  <c r="F318"/>
  <c r="F319" s="1"/>
  <c r="F320" s="1"/>
  <c r="F321" s="1"/>
  <c r="F322" s="1"/>
  <c r="F323" s="1"/>
  <c r="E300"/>
  <c r="F299"/>
  <c r="F300" s="1"/>
  <c r="F301" s="1"/>
  <c r="F302" s="1"/>
  <c r="F303" s="1"/>
  <c r="F304" s="1"/>
  <c r="E293"/>
  <c r="E294" s="1"/>
  <c r="F290"/>
  <c r="G290" s="1"/>
  <c r="G291" s="1"/>
  <c r="G292" s="1"/>
  <c r="G293" s="1"/>
  <c r="G294" s="1"/>
  <c r="E282"/>
  <c r="E283" s="1"/>
  <c r="E284" s="1"/>
  <c r="E285" s="1"/>
  <c r="F281"/>
  <c r="F282" s="1"/>
  <c r="F283" s="1"/>
  <c r="F284" s="1"/>
  <c r="F285" s="1"/>
  <c r="E272"/>
  <c r="E273" s="1"/>
  <c r="E274" s="1"/>
  <c r="E275" s="1"/>
  <c r="E276" s="1"/>
  <c r="F271"/>
  <c r="G271" s="1"/>
  <c r="G272" s="1"/>
  <c r="G273" s="1"/>
  <c r="G274" s="1"/>
  <c r="G275" s="1"/>
  <c r="G276" s="1"/>
  <c r="E253"/>
  <c r="E254" s="1"/>
  <c r="E255" s="1"/>
  <c r="E256" s="1"/>
  <c r="E257" s="1"/>
  <c r="F252"/>
  <c r="G252" s="1"/>
  <c r="G253" s="1"/>
  <c r="G254" s="1"/>
  <c r="G255" s="1"/>
  <c r="G256" s="1"/>
  <c r="G257" s="1"/>
  <c r="E243"/>
  <c r="E244" s="1"/>
  <c r="E245" s="1"/>
  <c r="E246" s="1"/>
  <c r="E247" s="1"/>
  <c r="F242"/>
  <c r="G242" s="1"/>
  <c r="G243" s="1"/>
  <c r="G244" s="1"/>
  <c r="G245" s="1"/>
  <c r="G246" s="1"/>
  <c r="G247" s="1"/>
  <c r="E225"/>
  <c r="E226" s="1"/>
  <c r="E227" s="1"/>
  <c r="E228" s="1"/>
  <c r="F224"/>
  <c r="G224" s="1"/>
  <c r="G225" s="1"/>
  <c r="G226" s="1"/>
  <c r="G227" s="1"/>
  <c r="G228" s="1"/>
  <c r="E195"/>
  <c r="E196" s="1"/>
  <c r="E197" s="1"/>
  <c r="E198" s="1"/>
  <c r="F194"/>
  <c r="F195" s="1"/>
  <c r="F196" s="1"/>
  <c r="F197" s="1"/>
  <c r="F198" s="1"/>
  <c r="E128"/>
  <c r="E129" s="1"/>
  <c r="E130" s="1"/>
  <c r="E131" s="1"/>
  <c r="E132" s="1"/>
  <c r="F127"/>
  <c r="G127" s="1"/>
  <c r="G128" s="1"/>
  <c r="G129" s="1"/>
  <c r="G130" s="1"/>
  <c r="G131" s="1"/>
  <c r="G132" s="1"/>
  <c r="E118"/>
  <c r="E119" s="1"/>
  <c r="E120" s="1"/>
  <c r="E121" s="1"/>
  <c r="E122" s="1"/>
  <c r="F117"/>
  <c r="F118" s="1"/>
  <c r="F119" s="1"/>
  <c r="F120" s="1"/>
  <c r="F121" s="1"/>
  <c r="F122" s="1"/>
  <c r="E100"/>
  <c r="E101" s="1"/>
  <c r="E102" s="1"/>
  <c r="E103" s="1"/>
  <c r="F99"/>
  <c r="F100" s="1"/>
  <c r="F101" s="1"/>
  <c r="F102" s="1"/>
  <c r="F103" s="1"/>
  <c r="E91"/>
  <c r="E92" s="1"/>
  <c r="E93" s="1"/>
  <c r="E94" s="1"/>
  <c r="F90"/>
  <c r="F91" s="1"/>
  <c r="F92" s="1"/>
  <c r="F93" s="1"/>
  <c r="F94" s="1"/>
  <c r="E83"/>
  <c r="E84" s="1"/>
  <c r="E85" s="1"/>
  <c r="E86" s="1"/>
  <c r="F82"/>
  <c r="F83" s="1"/>
  <c r="F84" s="1"/>
  <c r="F85" s="1"/>
  <c r="F86" s="1"/>
  <c r="E74"/>
  <c r="E75" s="1"/>
  <c r="E76" s="1"/>
  <c r="E77" s="1"/>
  <c r="F73"/>
  <c r="F74" s="1"/>
  <c r="F75" s="1"/>
  <c r="F76" s="1"/>
  <c r="F77" s="1"/>
  <c r="E37"/>
  <c r="E38" s="1"/>
  <c r="E39" s="1"/>
  <c r="E40" s="1"/>
  <c r="F36"/>
  <c r="G36" s="1"/>
  <c r="G37" s="1"/>
  <c r="G38" s="1"/>
  <c r="G39" s="1"/>
  <c r="G40" s="1"/>
  <c r="E26"/>
  <c r="E27" s="1"/>
  <c r="E28" s="1"/>
  <c r="E29" s="1"/>
  <c r="F25"/>
  <c r="G25" s="1"/>
  <c r="G26" s="1"/>
  <c r="G27" s="1"/>
  <c r="G28" s="1"/>
  <c r="G29" s="1"/>
  <c r="E763"/>
  <c r="E764" s="1"/>
  <c r="E765" s="1"/>
  <c r="E766" s="1"/>
  <c r="F762"/>
  <c r="G762" s="1"/>
  <c r="E1288"/>
  <c r="E1290" s="1"/>
  <c r="E1292" s="1"/>
  <c r="F1287"/>
  <c r="F1288" s="1"/>
  <c r="F1289" s="1"/>
  <c r="E1044"/>
  <c r="E983"/>
  <c r="E984" s="1"/>
  <c r="E985" s="1"/>
  <c r="E986" s="1"/>
  <c r="E1267"/>
  <c r="E1269" s="1"/>
  <c r="E1270" s="1"/>
  <c r="E1271" s="1"/>
  <c r="F1266"/>
  <c r="F1267" s="1"/>
  <c r="F1269" s="1"/>
  <c r="F1271" s="1"/>
  <c r="F809"/>
  <c r="F810" s="1"/>
  <c r="F811" s="1"/>
  <c r="E440"/>
  <c r="E441" s="1"/>
  <c r="E442" s="1"/>
  <c r="E443" s="1"/>
  <c r="F439"/>
  <c r="F440" s="1"/>
  <c r="F441" s="1"/>
  <c r="F442" s="1"/>
  <c r="F443" s="1"/>
  <c r="E1062"/>
  <c r="F1061"/>
  <c r="G1061" s="1"/>
  <c r="E330"/>
  <c r="E331" s="1"/>
  <c r="E332" s="1"/>
  <c r="E333" s="1"/>
  <c r="E773"/>
  <c r="E774" s="1"/>
  <c r="F774" s="1"/>
  <c r="G774" s="1"/>
  <c r="F772"/>
  <c r="G772" s="1"/>
  <c r="E615"/>
  <c r="E616" s="1"/>
  <c r="E617" s="1"/>
  <c r="E618" s="1"/>
  <c r="F614"/>
  <c r="F615" s="1"/>
  <c r="F616" s="1"/>
  <c r="F617" s="1"/>
  <c r="F618" s="1"/>
  <c r="E922"/>
  <c r="E923" s="1"/>
  <c r="E924" s="1"/>
  <c r="E925" s="1"/>
  <c r="F1170"/>
  <c r="G1170" s="1"/>
  <c r="G1171" s="1"/>
  <c r="G1172" s="1"/>
  <c r="G1173" s="1"/>
  <c r="G1174" s="1"/>
  <c r="G1175" s="1"/>
  <c r="E1171"/>
  <c r="F1171" s="1"/>
  <c r="E494"/>
  <c r="E495" s="1"/>
  <c r="E496" s="1"/>
  <c r="E497" s="1"/>
  <c r="F493"/>
  <c r="F494" s="1"/>
  <c r="F495" s="1"/>
  <c r="F496" s="1"/>
  <c r="F497" s="1"/>
  <c r="E750"/>
  <c r="E751" s="1"/>
  <c r="E752" s="1"/>
  <c r="E753" s="1"/>
  <c r="F749"/>
  <c r="G749" s="1"/>
  <c r="G750" s="1"/>
  <c r="G751" s="1"/>
  <c r="G752" s="1"/>
  <c r="G753" s="1"/>
  <c r="F329"/>
  <c r="F330" s="1"/>
  <c r="F331" s="1"/>
  <c r="F332" s="1"/>
  <c r="F333" s="1"/>
  <c r="F347"/>
  <c r="G347" s="1"/>
  <c r="G348" s="1"/>
  <c r="G349" s="1"/>
  <c r="G350" s="1"/>
  <c r="G351" s="1"/>
  <c r="E348"/>
  <c r="E349" s="1"/>
  <c r="E350" s="1"/>
  <c r="E351" s="1"/>
  <c r="F365"/>
  <c r="G365" s="1"/>
  <c r="G366" s="1"/>
  <c r="G367" s="1"/>
  <c r="G368" s="1"/>
  <c r="G369" s="1"/>
  <c r="E366"/>
  <c r="E367" s="1"/>
  <c r="E368" s="1"/>
  <c r="E369" s="1"/>
  <c r="F374"/>
  <c r="F375" s="1"/>
  <c r="F376" s="1"/>
  <c r="F377" s="1"/>
  <c r="F378" s="1"/>
  <c r="E375"/>
  <c r="E376" s="1"/>
  <c r="E377" s="1"/>
  <c r="E378" s="1"/>
  <c r="F383"/>
  <c r="F384" s="1"/>
  <c r="E384"/>
  <c r="E385" s="1"/>
  <c r="E386" s="1"/>
  <c r="E387" s="1"/>
  <c r="F402"/>
  <c r="G402" s="1"/>
  <c r="G403" s="1"/>
  <c r="G404" s="1"/>
  <c r="G405" s="1"/>
  <c r="G406" s="1"/>
  <c r="E403"/>
  <c r="E404" s="1"/>
  <c r="E405" s="1"/>
  <c r="E406" s="1"/>
  <c r="F412"/>
  <c r="G412" s="1"/>
  <c r="G413" s="1"/>
  <c r="G414" s="1"/>
  <c r="G415" s="1"/>
  <c r="G416" s="1"/>
  <c r="E413"/>
  <c r="E414" s="1"/>
  <c r="E415" s="1"/>
  <c r="E416" s="1"/>
  <c r="F449"/>
  <c r="G449" s="1"/>
  <c r="E451"/>
  <c r="E452" s="1"/>
  <c r="E453" s="1"/>
  <c r="F458"/>
  <c r="F459" s="1"/>
  <c r="E459"/>
  <c r="E460" s="1"/>
  <c r="E461" s="1"/>
  <c r="E462" s="1"/>
  <c r="F475"/>
  <c r="G475" s="1"/>
  <c r="E476"/>
  <c r="E477" s="1"/>
  <c r="E478" s="1"/>
  <c r="E479" s="1"/>
  <c r="F484"/>
  <c r="F485" s="1"/>
  <c r="E485"/>
  <c r="E486" s="1"/>
  <c r="E487" s="1"/>
  <c r="E488" s="1"/>
  <c r="F503"/>
  <c r="G503" s="1"/>
  <c r="E504"/>
  <c r="E505" s="1"/>
  <c r="E506" s="1"/>
  <c r="E507" s="1"/>
  <c r="F577"/>
  <c r="G577" s="1"/>
  <c r="G578" s="1"/>
  <c r="G579" s="1"/>
  <c r="G580" s="1"/>
  <c r="G581" s="1"/>
  <c r="E578"/>
  <c r="E579" s="1"/>
  <c r="E580" s="1"/>
  <c r="E581" s="1"/>
  <c r="F653"/>
  <c r="G653" s="1"/>
  <c r="G654" s="1"/>
  <c r="G655" s="1"/>
  <c r="G656" s="1"/>
  <c r="G657" s="1"/>
  <c r="E654"/>
  <c r="E655" s="1"/>
  <c r="E656" s="1"/>
  <c r="E657" s="1"/>
  <c r="F662"/>
  <c r="F663" s="1"/>
  <c r="G663" s="1"/>
  <c r="E663"/>
  <c r="E664" s="1"/>
  <c r="E665" s="1"/>
  <c r="E666" s="1"/>
  <c r="F670"/>
  <c r="G670" s="1"/>
  <c r="E671"/>
  <c r="E672" s="1"/>
  <c r="E673" s="1"/>
  <c r="E674" s="1"/>
  <c r="F679"/>
  <c r="G679" s="1"/>
  <c r="E680"/>
  <c r="E681" s="1"/>
  <c r="E682" s="1"/>
  <c r="E683" s="1"/>
  <c r="F687"/>
  <c r="G687" s="1"/>
  <c r="E688"/>
  <c r="F705"/>
  <c r="G705" s="1"/>
  <c r="E707"/>
  <c r="E708" s="1"/>
  <c r="E709" s="1"/>
  <c r="F713"/>
  <c r="G713" s="1"/>
  <c r="E714"/>
  <c r="E715" s="1"/>
  <c r="E716" s="1"/>
  <c r="F732"/>
  <c r="F733" s="1"/>
  <c r="F734" s="1"/>
  <c r="F735" s="1"/>
  <c r="F736" s="1"/>
  <c r="E734"/>
  <c r="E735" s="1"/>
  <c r="E736" s="1"/>
  <c r="F740"/>
  <c r="F741" s="1"/>
  <c r="F742" s="1"/>
  <c r="F743" s="1"/>
  <c r="F744" s="1"/>
  <c r="E741"/>
  <c r="E742" s="1"/>
  <c r="E743" s="1"/>
  <c r="E744" s="1"/>
  <c r="E810"/>
  <c r="E811" s="1"/>
  <c r="E812" s="1"/>
  <c r="E813" s="1"/>
  <c r="F818"/>
  <c r="G818" s="1"/>
  <c r="E819"/>
  <c r="E820" s="1"/>
  <c r="E821" s="1"/>
  <c r="E822" s="1"/>
  <c r="F846"/>
  <c r="G846" s="1"/>
  <c r="E847"/>
  <c r="E848" s="1"/>
  <c r="E849" s="1"/>
  <c r="E850" s="1"/>
  <c r="F856"/>
  <c r="G856" s="1"/>
  <c r="E857"/>
  <c r="E858" s="1"/>
  <c r="E859" s="1"/>
  <c r="E860" s="1"/>
  <c r="F921"/>
  <c r="F922" s="1"/>
  <c r="F1011"/>
  <c r="G1011" s="1"/>
  <c r="E1012"/>
  <c r="E1013" s="1"/>
  <c r="E1014" s="1"/>
  <c r="E1015" s="1"/>
  <c r="E1123"/>
  <c r="E1124" s="1"/>
  <c r="E1125" s="1"/>
  <c r="E1126" s="1"/>
  <c r="F1161"/>
  <c r="G1161" s="1"/>
  <c r="G1162" s="1"/>
  <c r="G1163" s="1"/>
  <c r="G1164" s="1"/>
  <c r="G1165" s="1"/>
  <c r="E1162"/>
  <c r="F1162" s="1"/>
  <c r="F1238"/>
  <c r="G1238" s="1"/>
  <c r="G1239" s="1"/>
  <c r="G1240" s="1"/>
  <c r="E1239"/>
  <c r="E1240" s="1"/>
  <c r="E1241" s="1"/>
  <c r="E1242" s="1"/>
  <c r="F1257"/>
  <c r="F1258" s="1"/>
  <c r="F1259" s="1"/>
  <c r="F1260" s="1"/>
  <c r="F1261" s="1"/>
  <c r="E1258"/>
  <c r="E1259" s="1"/>
  <c r="E1260" s="1"/>
  <c r="E1261" s="1"/>
  <c r="F1308"/>
  <c r="F1309" s="1"/>
  <c r="E1309"/>
  <c r="E1310" s="1"/>
  <c r="E1311" s="1"/>
  <c r="E1312" s="1"/>
  <c r="E1116" l="1"/>
  <c r="F1115"/>
  <c r="G1115" s="1"/>
  <c r="E1034"/>
  <c r="F1033"/>
  <c r="G1033" s="1"/>
  <c r="E1063"/>
  <c r="F1062"/>
  <c r="G1062" s="1"/>
  <c r="E1055"/>
  <c r="F1054"/>
  <c r="G1054" s="1"/>
  <c r="E1045"/>
  <c r="F1044"/>
  <c r="G1044" s="1"/>
  <c r="E1095"/>
  <c r="F1094"/>
  <c r="G1094" s="1"/>
  <c r="E994"/>
  <c r="F993"/>
  <c r="G993" s="1"/>
  <c r="G493"/>
  <c r="G494" s="1"/>
  <c r="G495" s="1"/>
  <c r="G496" s="1"/>
  <c r="G497" s="1"/>
  <c r="E534"/>
  <c r="E535" s="1"/>
  <c r="E468"/>
  <c r="E469" s="1"/>
  <c r="E470" s="1"/>
  <c r="E689"/>
  <c r="E690" s="1"/>
  <c r="E691" s="1"/>
  <c r="E301"/>
  <c r="E302" s="1"/>
  <c r="E303" s="1"/>
  <c r="E304" s="1"/>
  <c r="G1195"/>
  <c r="F1196"/>
  <c r="G1196" s="1"/>
  <c r="G1241"/>
  <c r="G1242" s="1"/>
  <c r="G99"/>
  <c r="G100" s="1"/>
  <c r="G101" s="1"/>
  <c r="G102" s="1"/>
  <c r="G103" s="1"/>
  <c r="G953"/>
  <c r="G954"/>
  <c r="F955"/>
  <c r="G484"/>
  <c r="F253"/>
  <c r="F254" s="1"/>
  <c r="F255" s="1"/>
  <c r="F256" s="1"/>
  <c r="F257" s="1"/>
  <c r="F366"/>
  <c r="F367" s="1"/>
  <c r="F368" s="1"/>
  <c r="F369" s="1"/>
  <c r="G585"/>
  <c r="G586" s="1"/>
  <c r="G587" s="1"/>
  <c r="G588" s="1"/>
  <c r="G589" s="1"/>
  <c r="F225"/>
  <c r="F226" s="1"/>
  <c r="F227" s="1"/>
  <c r="F228" s="1"/>
  <c r="E802"/>
  <c r="E803" s="1"/>
  <c r="F803" s="1"/>
  <c r="G803" s="1"/>
  <c r="G73"/>
  <c r="G74" s="1"/>
  <c r="G75" s="1"/>
  <c r="G76" s="1"/>
  <c r="G77" s="1"/>
  <c r="F243"/>
  <c r="F244" s="1"/>
  <c r="F245" s="1"/>
  <c r="F246" s="1"/>
  <c r="F247" s="1"/>
  <c r="G90"/>
  <c r="G91" s="1"/>
  <c r="G92" s="1"/>
  <c r="G93" s="1"/>
  <c r="G94" s="1"/>
  <c r="G1266"/>
  <c r="G1267" s="1"/>
  <c r="G1269" s="1"/>
  <c r="G1271" s="1"/>
  <c r="F476"/>
  <c r="G476" s="1"/>
  <c r="F504"/>
  <c r="F505" s="1"/>
  <c r="G505" s="1"/>
  <c r="F841"/>
  <c r="F842" s="1"/>
  <c r="G842" s="1"/>
  <c r="G1105"/>
  <c r="F1073"/>
  <c r="F1074" s="1"/>
  <c r="G1074" s="1"/>
  <c r="G1132"/>
  <c r="G329"/>
  <c r="G330" s="1"/>
  <c r="G331" s="1"/>
  <c r="G332" s="1"/>
  <c r="G333" s="1"/>
  <c r="G732"/>
  <c r="G733" s="1"/>
  <c r="G734" s="1"/>
  <c r="G735" s="1"/>
  <c r="G736" s="1"/>
  <c r="G884"/>
  <c r="F699"/>
  <c r="G699" s="1"/>
  <c r="G662"/>
  <c r="F37"/>
  <c r="F38" s="1"/>
  <c r="F39" s="1"/>
  <c r="F40" s="1"/>
  <c r="F578"/>
  <c r="F579" s="1"/>
  <c r="F580" s="1"/>
  <c r="F581" s="1"/>
  <c r="F1290"/>
  <c r="F1291" s="1"/>
  <c r="F1292" s="1"/>
  <c r="G374"/>
  <c r="G375" s="1"/>
  <c r="G376" s="1"/>
  <c r="G377" s="1"/>
  <c r="G378" s="1"/>
  <c r="G82"/>
  <c r="G83" s="1"/>
  <c r="G84" s="1"/>
  <c r="G85" s="1"/>
  <c r="G86" s="1"/>
  <c r="F1144"/>
  <c r="F1145" s="1"/>
  <c r="F1146" s="1"/>
  <c r="F1147" s="1"/>
  <c r="F1123"/>
  <c r="F1124" s="1"/>
  <c r="G1124" s="1"/>
  <c r="G982"/>
  <c r="F1299"/>
  <c r="F1300" s="1"/>
  <c r="F1301" s="1"/>
  <c r="F1302" s="1"/>
  <c r="F1303" s="1"/>
  <c r="G1257"/>
  <c r="G1258" s="1"/>
  <c r="G1259" s="1"/>
  <c r="G1260" s="1"/>
  <c r="G1261" s="1"/>
  <c r="F750"/>
  <c r="F751" s="1"/>
  <c r="F752" s="1"/>
  <c r="F753" s="1"/>
  <c r="E792"/>
  <c r="F671"/>
  <c r="G671" s="1"/>
  <c r="G1346"/>
  <c r="F348"/>
  <c r="F349" s="1"/>
  <c r="F350" s="1"/>
  <c r="F351" s="1"/>
  <c r="G809"/>
  <c r="F894"/>
  <c r="G894" s="1"/>
  <c r="G839"/>
  <c r="F1180"/>
  <c r="F1182" s="1"/>
  <c r="F1183" s="1"/>
  <c r="F1184" s="1"/>
  <c r="G194"/>
  <c r="G195" s="1"/>
  <c r="G196" s="1"/>
  <c r="G197" s="1"/>
  <c r="G198" s="1"/>
  <c r="F450"/>
  <c r="G450" s="1"/>
  <c r="G838"/>
  <c r="F1348"/>
  <c r="G1347"/>
  <c r="G1181"/>
  <c r="F1134"/>
  <c r="F773"/>
  <c r="G773" s="1"/>
  <c r="E1172"/>
  <c r="F1172" s="1"/>
  <c r="G614"/>
  <c r="G615" s="1"/>
  <c r="G616" s="1"/>
  <c r="G617" s="1"/>
  <c r="G618" s="1"/>
  <c r="E1289"/>
  <c r="E1291" s="1"/>
  <c r="G281"/>
  <c r="G282" s="1"/>
  <c r="G283" s="1"/>
  <c r="G284" s="1"/>
  <c r="G285" s="1"/>
  <c r="G945"/>
  <c r="F138"/>
  <c r="F139" s="1"/>
  <c r="F140" s="1"/>
  <c r="F141" s="1"/>
  <c r="F142" s="1"/>
  <c r="F1211"/>
  <c r="G1211" s="1"/>
  <c r="G1287"/>
  <c r="G1288" s="1"/>
  <c r="G1289" s="1"/>
  <c r="F697"/>
  <c r="G697" s="1"/>
  <c r="G299"/>
  <c r="G300" s="1"/>
  <c r="G301" s="1"/>
  <c r="G302" s="1"/>
  <c r="G303" s="1"/>
  <c r="G304" s="1"/>
  <c r="F403"/>
  <c r="F404" s="1"/>
  <c r="F405" s="1"/>
  <c r="F406" s="1"/>
  <c r="F936"/>
  <c r="G936" s="1"/>
  <c r="G962"/>
  <c r="F234"/>
  <c r="F235" s="1"/>
  <c r="F236" s="1"/>
  <c r="F237" s="1"/>
  <c r="G1277"/>
  <c r="G1278" s="1"/>
  <c r="G1279" s="1"/>
  <c r="G1280" s="1"/>
  <c r="G1281" s="1"/>
  <c r="G1282" s="1"/>
  <c r="G54"/>
  <c r="G55" s="1"/>
  <c r="G56" s="1"/>
  <c r="G57" s="1"/>
  <c r="G58" s="1"/>
  <c r="G459"/>
  <c r="F460"/>
  <c r="G1106"/>
  <c r="F1107"/>
  <c r="G868"/>
  <c r="F869"/>
  <c r="G869" s="1"/>
  <c r="F914"/>
  <c r="G867"/>
  <c r="F763"/>
  <c r="G467"/>
  <c r="F357"/>
  <c r="F358" s="1"/>
  <c r="F359" s="1"/>
  <c r="F360" s="1"/>
  <c r="F698"/>
  <c r="G698" s="1"/>
  <c r="G532"/>
  <c r="G596"/>
  <c r="G597" s="1"/>
  <c r="G598" s="1"/>
  <c r="G599" s="1"/>
  <c r="G600" s="1"/>
  <c r="F26"/>
  <c r="F27" s="1"/>
  <c r="F28" s="1"/>
  <c r="F29" s="1"/>
  <c r="F633"/>
  <c r="F634" s="1"/>
  <c r="F635" s="1"/>
  <c r="F636" s="1"/>
  <c r="F272"/>
  <c r="F273" s="1"/>
  <c r="F274" s="1"/>
  <c r="F275" s="1"/>
  <c r="F276" s="1"/>
  <c r="F706"/>
  <c r="G706" s="1"/>
  <c r="F688"/>
  <c r="G688" s="1"/>
  <c r="F680"/>
  <c r="G458"/>
  <c r="G1200"/>
  <c r="G1201" s="1"/>
  <c r="G1202" s="1"/>
  <c r="G1203" s="1"/>
  <c r="G1204" s="1"/>
  <c r="G1205" s="1"/>
  <c r="F552"/>
  <c r="G1219"/>
  <c r="G1308"/>
  <c r="F1239"/>
  <c r="F1240" s="1"/>
  <c r="F1241" s="1"/>
  <c r="F1242" s="1"/>
  <c r="G866"/>
  <c r="G117"/>
  <c r="G118" s="1"/>
  <c r="G119" s="1"/>
  <c r="G120" s="1"/>
  <c r="G121" s="1"/>
  <c r="G122" s="1"/>
  <c r="F394"/>
  <c r="F395" s="1"/>
  <c r="F396" s="1"/>
  <c r="F397" s="1"/>
  <c r="G531"/>
  <c r="F847"/>
  <c r="F848" s="1"/>
  <c r="F849" s="1"/>
  <c r="G430"/>
  <c r="G431" s="1"/>
  <c r="G432" s="1"/>
  <c r="G433" s="1"/>
  <c r="G434" s="1"/>
  <c r="G63"/>
  <c r="G64" s="1"/>
  <c r="G65" s="1"/>
  <c r="G66" s="1"/>
  <c r="G67" s="1"/>
  <c r="F486"/>
  <c r="F487" s="1"/>
  <c r="G485"/>
  <c r="G885"/>
  <c r="F886"/>
  <c r="F1221"/>
  <c r="F1222" s="1"/>
  <c r="G1220"/>
  <c r="G468"/>
  <c r="F469"/>
  <c r="G1209"/>
  <c r="G540"/>
  <c r="G541" s="1"/>
  <c r="G542" s="1"/>
  <c r="G543" s="1"/>
  <c r="G544" s="1"/>
  <c r="G318"/>
  <c r="G319" s="1"/>
  <c r="G320" s="1"/>
  <c r="G321" s="1"/>
  <c r="G322" s="1"/>
  <c r="G323" s="1"/>
  <c r="G810"/>
  <c r="F819"/>
  <c r="F654"/>
  <c r="F655" s="1"/>
  <c r="F656" s="1"/>
  <c r="F657" s="1"/>
  <c r="F128"/>
  <c r="F129" s="1"/>
  <c r="F130" s="1"/>
  <c r="F131" s="1"/>
  <c r="F132" s="1"/>
  <c r="F569"/>
  <c r="F570" s="1"/>
  <c r="F571" s="1"/>
  <c r="F572" s="1"/>
  <c r="G204"/>
  <c r="G205" s="1"/>
  <c r="G206" s="1"/>
  <c r="G207" s="1"/>
  <c r="G208" s="1"/>
  <c r="F515"/>
  <c r="G515" s="1"/>
  <c r="F974"/>
  <c r="G974" s="1"/>
  <c r="F1083"/>
  <c r="G1083" s="1"/>
  <c r="F1229"/>
  <c r="F1230" s="1"/>
  <c r="F1231" s="1"/>
  <c r="F1232" s="1"/>
  <c r="F1233" s="1"/>
  <c r="G1193"/>
  <c r="G1192"/>
  <c r="F46"/>
  <c r="F47" s="1"/>
  <c r="F48" s="1"/>
  <c r="F49" s="1"/>
  <c r="E1268"/>
  <c r="G513"/>
  <c r="F561"/>
  <c r="F562" s="1"/>
  <c r="F563" s="1"/>
  <c r="F564" s="1"/>
  <c r="G972"/>
  <c r="G605"/>
  <c r="G606" s="1"/>
  <c r="G607" s="1"/>
  <c r="G608" s="1"/>
  <c r="G609" s="1"/>
  <c r="F1319"/>
  <c r="G1319" s="1"/>
  <c r="F1338"/>
  <c r="F148"/>
  <c r="F149" s="1"/>
  <c r="F150" s="1"/>
  <c r="F151" s="1"/>
  <c r="F152" s="1"/>
  <c r="F857"/>
  <c r="F964"/>
  <c r="G964" s="1"/>
  <c r="G262"/>
  <c r="G263" s="1"/>
  <c r="G264" s="1"/>
  <c r="G265" s="1"/>
  <c r="G266" s="1"/>
  <c r="F309"/>
  <c r="F310" s="1"/>
  <c r="F311" s="1"/>
  <c r="F312" s="1"/>
  <c r="F313" s="1"/>
  <c r="G1191"/>
  <c r="G827"/>
  <c r="G7"/>
  <c r="G8" s="1"/>
  <c r="G9" s="1"/>
  <c r="G10" s="1"/>
  <c r="G11" s="1"/>
  <c r="F1310"/>
  <c r="G1309"/>
  <c r="F715"/>
  <c r="G715" s="1"/>
  <c r="F385"/>
  <c r="G384"/>
  <c r="F812"/>
  <c r="G811"/>
  <c r="F535"/>
  <c r="G535" s="1"/>
  <c r="G534"/>
  <c r="G922"/>
  <c r="F923"/>
  <c r="G214"/>
  <c r="G215" s="1"/>
  <c r="G216" s="1"/>
  <c r="G217" s="1"/>
  <c r="G218" s="1"/>
  <c r="G219" s="1"/>
  <c r="F215"/>
  <c r="F216" s="1"/>
  <c r="F217" s="1"/>
  <c r="F218" s="1"/>
  <c r="F219" s="1"/>
  <c r="G176"/>
  <c r="G177" s="1"/>
  <c r="G178" s="1"/>
  <c r="G179" s="1"/>
  <c r="G180" s="1"/>
  <c r="F177"/>
  <c r="F178" s="1"/>
  <c r="F179" s="1"/>
  <c r="F180" s="1"/>
  <c r="F782"/>
  <c r="G781"/>
  <c r="G643"/>
  <c r="G644" s="1"/>
  <c r="G645" s="1"/>
  <c r="G646" s="1"/>
  <c r="G647" s="1"/>
  <c r="F644"/>
  <c r="F645" s="1"/>
  <c r="F646" s="1"/>
  <c r="F647" s="1"/>
  <c r="G1194"/>
  <c r="F829"/>
  <c r="G828"/>
  <c r="F1268"/>
  <c r="F1270" s="1"/>
  <c r="G533"/>
  <c r="G439"/>
  <c r="G440" s="1"/>
  <c r="G441" s="1"/>
  <c r="G442" s="1"/>
  <c r="G443" s="1"/>
  <c r="E1163"/>
  <c r="F1012"/>
  <c r="G921"/>
  <c r="G740"/>
  <c r="G741" s="1"/>
  <c r="G742" s="1"/>
  <c r="G743" s="1"/>
  <c r="G744" s="1"/>
  <c r="F714"/>
  <c r="G714" s="1"/>
  <c r="F413"/>
  <c r="F414" s="1"/>
  <c r="F415" s="1"/>
  <c r="F416" s="1"/>
  <c r="G383"/>
  <c r="F947"/>
  <c r="G946"/>
  <c r="F984"/>
  <c r="G983"/>
  <c r="E775"/>
  <c r="F664"/>
  <c r="G875"/>
  <c r="F876"/>
  <c r="E724"/>
  <c r="F723"/>
  <c r="G723" s="1"/>
  <c r="G157"/>
  <c r="G158" s="1"/>
  <c r="G159" s="1"/>
  <c r="G160" s="1"/>
  <c r="G161" s="1"/>
  <c r="F158"/>
  <c r="F159" s="1"/>
  <c r="F160" s="1"/>
  <c r="F161" s="1"/>
  <c r="G421"/>
  <c r="G422" s="1"/>
  <c r="G423" s="1"/>
  <c r="G424" s="1"/>
  <c r="G425" s="1"/>
  <c r="F422"/>
  <c r="F423" s="1"/>
  <c r="F424" s="1"/>
  <c r="F425" s="1"/>
  <c r="G903"/>
  <c r="F904"/>
  <c r="F291"/>
  <c r="F292" s="1"/>
  <c r="F293" s="1"/>
  <c r="F294" s="1"/>
  <c r="G623"/>
  <c r="G624" s="1"/>
  <c r="G625" s="1"/>
  <c r="G626" s="1"/>
  <c r="G627" s="1"/>
  <c r="F338"/>
  <c r="F339" s="1"/>
  <c r="F340" s="1"/>
  <c r="F341" s="1"/>
  <c r="G108"/>
  <c r="G109" s="1"/>
  <c r="G110" s="1"/>
  <c r="G111" s="1"/>
  <c r="G112" s="1"/>
  <c r="G1104"/>
  <c r="G185"/>
  <c r="G186" s="1"/>
  <c r="G187" s="1"/>
  <c r="G188" s="1"/>
  <c r="G189" s="1"/>
  <c r="G166"/>
  <c r="G167" s="1"/>
  <c r="G168" s="1"/>
  <c r="G169" s="1"/>
  <c r="G170" s="1"/>
  <c r="F17"/>
  <c r="F18" s="1"/>
  <c r="F19" s="1"/>
  <c r="F20" s="1"/>
  <c r="G466"/>
  <c r="E1181"/>
  <c r="G1152"/>
  <c r="G1153" s="1"/>
  <c r="G1154" s="1"/>
  <c r="G1155" s="1"/>
  <c r="G1156" s="1"/>
  <c r="G1157" s="1"/>
  <c r="E1096" l="1"/>
  <c r="F1095"/>
  <c r="G1095" s="1"/>
  <c r="E1046"/>
  <c r="F1045"/>
  <c r="G1045" s="1"/>
  <c r="E1064"/>
  <c r="F1063"/>
  <c r="G1063" s="1"/>
  <c r="E1117"/>
  <c r="F1116"/>
  <c r="G1116" s="1"/>
  <c r="E1056"/>
  <c r="F1055"/>
  <c r="G1055" s="1"/>
  <c r="E1035"/>
  <c r="F1034"/>
  <c r="G1034" s="1"/>
  <c r="E995"/>
  <c r="F994"/>
  <c r="G994" s="1"/>
  <c r="F506"/>
  <c r="G506" s="1"/>
  <c r="G955"/>
  <c r="F956"/>
  <c r="G841"/>
  <c r="G1268"/>
  <c r="G1270" s="1"/>
  <c r="F802"/>
  <c r="G802" s="1"/>
  <c r="F1125"/>
  <c r="G1125" s="1"/>
  <c r="E804"/>
  <c r="F895"/>
  <c r="F896" s="1"/>
  <c r="F672"/>
  <c r="F673" s="1"/>
  <c r="G673" s="1"/>
  <c r="F1084"/>
  <c r="F1085" s="1"/>
  <c r="F1075"/>
  <c r="G1075" s="1"/>
  <c r="G504"/>
  <c r="F477"/>
  <c r="G477" s="1"/>
  <c r="F451"/>
  <c r="F452" s="1"/>
  <c r="G1073"/>
  <c r="G847"/>
  <c r="F1320"/>
  <c r="F1321" s="1"/>
  <c r="F1322" s="1"/>
  <c r="G1322" s="1"/>
  <c r="F1181"/>
  <c r="G1290"/>
  <c r="G1291" s="1"/>
  <c r="G1292" s="1"/>
  <c r="G1123"/>
  <c r="E793"/>
  <c r="F792"/>
  <c r="G792" s="1"/>
  <c r="F975"/>
  <c r="F976" s="1"/>
  <c r="G976" s="1"/>
  <c r="F937"/>
  <c r="F938" s="1"/>
  <c r="F689"/>
  <c r="G689" s="1"/>
  <c r="F870"/>
  <c r="G870" s="1"/>
  <c r="F1223"/>
  <c r="G1223" s="1"/>
  <c r="G1222"/>
  <c r="F1212"/>
  <c r="F1213" s="1"/>
  <c r="F1349"/>
  <c r="G1348"/>
  <c r="G1134"/>
  <c r="F1135"/>
  <c r="F516"/>
  <c r="G516" s="1"/>
  <c r="G486"/>
  <c r="E1173"/>
  <c r="G460"/>
  <c r="F461"/>
  <c r="F965"/>
  <c r="F966" s="1"/>
  <c r="G966" s="1"/>
  <c r="G848"/>
  <c r="F553"/>
  <c r="G553" s="1"/>
  <c r="G552"/>
  <c r="F764"/>
  <c r="G763"/>
  <c r="G680"/>
  <c r="F681"/>
  <c r="F915"/>
  <c r="G914"/>
  <c r="F1108"/>
  <c r="G1108" s="1"/>
  <c r="G1107"/>
  <c r="F707"/>
  <c r="G707" s="1"/>
  <c r="F1339"/>
  <c r="F1340" s="1"/>
  <c r="G1338"/>
  <c r="F820"/>
  <c r="G819"/>
  <c r="F470"/>
  <c r="G470" s="1"/>
  <c r="G469"/>
  <c r="F887"/>
  <c r="G886"/>
  <c r="G857"/>
  <c r="F858"/>
  <c r="G1221"/>
  <c r="F724"/>
  <c r="G724" s="1"/>
  <c r="E725"/>
  <c r="G984"/>
  <c r="F985"/>
  <c r="G947"/>
  <c r="F948"/>
  <c r="F1013"/>
  <c r="G1012"/>
  <c r="F1163"/>
  <c r="E1164"/>
  <c r="F830"/>
  <c r="G829"/>
  <c r="G782"/>
  <c r="F783"/>
  <c r="G385"/>
  <c r="F386"/>
  <c r="G1310"/>
  <c r="F1311"/>
  <c r="E776"/>
  <c r="F776" s="1"/>
  <c r="G776" s="1"/>
  <c r="F775"/>
  <c r="G775" s="1"/>
  <c r="F813"/>
  <c r="G813" s="1"/>
  <c r="G812"/>
  <c r="E717"/>
  <c r="F717" s="1"/>
  <c r="G717" s="1"/>
  <c r="F716"/>
  <c r="G716" s="1"/>
  <c r="F905"/>
  <c r="G904"/>
  <c r="G876"/>
  <c r="F877"/>
  <c r="F665"/>
  <c r="G664"/>
  <c r="F488"/>
  <c r="G488" s="1"/>
  <c r="G487"/>
  <c r="G849"/>
  <c r="F850"/>
  <c r="G850" s="1"/>
  <c r="F924"/>
  <c r="G923"/>
  <c r="E1057" l="1"/>
  <c r="F1057" s="1"/>
  <c r="G1057" s="1"/>
  <c r="F1056"/>
  <c r="G1056" s="1"/>
  <c r="E1065"/>
  <c r="F1065" s="1"/>
  <c r="G1065" s="1"/>
  <c r="F1064"/>
  <c r="G1064" s="1"/>
  <c r="E1097"/>
  <c r="F1097" s="1"/>
  <c r="G1097" s="1"/>
  <c r="F1096"/>
  <c r="G1096" s="1"/>
  <c r="E1036"/>
  <c r="F1036" s="1"/>
  <c r="G1036" s="1"/>
  <c r="F1035"/>
  <c r="G1035" s="1"/>
  <c r="E1118"/>
  <c r="F1118" s="1"/>
  <c r="G1118" s="1"/>
  <c r="F1117"/>
  <c r="G1117" s="1"/>
  <c r="E1047"/>
  <c r="F1047" s="1"/>
  <c r="G1047" s="1"/>
  <c r="F1046"/>
  <c r="G1046" s="1"/>
  <c r="E996"/>
  <c r="F996" s="1"/>
  <c r="G996" s="1"/>
  <c r="F995"/>
  <c r="G995" s="1"/>
  <c r="F674"/>
  <c r="G674" s="1"/>
  <c r="F804"/>
  <c r="G804" s="1"/>
  <c r="E805"/>
  <c r="F805" s="1"/>
  <c r="G805" s="1"/>
  <c r="F507"/>
  <c r="G507" s="1"/>
  <c r="G1320"/>
  <c r="F478"/>
  <c r="F479" s="1"/>
  <c r="G479" s="1"/>
  <c r="F1076"/>
  <c r="G1076" s="1"/>
  <c r="G672"/>
  <c r="G975"/>
  <c r="F957"/>
  <c r="G957" s="1"/>
  <c r="G956"/>
  <c r="F1126"/>
  <c r="G1126" s="1"/>
  <c r="G895"/>
  <c r="G1084"/>
  <c r="G451"/>
  <c r="G965"/>
  <c r="F690"/>
  <c r="F691" s="1"/>
  <c r="G691" s="1"/>
  <c r="G937"/>
  <c r="E794"/>
  <c r="F794" s="1"/>
  <c r="G794" s="1"/>
  <c r="F793"/>
  <c r="G793" s="1"/>
  <c r="F517"/>
  <c r="F518" s="1"/>
  <c r="G518" s="1"/>
  <c r="G1213"/>
  <c r="G1214" s="1"/>
  <c r="F1214"/>
  <c r="G1212"/>
  <c r="G1349"/>
  <c r="F1350"/>
  <c r="G1350" s="1"/>
  <c r="F1341"/>
  <c r="G1341" s="1"/>
  <c r="G1340"/>
  <c r="F708"/>
  <c r="F709" s="1"/>
  <c r="G709" s="1"/>
  <c r="F1173"/>
  <c r="E1174"/>
  <c r="F1136"/>
  <c r="G1136" s="1"/>
  <c r="G1135"/>
  <c r="F765"/>
  <c r="G764"/>
  <c r="F462"/>
  <c r="G462" s="1"/>
  <c r="G461"/>
  <c r="F682"/>
  <c r="G681"/>
  <c r="G915"/>
  <c r="F916"/>
  <c r="F554"/>
  <c r="G554" s="1"/>
  <c r="G1339"/>
  <c r="G820"/>
  <c r="F821"/>
  <c r="F888"/>
  <c r="G888" s="1"/>
  <c r="G887"/>
  <c r="G858"/>
  <c r="F859"/>
  <c r="G1013"/>
  <c r="F1014"/>
  <c r="G452"/>
  <c r="F453"/>
  <c r="G453" s="1"/>
  <c r="G877"/>
  <c r="F878"/>
  <c r="G1311"/>
  <c r="F1312"/>
  <c r="G1312" s="1"/>
  <c r="F784"/>
  <c r="G783"/>
  <c r="E1165"/>
  <c r="F1165" s="1"/>
  <c r="F1164"/>
  <c r="G1321"/>
  <c r="F939"/>
  <c r="G939" s="1"/>
  <c r="G938"/>
  <c r="F986"/>
  <c r="G986" s="1"/>
  <c r="G985"/>
  <c r="G665"/>
  <c r="F666"/>
  <c r="G666" s="1"/>
  <c r="F897"/>
  <c r="G897" s="1"/>
  <c r="G896"/>
  <c r="G924"/>
  <c r="F925"/>
  <c r="G925" s="1"/>
  <c r="G905"/>
  <c r="F906"/>
  <c r="F831"/>
  <c r="G831" s="1"/>
  <c r="G830"/>
  <c r="F1086"/>
  <c r="G1086" s="1"/>
  <c r="G1085"/>
  <c r="F387"/>
  <c r="G387" s="1"/>
  <c r="G386"/>
  <c r="F949"/>
  <c r="G949" s="1"/>
  <c r="G948"/>
  <c r="E726"/>
  <c r="F726" s="1"/>
  <c r="G726" s="1"/>
  <c r="F725"/>
  <c r="G725" s="1"/>
  <c r="G690" l="1"/>
  <c r="G478"/>
  <c r="G517"/>
  <c r="E1175"/>
  <c r="F1175" s="1"/>
  <c r="F1174"/>
  <c r="G708"/>
  <c r="F683"/>
  <c r="G683" s="1"/>
  <c r="G682"/>
  <c r="F555"/>
  <c r="G555" s="1"/>
  <c r="G765"/>
  <c r="F766"/>
  <c r="G766" s="1"/>
  <c r="F917"/>
  <c r="G917" s="1"/>
  <c r="G916"/>
  <c r="G859"/>
  <c r="F860"/>
  <c r="G860" s="1"/>
  <c r="F822"/>
  <c r="G822" s="1"/>
  <c r="G821"/>
  <c r="G1014"/>
  <c r="F1015"/>
  <c r="G1015" s="1"/>
  <c r="G784"/>
  <c r="F785"/>
  <c r="G785" s="1"/>
  <c r="G906"/>
  <c r="F907"/>
  <c r="G907" s="1"/>
  <c r="F879"/>
  <c r="G879" s="1"/>
  <c r="G878"/>
</calcChain>
</file>

<file path=xl/comments1.xml><?xml version="1.0" encoding="utf-8"?>
<comments xmlns="http://schemas.openxmlformats.org/spreadsheetml/2006/main">
  <authors>
    <author>Administrator</author>
    <author>User</author>
    <author>kyqd</author>
  </authors>
  <commentList>
    <comment ref="D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GOTHENBURG Sweden</t>
        </r>
      </text>
    </comment>
    <comment ref="D1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2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OOCL LL2
同 cosco AEU3</t>
        </r>
      </text>
    </comment>
    <comment ref="D5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80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8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1</t>
        </r>
      </text>
    </comment>
    <comment ref="D9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AEM5
同OOCL EM2</t>
        </r>
      </text>
    </comment>
    <comment ref="D10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1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28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3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4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15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16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16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17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18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BOHAI SERVICE
同OOCL PCN1</t>
        </r>
      </text>
    </comment>
    <comment ref="D19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0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D209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B21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21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2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3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24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4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5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2</t>
        </r>
      </text>
    </comment>
    <comment ref="D26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2</t>
        </r>
      </text>
    </comment>
    <comment ref="D27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2</t>
        </r>
      </text>
    </comment>
    <comment ref="D28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29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29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306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</t>
        </r>
      </text>
    </comment>
    <comment ref="D31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322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B328" authorId="1">
      <text>
        <r>
          <rPr>
            <sz val="9"/>
            <rFont val="宋体"/>
            <family val="3"/>
            <charset val="134"/>
          </rPr>
          <t xml:space="preserve">在MSK网站，搜COLON FREE ZONE,PANAMA，选择“承运人托运（SD）”
</t>
        </r>
      </text>
    </comment>
    <comment ref="D33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34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CT2</t>
        </r>
      </text>
    </comment>
    <comment ref="D354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KCT</t>
        </r>
      </text>
    </comment>
    <comment ref="B361" authorId="1">
      <text>
        <r>
          <rPr>
            <sz val="9"/>
            <rFont val="宋体"/>
            <family val="3"/>
            <charset val="134"/>
          </rPr>
          <t>User:
CKV2</t>
        </r>
      </text>
    </comment>
    <comment ref="D37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-AGX
</t>
        </r>
      </text>
    </comment>
    <comment ref="D37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38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AGX</t>
        </r>
      </text>
    </comment>
    <comment ref="D39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40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KCM2
</t>
        </r>
      </text>
    </comment>
    <comment ref="D41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41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42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CPX3</t>
        </r>
      </text>
    </comment>
    <comment ref="D43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44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45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45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46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47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RFM</t>
        </r>
      </text>
    </comment>
    <comment ref="D48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CSE</t>
        </r>
      </text>
    </comment>
  </commentList>
</comments>
</file>

<file path=xl/sharedStrings.xml><?xml version="1.0" encoding="utf-8"?>
<sst xmlns="http://schemas.openxmlformats.org/spreadsheetml/2006/main" count="9642" uniqueCount="2901">
  <si>
    <t>EASLINE SHANGHAI</t>
  </si>
  <si>
    <t xml:space="preserve">DAMMAN </t>
  </si>
  <si>
    <t>CHENNAI</t>
  </si>
  <si>
    <t>0002W</t>
  </si>
  <si>
    <t>HYUNDAI PRESTIGE</t>
  </si>
  <si>
    <t>SAN ANTONIO</t>
  </si>
  <si>
    <t>MOL MATRIX</t>
  </si>
  <si>
    <t>MOL MANEUVER</t>
  </si>
  <si>
    <t>MOL MODERN</t>
  </si>
  <si>
    <t>058E</t>
  </si>
  <si>
    <t>030E</t>
  </si>
  <si>
    <t>CARRIER</t>
  </si>
  <si>
    <t>CNTAO</t>
  </si>
  <si>
    <t>044S</t>
  </si>
  <si>
    <t>039S</t>
  </si>
  <si>
    <t>COSCO PRIDE</t>
  </si>
  <si>
    <t>044W</t>
  </si>
  <si>
    <t>PANCON</t>
  </si>
  <si>
    <t>OCEAN EXPRESS</t>
  </si>
  <si>
    <t>SINOKOR</t>
  </si>
  <si>
    <t>REVERENCE</t>
  </si>
  <si>
    <t>STX</t>
  </si>
  <si>
    <t>024E</t>
  </si>
  <si>
    <t>WAN HAI 506</t>
  </si>
  <si>
    <t>054S</t>
  </si>
  <si>
    <t>CAPE FORBY</t>
  </si>
  <si>
    <t>053S</t>
  </si>
  <si>
    <t>UNAYZAH</t>
  </si>
  <si>
    <t>UMM SALAL</t>
  </si>
  <si>
    <t>CSCL NEPTUNE</t>
  </si>
  <si>
    <t>ISTANBUL</t>
  </si>
  <si>
    <t>W056</t>
  </si>
  <si>
    <t>WAREHOUSE CUT OFF</t>
  </si>
  <si>
    <t>DONG FANG FU</t>
  </si>
  <si>
    <t xml:space="preserve">HONGKONG ROUTE </t>
  </si>
  <si>
    <t xml:space="preserve">JAPAN &amp; SOUTH KOREA  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</si>
  <si>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</si>
  <si>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</si>
  <si>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</si>
  <si>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</si>
  <si>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</si>
  <si>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</si>
  <si>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</si>
  <si>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</si>
  <si>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</si>
  <si>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</si>
  <si>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ALULA</t>
  </si>
  <si>
    <t>002W</t>
  </si>
  <si>
    <t>XIN MEI ZHOU</t>
  </si>
  <si>
    <t>007W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</si>
  <si>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</si>
  <si>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</si>
  <si>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</si>
  <si>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</si>
  <si>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</si>
  <si>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</si>
  <si>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</si>
  <si>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</si>
  <si>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</si>
  <si>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 xml:space="preserve">LEIXOES/PORTO </t>
  </si>
  <si>
    <t xml:space="preserve">VARNA  </t>
  </si>
  <si>
    <t>CONSTANTSA</t>
  </si>
  <si>
    <t>KOPER</t>
  </si>
  <si>
    <t>RIJEKA</t>
  </si>
  <si>
    <t>GDYNIA</t>
  </si>
  <si>
    <t>ROTTERDAM</t>
  </si>
  <si>
    <t>HAMBURG</t>
  </si>
  <si>
    <t>AARHUS/COPENHAGEN</t>
  </si>
  <si>
    <t>ARS/COP</t>
  </si>
  <si>
    <t>GOTHENBURG</t>
  </si>
  <si>
    <t>HELSINKI</t>
  </si>
  <si>
    <t>OSLO</t>
  </si>
  <si>
    <t xml:space="preserve">BARCELONA  </t>
  </si>
  <si>
    <t>HENRY HUDSON BRIDGE</t>
  </si>
  <si>
    <t>027E</t>
  </si>
  <si>
    <t>HANGZHOU BAY BRIDGE</t>
  </si>
  <si>
    <t>002E</t>
  </si>
  <si>
    <t>YM UTMOST</t>
  </si>
  <si>
    <t>YM UPSURGENCE</t>
  </si>
  <si>
    <t xml:space="preserve">VALENCIA  </t>
  </si>
  <si>
    <t>PIRAEUS</t>
  </si>
  <si>
    <t>COSCO HELLAS</t>
  </si>
  <si>
    <t xml:space="preserve">GENOA </t>
  </si>
  <si>
    <t xml:space="preserve">ISTANBUL(k) </t>
  </si>
  <si>
    <t>PORT SAID</t>
  </si>
  <si>
    <t>040W</t>
  </si>
  <si>
    <t>026W</t>
  </si>
  <si>
    <t>TUNIS/RADES</t>
  </si>
  <si>
    <t xml:space="preserve">BEIRUT  </t>
  </si>
  <si>
    <t>ZANTE</t>
  </si>
  <si>
    <t xml:space="preserve">LIMASSOL  </t>
  </si>
  <si>
    <t xml:space="preserve">ALEXANDRIA  </t>
  </si>
  <si>
    <t xml:space="preserve">ASHDOD </t>
  </si>
  <si>
    <t>DURBAN</t>
  </si>
  <si>
    <t>005W</t>
  </si>
  <si>
    <t>009W</t>
  </si>
  <si>
    <t xml:space="preserve">TEMA   </t>
  </si>
  <si>
    <t>CAPE TOWN</t>
  </si>
  <si>
    <t>VIA SGP</t>
  </si>
  <si>
    <t>018W</t>
  </si>
  <si>
    <t>SGP</t>
  </si>
  <si>
    <t>010W</t>
  </si>
  <si>
    <t>CASABLANCA</t>
  </si>
  <si>
    <t>021E</t>
  </si>
  <si>
    <t xml:space="preserve">AUCKLAND </t>
  </si>
  <si>
    <t xml:space="preserve">BRISBANE  </t>
  </si>
  <si>
    <t>BRISBANE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</si>
  <si>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</si>
  <si>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</si>
  <si>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</si>
  <si>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</si>
  <si>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</si>
  <si>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</si>
  <si>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</si>
  <si>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</si>
  <si>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WAN HAI 501</t>
  </si>
  <si>
    <t>082W</t>
  </si>
  <si>
    <t>WAN HAI 507</t>
  </si>
  <si>
    <t xml:space="preserve">HO CHI MINH </t>
  </si>
  <si>
    <t>SITC</t>
  </si>
  <si>
    <t xml:space="preserve">HAIPHONG  </t>
  </si>
  <si>
    <t>HANSE ENERGY</t>
  </si>
  <si>
    <t xml:space="preserve">JAKARTA </t>
  </si>
  <si>
    <t>SURABAYA</t>
  </si>
  <si>
    <t xml:space="preserve">LAEM CHABANG  </t>
  </si>
  <si>
    <t>SITC VTX2</t>
  </si>
  <si>
    <t xml:space="preserve">BANGKOK </t>
  </si>
  <si>
    <t xml:space="preserve">SINGAPORE  </t>
  </si>
  <si>
    <t>004W</t>
  </si>
  <si>
    <t>031W</t>
  </si>
  <si>
    <t>030W</t>
  </si>
  <si>
    <t xml:space="preserve">PORT LOUIS  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</si>
  <si>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</si>
  <si>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</si>
  <si>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</si>
  <si>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</si>
  <si>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</si>
  <si>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</si>
  <si>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</si>
  <si>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</si>
  <si>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EASTERN EXPRESS</t>
  </si>
  <si>
    <t xml:space="preserve">INCHON </t>
  </si>
  <si>
    <t xml:space="preserve">KAOHSIUNG </t>
  </si>
  <si>
    <t>KAOHSIUNG</t>
  </si>
  <si>
    <t>KEELUNG</t>
  </si>
  <si>
    <t xml:space="preserve">KEELUNG </t>
  </si>
  <si>
    <t>TAICHUNG</t>
  </si>
  <si>
    <t xml:space="preserve">INDIAN ROUTE   </t>
  </si>
  <si>
    <t xml:space="preserve">CALCUTTA  </t>
  </si>
  <si>
    <t>COSCO OCEANIA</t>
  </si>
  <si>
    <t>COSCO BEIJING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</si>
  <si>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</si>
  <si>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</si>
  <si>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</si>
  <si>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</si>
  <si>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</si>
  <si>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</si>
  <si>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KUWAIT</t>
  </si>
  <si>
    <t>JEDDAH</t>
  </si>
  <si>
    <t>090W</t>
  </si>
  <si>
    <t xml:space="preserve">AQABA </t>
  </si>
  <si>
    <t xml:space="preserve">RIYADH </t>
  </si>
  <si>
    <t>DOHA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</si>
  <si>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</si>
  <si>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</si>
  <si>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</si>
  <si>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</si>
  <si>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</si>
  <si>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</si>
  <si>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</si>
  <si>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</si>
  <si>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</si>
  <si>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</si>
  <si>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</si>
  <si>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 xml:space="preserve">GUAYAQUIL  </t>
  </si>
  <si>
    <t>VALPARAISO</t>
  </si>
  <si>
    <t xml:space="preserve">IQUIQUE  </t>
  </si>
  <si>
    <t xml:space="preserve">MANZANILIO (MEX) </t>
  </si>
  <si>
    <t>SAN JOSE ,COSTARICA</t>
  </si>
  <si>
    <t>LAZARO CARDENAS(via)</t>
  </si>
  <si>
    <t>GUATEMALA CITY ,GUATEMALA</t>
  </si>
  <si>
    <t>NORTH AMERICAN ROUTE</t>
  </si>
  <si>
    <t xml:space="preserve">ATLANTA,GA </t>
  </si>
  <si>
    <t>LONG BEACH(via)</t>
  </si>
  <si>
    <t xml:space="preserve">LOS ANGELES,CA </t>
  </si>
  <si>
    <t>LOS ANGELES</t>
  </si>
  <si>
    <t>OOCL</t>
  </si>
  <si>
    <t>GREENWICH BRIDGE</t>
  </si>
  <si>
    <t>OAKLAND,CA</t>
  </si>
  <si>
    <t>NEW YORK,NJ</t>
  </si>
  <si>
    <t>026E</t>
  </si>
  <si>
    <t>MIAMI,FL</t>
  </si>
  <si>
    <t xml:space="preserve">CHICAGO,IL </t>
  </si>
  <si>
    <t xml:space="preserve">Houston, TX </t>
  </si>
  <si>
    <t xml:space="preserve">Dallas, TX </t>
  </si>
  <si>
    <t xml:space="preserve">VANCOUVER </t>
  </si>
  <si>
    <t>025E</t>
  </si>
  <si>
    <t xml:space="preserve">MONTREAL </t>
  </si>
  <si>
    <t>EUROPEAN ROUTE</t>
  </si>
  <si>
    <t>CNSHA</t>
  </si>
  <si>
    <t>HAM</t>
  </si>
  <si>
    <t>EMC</t>
  </si>
  <si>
    <t>YML</t>
  </si>
  <si>
    <t>COSCO BELGIUM</t>
  </si>
  <si>
    <t>COSCO FRANCE</t>
  </si>
  <si>
    <t>0004W</t>
  </si>
  <si>
    <t>ANT</t>
  </si>
  <si>
    <t>ROT</t>
  </si>
  <si>
    <t>FELIXSTOWE</t>
  </si>
  <si>
    <t>CMA CGM TITAN</t>
  </si>
  <si>
    <t>CMA CGM MUSCA</t>
  </si>
  <si>
    <t>DBL</t>
  </si>
  <si>
    <t>VARNA</t>
  </si>
  <si>
    <t>MSC EMANUELA</t>
  </si>
  <si>
    <t>EVER SAFETY</t>
  </si>
  <si>
    <t>VIA HAMBURG</t>
  </si>
  <si>
    <t>EVER SUPERB</t>
  </si>
  <si>
    <t>EVER SALUTE</t>
  </si>
  <si>
    <t>EVER USEFUL</t>
  </si>
  <si>
    <t>EVER UNISON</t>
  </si>
  <si>
    <t>EVER URBAN</t>
  </si>
  <si>
    <t>MEDITERRANEAN ROUTE</t>
  </si>
  <si>
    <t>BARCELONA</t>
  </si>
  <si>
    <t>COSCO AFRICA</t>
  </si>
  <si>
    <t>019W</t>
  </si>
  <si>
    <t>MSK</t>
  </si>
  <si>
    <t>CMA</t>
  </si>
  <si>
    <t>PIR</t>
  </si>
  <si>
    <t>BEIRUT</t>
  </si>
  <si>
    <t>140W</t>
  </si>
  <si>
    <t>LIMASSOL</t>
  </si>
  <si>
    <t>042W</t>
  </si>
  <si>
    <t>HUMBER BRIDGE</t>
  </si>
  <si>
    <t>AFRICA ROUTE</t>
  </si>
  <si>
    <t>AUSTRALIA &amp; NEW ZEALAND ROUTE</t>
  </si>
  <si>
    <t>BRI</t>
  </si>
  <si>
    <t>JPO TUCANA</t>
  </si>
  <si>
    <t>MEL</t>
  </si>
  <si>
    <t>038S</t>
  </si>
  <si>
    <t>057S</t>
  </si>
  <si>
    <t>042S</t>
  </si>
  <si>
    <t>016S</t>
  </si>
  <si>
    <t>APL TURKEY</t>
  </si>
  <si>
    <t>029W</t>
  </si>
  <si>
    <t>SYD</t>
  </si>
  <si>
    <t>TBA</t>
  </si>
  <si>
    <t>PKG(N)</t>
  </si>
  <si>
    <t>KMTC</t>
  </si>
  <si>
    <t>PENANG</t>
  </si>
  <si>
    <t>HCM</t>
  </si>
  <si>
    <t>SITC LAEM CHABANG</t>
  </si>
  <si>
    <t>CAPE FELTON</t>
  </si>
  <si>
    <t>HAIPHONG</t>
  </si>
  <si>
    <t>SUR</t>
  </si>
  <si>
    <t>096S</t>
  </si>
  <si>
    <t>097S</t>
  </si>
  <si>
    <t>SIHANOUVKILLE</t>
  </si>
  <si>
    <t>MANILA(S)</t>
  </si>
  <si>
    <t>LAEM CHABANG</t>
  </si>
  <si>
    <t>071W</t>
  </si>
  <si>
    <t>014W</t>
  </si>
  <si>
    <t>015W</t>
  </si>
  <si>
    <t>RCL</t>
  </si>
  <si>
    <t>049W</t>
  </si>
  <si>
    <t>INDIAN ROUTE</t>
  </si>
  <si>
    <t>CLT</t>
  </si>
  <si>
    <t>NEW DELHI/(P )</t>
  </si>
  <si>
    <t>NHAVA SHEVA</t>
  </si>
  <si>
    <t>039W</t>
  </si>
  <si>
    <t>012W</t>
  </si>
  <si>
    <t>016W</t>
  </si>
  <si>
    <t>W099</t>
  </si>
  <si>
    <t>020W</t>
  </si>
  <si>
    <t>COLOMBO</t>
  </si>
  <si>
    <t>KARACHI</t>
  </si>
  <si>
    <t>DUB</t>
  </si>
  <si>
    <t xml:space="preserve">DUB </t>
  </si>
  <si>
    <t>YM WEALTH</t>
  </si>
  <si>
    <t>AQA</t>
  </si>
  <si>
    <t>DAMMAN</t>
  </si>
  <si>
    <t>RIYADH</t>
  </si>
  <si>
    <t>071E</t>
  </si>
  <si>
    <t>CCNI ARAUCO</t>
  </si>
  <si>
    <t>SAN FRANCISCO BRIDGE</t>
  </si>
  <si>
    <t>NYK LYNX</t>
  </si>
  <si>
    <t>CALLAO</t>
  </si>
  <si>
    <t>BUENAVENTURA</t>
  </si>
  <si>
    <t>BUE</t>
  </si>
  <si>
    <t>MANZANILLO</t>
  </si>
  <si>
    <t>045E</t>
  </si>
  <si>
    <t>SINGAPORE</t>
  </si>
  <si>
    <t>025W</t>
  </si>
  <si>
    <t>017W</t>
  </si>
  <si>
    <t>MOL GENESIS</t>
  </si>
  <si>
    <t>COSCO HOUSTON</t>
  </si>
  <si>
    <t>124E</t>
  </si>
  <si>
    <t>COLON FREE ZONE</t>
  </si>
  <si>
    <t>ITAL MILIONE</t>
  </si>
  <si>
    <t>LA</t>
  </si>
  <si>
    <t>050E</t>
  </si>
  <si>
    <t>044E</t>
  </si>
  <si>
    <t>055E</t>
  </si>
  <si>
    <t>060W</t>
  </si>
  <si>
    <t>NYC</t>
  </si>
  <si>
    <t>058W</t>
  </si>
  <si>
    <t>HYUNDAI INTEGRAL</t>
  </si>
  <si>
    <t>CHICAGO</t>
  </si>
  <si>
    <t>061W</t>
  </si>
  <si>
    <t>MIAMI</t>
  </si>
  <si>
    <t>JAPAN &amp; SOUTH KOREA</t>
  </si>
  <si>
    <t>OSAKA/KOBE</t>
  </si>
  <si>
    <t>MOJI/HAKATA</t>
  </si>
  <si>
    <t>TOKYO/YOKOHAMA</t>
  </si>
  <si>
    <t>NAGOYA</t>
  </si>
  <si>
    <t>SITC HONGKONG</t>
  </si>
  <si>
    <t>BUSAN</t>
  </si>
  <si>
    <t>INCHON</t>
  </si>
  <si>
    <t>CNSZX</t>
  </si>
  <si>
    <t>BANGKOK</t>
  </si>
  <si>
    <t>OOCL SEOUL</t>
  </si>
  <si>
    <t>CMA CGM ALASKA</t>
  </si>
  <si>
    <t>TAYMA</t>
  </si>
  <si>
    <t>CMA CGM NEVADA</t>
  </si>
  <si>
    <t>CSCL STAR</t>
  </si>
  <si>
    <t>PANCON VICTORY</t>
  </si>
  <si>
    <t>PANCON SUNSHINE</t>
  </si>
  <si>
    <t xml:space="preserve">TORONTO </t>
  </si>
  <si>
    <t>MONTREAL</t>
  </si>
  <si>
    <t>WISDOM GRACE</t>
  </si>
  <si>
    <t>KUO LUNG</t>
  </si>
  <si>
    <t>CMA  EMC COSCO /PEX3</t>
  </si>
  <si>
    <t xml:space="preserve">BOSTON,MA </t>
  </si>
  <si>
    <t>KLINE/HPL/FE2</t>
  </si>
  <si>
    <t>KAMA BHUM</t>
  </si>
  <si>
    <t>MILD TEMPO</t>
  </si>
  <si>
    <t xml:space="preserve">EUROPEAN ROUTE   </t>
    <phoneticPr fontId="33" type="noConversion"/>
  </si>
  <si>
    <t xml:space="preserve">          Salling schedule-Ningbo    </t>
    <phoneticPr fontId="33" type="noConversion"/>
  </si>
  <si>
    <t>SITC YANTAI</t>
  </si>
  <si>
    <t>SITC WEIHAI</t>
  </si>
  <si>
    <t xml:space="preserve">HAMBURG </t>
    <phoneticPr fontId="33" type="noConversion"/>
  </si>
  <si>
    <t>JITRA BHUM</t>
  </si>
  <si>
    <t>KMTC TAIPEIS</t>
  </si>
  <si>
    <t>KMTC MUMBAI</t>
  </si>
  <si>
    <t>CSCL ZEEBRUGGE</t>
  </si>
  <si>
    <t>ISEACO FORTUNE</t>
  </si>
  <si>
    <t>SITC KANTO</t>
  </si>
  <si>
    <t xml:space="preserve"> </t>
  </si>
  <si>
    <t>006W</t>
  </si>
  <si>
    <t>YM SEATTLE</t>
  </si>
  <si>
    <t>COSCO ASHDOD</t>
  </si>
  <si>
    <t>COSCO IZMIR</t>
  </si>
  <si>
    <t>1828S</t>
  </si>
  <si>
    <t>WAN HAI 511</t>
  </si>
  <si>
    <t>COSCO EUROPE</t>
  </si>
  <si>
    <t>BLANK SAILING</t>
  </si>
  <si>
    <t>0027W</t>
  </si>
  <si>
    <t>1832S</t>
  </si>
  <si>
    <t>NAVIOS FELICITAS</t>
  </si>
  <si>
    <t>1822S</t>
  </si>
  <si>
    <t>YM UNICORN</t>
  </si>
  <si>
    <t>WAN HAI 611</t>
  </si>
  <si>
    <t>EVER SUMMIT</t>
  </si>
  <si>
    <t>EVER SIGMA</t>
  </si>
  <si>
    <t>WAN HAI 513</t>
  </si>
  <si>
    <t>1825N</t>
  </si>
  <si>
    <t>1824S</t>
  </si>
  <si>
    <t>YM GREEN</t>
  </si>
  <si>
    <t>EVER UNION</t>
  </si>
  <si>
    <t>TO BE NOMINATED</t>
  </si>
  <si>
    <t>COSCO HONG KONG</t>
  </si>
  <si>
    <t>KOTA PERDANA</t>
  </si>
  <si>
    <t>EVER LIBERAL</t>
  </si>
  <si>
    <t>EVER LIVING</t>
  </si>
  <si>
    <t>CSCL SPRING</t>
  </si>
  <si>
    <t>043E</t>
  </si>
  <si>
    <t>051E</t>
  </si>
  <si>
    <t>COSCO HAIFA</t>
  </si>
  <si>
    <t>UBENA  </t>
  </si>
  <si>
    <t>1821  </t>
  </si>
  <si>
    <t>blank sailing</t>
  </si>
  <si>
    <t>COSCO HAMBURG</t>
  </si>
  <si>
    <t>1844S</t>
  </si>
  <si>
    <t>JACKSON BAY</t>
  </si>
  <si>
    <t>1830S</t>
  </si>
  <si>
    <t>SITC OSAKA</t>
  </si>
  <si>
    <t>INSIGHT</t>
  </si>
  <si>
    <t>1826S</t>
  </si>
  <si>
    <t>1850E</t>
  </si>
  <si>
    <t>YM UNISON</t>
  </si>
  <si>
    <t>CONTI CRYSTAL</t>
  </si>
  <si>
    <t>HAMBURG BRIDGE</t>
  </si>
  <si>
    <t>MSC KATIE</t>
  </si>
  <si>
    <t>FA847A/847A</t>
  </si>
  <si>
    <t>008W</t>
  </si>
  <si>
    <t>XIN XIA MEN</t>
  </si>
  <si>
    <t>ITAL LIRICA</t>
  </si>
  <si>
    <t>MP THE BRADY</t>
  </si>
  <si>
    <t>MAERSKHONG KONG</t>
  </si>
  <si>
    <t>849W</t>
  </si>
  <si>
    <t>MSCLIVORNO</t>
  </si>
  <si>
    <t>MONACOMAERSK</t>
  </si>
  <si>
    <t>050N</t>
  </si>
  <si>
    <t>EVER STRONG</t>
  </si>
  <si>
    <t>075E</t>
  </si>
  <si>
    <t>079E</t>
  </si>
  <si>
    <t>COSCO ASIA</t>
  </si>
  <si>
    <t>COSCO HARMONY</t>
  </si>
  <si>
    <t>EVER LAUREL</t>
  </si>
  <si>
    <t>0877E</t>
  </si>
  <si>
    <t>COSCO TAICANG</t>
  </si>
  <si>
    <t>057E</t>
  </si>
  <si>
    <t>034E</t>
  </si>
  <si>
    <t>XIN DA YANG ZHOU</t>
  </si>
  <si>
    <t>038E</t>
  </si>
  <si>
    <t>COSCO PACIFIC</t>
  </si>
  <si>
    <t>EVER GOLDEN</t>
  </si>
  <si>
    <t>1012W</t>
  </si>
  <si>
    <t>KMTC DUBAI</t>
  </si>
  <si>
    <t>WIKING</t>
  </si>
  <si>
    <t>1808W</t>
  </si>
  <si>
    <t>047S</t>
  </si>
  <si>
    <t>COSCO SHIPPING GEMINI</t>
  </si>
  <si>
    <t>043S</t>
  </si>
  <si>
    <t>CSCL VENUS</t>
  </si>
  <si>
    <t>048W</t>
  </si>
  <si>
    <t>KOTA SETIA</t>
  </si>
  <si>
    <t>0029W</t>
  </si>
  <si>
    <t>KOTA LEKAS</t>
  </si>
  <si>
    <t xml:space="preserve"> ALS FAUNA</t>
  </si>
  <si>
    <t>1353W</t>
  </si>
  <si>
    <t>076W</t>
  </si>
  <si>
    <t>CMA CGM VOLGA</t>
  </si>
  <si>
    <t>0BX2DW1</t>
  </si>
  <si>
    <t>CMA CGM ANDROMEDA</t>
  </si>
  <si>
    <t>0ME27W1</t>
  </si>
  <si>
    <t>CMA CGM ALEXANDER VON HUMBOLDT</t>
  </si>
  <si>
    <t>OOCL INDONESIA</t>
  </si>
  <si>
    <t>CMA CGM CHRISTOPHE COLOMB</t>
  </si>
  <si>
    <t>MAERSK ESMERALDAS</t>
  </si>
  <si>
    <t>THURINGIA</t>
  </si>
  <si>
    <t>CCNI ANGOL</t>
  </si>
  <si>
    <t>KUO CHIA</t>
  </si>
  <si>
    <t>MCC NANJING  </t>
  </si>
  <si>
    <t>1823  </t>
  </si>
  <si>
    <t>CAP SAN LAZARO</t>
  </si>
  <si>
    <t>850E</t>
  </si>
  <si>
    <t>SOROE MAERSK</t>
  </si>
  <si>
    <t>848E</t>
  </si>
  <si>
    <t>WAN HAI 517</t>
  </si>
  <si>
    <t>SITC KEELUNG</t>
  </si>
  <si>
    <t>1821N</t>
  </si>
  <si>
    <t>1847E</t>
  </si>
  <si>
    <t>1827N</t>
  </si>
  <si>
    <t>1834S</t>
  </si>
  <si>
    <t>0QA1PS</t>
  </si>
  <si>
    <t xml:space="preserve">FELIXSTOWE </t>
    <phoneticPr fontId="33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</si>
  <si>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</si>
  <si>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 xml:space="preserve">IQUIQUE  </t>
    <phoneticPr fontId="33" type="noConversion"/>
  </si>
  <si>
    <t>COSCO EMC AWE-2</t>
    <phoneticPr fontId="9" type="noConversion"/>
  </si>
  <si>
    <t>COLOMBO EXPRESS</t>
  </si>
  <si>
    <t>076E</t>
  </si>
  <si>
    <t>083E</t>
  </si>
  <si>
    <t>077E</t>
  </si>
  <si>
    <t>107E</t>
  </si>
  <si>
    <t>HOUSTON BRIDGE</t>
  </si>
  <si>
    <t>HANOVER EXPRESS</t>
  </si>
  <si>
    <t>HARBOUR BRIDGE</t>
  </si>
  <si>
    <t>033E</t>
  </si>
  <si>
    <t>074E</t>
  </si>
  <si>
    <t>HANNOVER BRIDGE</t>
  </si>
  <si>
    <t>E</t>
  </si>
  <si>
    <t>065E</t>
  </si>
  <si>
    <t>MOL TRUTH</t>
  </si>
  <si>
    <t>MOL TRUST</t>
  </si>
  <si>
    <t>MOL TRADITION</t>
  </si>
  <si>
    <t>AL NEFUD</t>
  </si>
  <si>
    <t>SEASPAN ZAMBEZI</t>
  </si>
  <si>
    <t>KUALA LUMPUR EXPRESS</t>
  </si>
  <si>
    <t>YM UTOPIA</t>
  </si>
  <si>
    <t>MOL CHARISMA</t>
  </si>
  <si>
    <t>065W</t>
  </si>
  <si>
    <t>013W</t>
  </si>
  <si>
    <t>204W</t>
  </si>
  <si>
    <t>MANCHESTER BRIDGE</t>
  </si>
  <si>
    <t>NYK SWAN</t>
  </si>
  <si>
    <t>MANHATTAN BRIDGE</t>
  </si>
  <si>
    <t>YM WELLBEING</t>
  </si>
  <si>
    <t>YM WORLD</t>
  </si>
  <si>
    <t>YM WINNER</t>
  </si>
  <si>
    <t>YM WELCOME</t>
  </si>
  <si>
    <t>YM WINDOW</t>
  </si>
  <si>
    <t>YML MD3</t>
    <phoneticPr fontId="33" type="noConversion"/>
  </si>
  <si>
    <t>MAERSKHIDALGO</t>
  </si>
  <si>
    <t>MSC KALINA</t>
  </si>
  <si>
    <t>MAERSKHANOI</t>
  </si>
  <si>
    <t>MSC SAVONA</t>
  </si>
  <si>
    <t>850W</t>
  </si>
  <si>
    <t>851W</t>
  </si>
  <si>
    <t>852W</t>
  </si>
  <si>
    <t>853W</t>
  </si>
  <si>
    <t>MAERSKHAMBURG</t>
  </si>
  <si>
    <t>MSCAMSTERDAM</t>
  </si>
  <si>
    <t>MSCVALERIA</t>
  </si>
  <si>
    <t>MSCTARANTO</t>
  </si>
  <si>
    <t>MILANMAERSK</t>
  </si>
  <si>
    <t>MANCHESTER MAERSK</t>
  </si>
  <si>
    <t>MSC ERICA</t>
  </si>
  <si>
    <t>MARSTALMAERSK</t>
  </si>
  <si>
    <t>848W</t>
    <phoneticPr fontId="33" type="noConversion"/>
  </si>
  <si>
    <t>MSC DITTE</t>
  </si>
  <si>
    <t>MOGENSMAERSK</t>
  </si>
  <si>
    <t>MSC REEF</t>
  </si>
  <si>
    <t>EDITHMAERSK</t>
  </si>
  <si>
    <t>MSC ANNA</t>
  </si>
  <si>
    <t>HMM BLESSING</t>
  </si>
  <si>
    <t>COPIAPO</t>
  </si>
  <si>
    <t>MOL BELIEF</t>
  </si>
  <si>
    <t>COCHRANE</t>
  </si>
  <si>
    <t>MOL BRAVO</t>
  </si>
  <si>
    <t>MSC CAPELLA</t>
  </si>
  <si>
    <t>MOL BELLWETHER</t>
  </si>
  <si>
    <t>MSC LAUREN</t>
  </si>
  <si>
    <t>FA849A/849A</t>
  </si>
  <si>
    <t>FA851A/851A</t>
  </si>
  <si>
    <t>TINA I</t>
  </si>
  <si>
    <t>YM COSMOS</t>
  </si>
  <si>
    <t>ITAL LIBERA</t>
  </si>
  <si>
    <t>RDO FAVOUR</t>
  </si>
  <si>
    <t>MAERSK SIRAC</t>
  </si>
  <si>
    <t>SANTACATARINA</t>
  </si>
  <si>
    <t>E.R.MONTECITO</t>
  </si>
  <si>
    <t>MAERSKSKARSTIND</t>
  </si>
  <si>
    <t>CMA  SHAKA II MSK  SAF1</t>
    <phoneticPr fontId="33" type="noConversion"/>
  </si>
  <si>
    <t>MAERSKYANGTZE</t>
  </si>
  <si>
    <t>CARLSCHULTE</t>
  </si>
  <si>
    <t>MOL GROWTH</t>
  </si>
  <si>
    <t>LISBON</t>
  </si>
  <si>
    <t>845W</t>
  </si>
  <si>
    <t>846W</t>
  </si>
  <si>
    <t>847W</t>
  </si>
  <si>
    <t>848W</t>
  </si>
  <si>
    <t>CAPE MONTEREY  </t>
  </si>
  <si>
    <t>KALAMATA TRADER  </t>
  </si>
  <si>
    <t>MCC TOKYO  </t>
  </si>
  <si>
    <t>1825  </t>
  </si>
  <si>
    <t>1809  </t>
  </si>
  <si>
    <t>DEC</t>
    <phoneticPr fontId="33" type="noConversion"/>
  </si>
  <si>
    <t>APL BOSTON</t>
  </si>
  <si>
    <t>COSCO NINGBO</t>
  </si>
  <si>
    <t>CMA CGM COLUMBIA</t>
  </si>
  <si>
    <t>CMA CGM LISA MARIE</t>
  </si>
  <si>
    <t>0PP2FE1MA</t>
  </si>
  <si>
    <t>0PP2JE1MA</t>
  </si>
  <si>
    <t>0PP2LE1MA</t>
  </si>
  <si>
    <t>0PP2NE1MA</t>
  </si>
  <si>
    <t>CNNGB</t>
    <phoneticPr fontId="33" type="noConversion"/>
  </si>
  <si>
    <t>CSCL LONG BEACH</t>
  </si>
  <si>
    <t>022N</t>
  </si>
  <si>
    <t>030N</t>
  </si>
  <si>
    <t>056N</t>
  </si>
  <si>
    <t>APL DUBLIN</t>
  </si>
  <si>
    <t>APL BARCELONA</t>
  </si>
  <si>
    <t>APL SOUTHAMPTON</t>
  </si>
  <si>
    <t>APL YANGSHAN</t>
  </si>
  <si>
    <t>CMA CGM COCHIN</t>
  </si>
  <si>
    <t>0SV0FS1</t>
  </si>
  <si>
    <t>0SV0JS1</t>
  </si>
  <si>
    <t>0SV0NS1</t>
  </si>
  <si>
    <t>0SV0RS1</t>
  </si>
  <si>
    <t>0SV0VS1</t>
  </si>
  <si>
    <t>EVER STEADY</t>
  </si>
  <si>
    <t>092E</t>
  </si>
  <si>
    <t>081E</t>
  </si>
  <si>
    <t>KOTA PERWIRA</t>
  </si>
  <si>
    <t>KOTA PEKARANG</t>
  </si>
  <si>
    <t>0002E</t>
  </si>
  <si>
    <t>0008E</t>
  </si>
  <si>
    <t>064E</t>
  </si>
  <si>
    <t>059E</t>
  </si>
  <si>
    <t>APL FLORIDA</t>
  </si>
  <si>
    <t>CMA CGM MELISANDE</t>
  </si>
  <si>
    <t>BALTIC BRIDGE</t>
  </si>
  <si>
    <t>APL SCOTLAND</t>
  </si>
  <si>
    <t>0PG2JE1</t>
  </si>
  <si>
    <t>0PG2LE1</t>
  </si>
  <si>
    <t>0PG2NE1</t>
  </si>
  <si>
    <t>0PG2PE1</t>
  </si>
  <si>
    <t>ERVING</t>
  </si>
  <si>
    <t>COSCO SHIPPING SAKURA</t>
  </si>
  <si>
    <t>EDISON</t>
  </si>
  <si>
    <t>001E</t>
  </si>
  <si>
    <t>046E</t>
  </si>
  <si>
    <t>0MB1RE1</t>
  </si>
  <si>
    <t>0MB1VE1</t>
  </si>
  <si>
    <t>BLANK VOYAGE</t>
  </si>
  <si>
    <t>EVER LUNAR</t>
  </si>
  <si>
    <t>EVER LASTING</t>
  </si>
  <si>
    <t>EVER LEADER</t>
  </si>
  <si>
    <t>0879E</t>
  </si>
  <si>
    <t>0880E</t>
  </si>
  <si>
    <t>0881E</t>
  </si>
  <si>
    <t>CAPE AKRITAS</t>
  </si>
  <si>
    <t>EVER LIBRA</t>
  </si>
  <si>
    <t>CAPE KORTIA</t>
  </si>
  <si>
    <t xml:space="preserve"> KOTA PAHLAWAN</t>
  </si>
  <si>
    <t>COSCO SHIPPING HIMALAYAS</t>
  </si>
  <si>
    <t>omit</t>
  </si>
  <si>
    <t>0010E</t>
  </si>
  <si>
    <t>035E</t>
  </si>
  <si>
    <t>010E</t>
  </si>
  <si>
    <t>CSCL /WHL/PIL SEA</t>
    <phoneticPr fontId="33" type="noConversion"/>
  </si>
  <si>
    <t>EVER ENVOY</t>
  </si>
  <si>
    <t>YM Unanimity</t>
  </si>
  <si>
    <t>EVER ULTRA</t>
  </si>
  <si>
    <t>COSCO PRINCE RUPERT</t>
  </si>
  <si>
    <t>147E</t>
  </si>
  <si>
    <t>040E</t>
  </si>
  <si>
    <t>158E</t>
  </si>
  <si>
    <t>HAMMONIA SAPPHIRE</t>
  </si>
  <si>
    <t>KOTA CEPAT</t>
  </si>
  <si>
    <t>WAN HAI 613</t>
  </si>
  <si>
    <t>WAN HAI 516</t>
  </si>
  <si>
    <t>005E</t>
  </si>
  <si>
    <t>037E</t>
  </si>
  <si>
    <t>NO VESSEL</t>
  </si>
  <si>
    <t>XIN LOS ANGELES</t>
  </si>
  <si>
    <t>128W</t>
  </si>
  <si>
    <t>COSCO SHIPPING KILIMANJARO</t>
  </si>
  <si>
    <t>COSCO SHIPPING DENALI</t>
  </si>
  <si>
    <t>0RE25W1</t>
  </si>
  <si>
    <t>COSCO ANTWERP</t>
  </si>
  <si>
    <t>137W</t>
  </si>
  <si>
    <t>178W</t>
  </si>
  <si>
    <t xml:space="preserve">THALASSA ELPIDA </t>
  </si>
  <si>
    <t>EVER GIFTED</t>
  </si>
  <si>
    <t>THALASSA DOXA</t>
  </si>
  <si>
    <t xml:space="preserve">EVER GIVEN </t>
  </si>
  <si>
    <t xml:space="preserve">THALASSA NIKI </t>
  </si>
  <si>
    <t>1013W</t>
  </si>
  <si>
    <t>1014W</t>
  </si>
  <si>
    <t>1015W</t>
  </si>
  <si>
    <t>1016W</t>
  </si>
  <si>
    <t>1017W</t>
  </si>
  <si>
    <t>COSCO/AEU5</t>
    <phoneticPr fontId="33" type="noConversion"/>
  </si>
  <si>
    <t>WAN HAI 502</t>
  </si>
  <si>
    <t>188W</t>
  </si>
  <si>
    <t>163W</t>
  </si>
  <si>
    <t>XIN FU ZHOU</t>
  </si>
  <si>
    <t>1809W</t>
  </si>
  <si>
    <t>18009W</t>
  </si>
  <si>
    <t>222s</t>
  </si>
  <si>
    <t>021s</t>
  </si>
  <si>
    <t>049s</t>
  </si>
  <si>
    <t>223s</t>
  </si>
  <si>
    <t>COSCO FUKUYAMA</t>
  </si>
  <si>
    <t>COSCO COLOMBO</t>
  </si>
  <si>
    <t>076S</t>
  </si>
  <si>
    <t>051S</t>
  </si>
  <si>
    <t>077S</t>
  </si>
  <si>
    <t>COSCO SHIPPING TAURUS</t>
  </si>
  <si>
    <t>COSCO SHIPPING LEO</t>
  </si>
  <si>
    <t>COSCO SHIPPING CAPRICORN</t>
  </si>
  <si>
    <t>COSCO SHIPPING LIBRA</t>
  </si>
  <si>
    <t xml:space="preserve">COSCO SAO PAULO </t>
  </si>
  <si>
    <t>CSCL  STAR</t>
  </si>
  <si>
    <t>COSCO DENMARK</t>
  </si>
  <si>
    <t>TALOS</t>
  </si>
  <si>
    <t>TAIPEI TRIUMPH</t>
  </si>
  <si>
    <t>KOTA SEMPENA</t>
  </si>
  <si>
    <t>KOTA SALAM</t>
  </si>
  <si>
    <t>KOTA SELAMAT</t>
  </si>
  <si>
    <t>KOTA SEJATI</t>
  </si>
  <si>
    <t>0037W</t>
  </si>
  <si>
    <t>0033W</t>
  </si>
  <si>
    <t>YM EXCELLENCE</t>
  </si>
  <si>
    <t>ITAL LAGUNA</t>
  </si>
  <si>
    <t xml:space="preserve">MAERSK SARNIA </t>
  </si>
  <si>
    <t>1356W</t>
  </si>
  <si>
    <t>APL CALIFORNIA</t>
  </si>
  <si>
    <t>APL NEW JERSEY</t>
  </si>
  <si>
    <t xml:space="preserve"> CMA CGM LAMARTINE</t>
  </si>
  <si>
    <t>0BE2DW1</t>
  </si>
  <si>
    <t>074W</t>
  </si>
  <si>
    <t>0BE2HW1</t>
  </si>
  <si>
    <t>0BE2JW1</t>
  </si>
  <si>
    <t>COSCO SHIPPING RHINE</t>
  </si>
  <si>
    <t>MAIRA XL</t>
  </si>
  <si>
    <t>CMA CGM URUGUAY</t>
  </si>
  <si>
    <t>COSCO SHIPPING PANAMA</t>
  </si>
  <si>
    <t>0BX2JW1</t>
  </si>
  <si>
    <t>CMA CGM CENTAURUS</t>
  </si>
  <si>
    <t>CMA CGM GEMINI</t>
  </si>
  <si>
    <t>0ME29W1</t>
  </si>
  <si>
    <t>0ME2BW1</t>
  </si>
  <si>
    <t>0ME2DW1</t>
  </si>
  <si>
    <t>0ME2FW1</t>
  </si>
  <si>
    <t>CMA CGM BENJAMIN FRANKLIN</t>
  </si>
  <si>
    <t>APL TEMASEK</t>
  </si>
  <si>
    <t>CMA CGM KERGUELEN</t>
  </si>
  <si>
    <t>CMA CGM JULES VERNE</t>
  </si>
  <si>
    <t>0FL2BW1</t>
  </si>
  <si>
    <t>0FL2DW1</t>
  </si>
  <si>
    <t>0FL2FW1</t>
  </si>
  <si>
    <t>0FL2HW1</t>
  </si>
  <si>
    <t>0FL2JW1</t>
  </si>
  <si>
    <t>CSCL PACIFIC OCEAN</t>
  </si>
  <si>
    <t>OOCL GERMANY</t>
  </si>
  <si>
    <t>CSCL GLOBE</t>
  </si>
  <si>
    <t>OOCL SCANDINAVIA</t>
  </si>
  <si>
    <t>CMA CGM CORTE REAL</t>
  </si>
  <si>
    <t>CMA CGM AMERIGO VESPUCCI</t>
  </si>
  <si>
    <t xml:space="preserve">CMA CGM MARCO POLO </t>
  </si>
  <si>
    <t>0KN17W1</t>
  </si>
  <si>
    <t>001KNWA</t>
  </si>
  <si>
    <t>003KNWA</t>
  </si>
  <si>
    <t>005KNWA</t>
  </si>
  <si>
    <t>007KNWA</t>
  </si>
  <si>
    <t>1851E</t>
  </si>
  <si>
    <t>1852E</t>
  </si>
  <si>
    <t>1853E</t>
  </si>
  <si>
    <t>1854E</t>
  </si>
  <si>
    <t>A.P.MOLLER</t>
  </si>
  <si>
    <t>902E</t>
  </si>
  <si>
    <t>MAERSK SEOUL</t>
  </si>
  <si>
    <t>903E</t>
  </si>
  <si>
    <t>SALLY MAERSK</t>
  </si>
  <si>
    <t>CORNELIUS MAERSK</t>
  </si>
  <si>
    <t>904E</t>
  </si>
  <si>
    <t>905E</t>
  </si>
  <si>
    <t>CSL ATLANTIC</t>
  </si>
  <si>
    <t>LICA MAERSK</t>
  </si>
  <si>
    <t>TNB11</t>
  </si>
  <si>
    <t>MAERSK SHAMS</t>
  </si>
  <si>
    <t>MAERSK GATESHEAD</t>
  </si>
  <si>
    <t>SYMI I</t>
  </si>
  <si>
    <t>SAN FRANCISCA</t>
  </si>
  <si>
    <t>1849S</t>
  </si>
  <si>
    <t>1850S</t>
  </si>
  <si>
    <t>1851S</t>
  </si>
  <si>
    <t>1852S</t>
  </si>
  <si>
    <t>SIMA GISELLE</t>
  </si>
  <si>
    <t>KOTA LEMBAH</t>
  </si>
  <si>
    <t>CMA CGM AMBER</t>
  </si>
  <si>
    <t>VENETIA</t>
  </si>
  <si>
    <t>WAN HAI 515</t>
  </si>
  <si>
    <t>050W</t>
    <phoneticPr fontId="33" type="noConversion"/>
  </si>
  <si>
    <t>MAERSK ESSEX</t>
  </si>
  <si>
    <t>MAERSK ENSHI</t>
  </si>
  <si>
    <t>MSC VANDYA</t>
  </si>
  <si>
    <t>MAERSK EDIRNE</t>
  </si>
  <si>
    <t>849N</t>
  </si>
  <si>
    <t>850N</t>
  </si>
  <si>
    <t>851N</t>
  </si>
  <si>
    <t>852N</t>
  </si>
  <si>
    <t>0RK1RS</t>
  </si>
  <si>
    <t>ITHA BHUM</t>
  </si>
  <si>
    <t>0RK1XS</t>
  </si>
  <si>
    <t>1848E</t>
  </si>
  <si>
    <t>1849E</t>
  </si>
  <si>
    <t>1814S</t>
  </si>
  <si>
    <t>1836S</t>
  </si>
  <si>
    <t>CNNGB</t>
    <phoneticPr fontId="33" type="noConversion"/>
  </si>
  <si>
    <t>SITC KAWASAKI</t>
  </si>
  <si>
    <t>SITC MACAO</t>
  </si>
  <si>
    <t>1902S</t>
  </si>
  <si>
    <t>1847S</t>
  </si>
  <si>
    <t>1846S</t>
  </si>
  <si>
    <t>1829N</t>
  </si>
  <si>
    <t>1833N</t>
  </si>
  <si>
    <t xml:space="preserve">MAX CENTAUR </t>
  </si>
  <si>
    <t>1851N</t>
  </si>
  <si>
    <t>072E</t>
  </si>
  <si>
    <t>073E</t>
  </si>
  <si>
    <t>SITC BANGKOK</t>
  </si>
  <si>
    <t>SITC GUANGDONG</t>
  </si>
  <si>
    <t>1823N</t>
  </si>
  <si>
    <t>1901N</t>
  </si>
  <si>
    <t>DERBY D</t>
  </si>
  <si>
    <t>SEASPAN VANCOUVER</t>
  </si>
  <si>
    <t>0QA1RS</t>
  </si>
  <si>
    <t>0QA1TS</t>
  </si>
  <si>
    <t>OQA1VS</t>
  </si>
  <si>
    <t>COSCO SHIPPING KILIMANTARO</t>
    <phoneticPr fontId="33" type="noConversion"/>
  </si>
  <si>
    <t>006W</t>
    <phoneticPr fontId="33" type="noConversion"/>
  </si>
  <si>
    <t>PIL RSS</t>
    <phoneticPr fontId="33" type="noConversion"/>
  </si>
  <si>
    <t>COSCOSHIPPING DENALI</t>
    <phoneticPr fontId="33" type="noConversion"/>
  </si>
  <si>
    <t>004W</t>
    <phoneticPr fontId="33" type="noConversion"/>
  </si>
  <si>
    <t>OMIT</t>
    <phoneticPr fontId="33" type="noConversion"/>
  </si>
  <si>
    <t>CMA CGMNEVADA</t>
    <phoneticPr fontId="33" type="noConversion"/>
  </si>
  <si>
    <t>0RE25W1</t>
    <phoneticPr fontId="33" type="noConversion"/>
  </si>
  <si>
    <t>COSCO FRANCE</t>
    <phoneticPr fontId="33" type="noConversion"/>
  </si>
  <si>
    <t>030W</t>
    <phoneticPr fontId="33" type="noConversion"/>
  </si>
  <si>
    <t>WAREHOUSE CUT OFF</t>
    <phoneticPr fontId="33" type="noConversion"/>
  </si>
  <si>
    <t>VIA SGP</t>
    <phoneticPr fontId="33" type="noConversion"/>
  </si>
  <si>
    <t>KOTA GEMAR</t>
    <phoneticPr fontId="33" type="noConversion"/>
  </si>
  <si>
    <t>0217W</t>
    <phoneticPr fontId="33" type="noConversion"/>
  </si>
  <si>
    <t>PIL EAS</t>
    <phoneticPr fontId="33" type="noConversion"/>
  </si>
  <si>
    <t>COSCO FUZHOU</t>
    <phoneticPr fontId="33" type="noConversion"/>
  </si>
  <si>
    <t>096W</t>
    <phoneticPr fontId="33" type="noConversion"/>
  </si>
  <si>
    <t>KOTA MANIS</t>
    <phoneticPr fontId="33" type="noConversion"/>
  </si>
  <si>
    <t>0019W</t>
    <phoneticPr fontId="33" type="noConversion"/>
  </si>
  <si>
    <t>BOMAR FULGENT</t>
    <phoneticPr fontId="33" type="noConversion"/>
  </si>
  <si>
    <t>1713W</t>
    <phoneticPr fontId="33" type="noConversion"/>
  </si>
  <si>
    <t>KOTA MEGAH</t>
    <phoneticPr fontId="33" type="noConversion"/>
  </si>
  <si>
    <t>0116W</t>
    <phoneticPr fontId="33" type="noConversion"/>
  </si>
  <si>
    <t>EVER URSULA</t>
  </si>
  <si>
    <t>EVER UNITY</t>
  </si>
  <si>
    <t>1592W</t>
  </si>
  <si>
    <t>1593W</t>
  </si>
  <si>
    <t>1594W</t>
  </si>
  <si>
    <t>COSCO  MEX2</t>
    <phoneticPr fontId="33" type="noConversion"/>
  </si>
  <si>
    <t>COSCO  MEX5</t>
    <phoneticPr fontId="33" type="noConversion"/>
  </si>
  <si>
    <t>COSCO   AEU3</t>
    <phoneticPr fontId="33" type="noConversion"/>
  </si>
  <si>
    <t>OPERATOR</t>
    <phoneticPr fontId="33" type="noConversion"/>
  </si>
  <si>
    <t>CNNGB</t>
    <phoneticPr fontId="33" type="noConversion"/>
  </si>
  <si>
    <t>COSCO/AEU2</t>
    <phoneticPr fontId="33" type="noConversion"/>
  </si>
  <si>
    <t>COSCO/AEU6</t>
    <phoneticPr fontId="33" type="noConversion"/>
  </si>
  <si>
    <t>VESSEL</t>
    <phoneticPr fontId="33" type="noConversion"/>
  </si>
  <si>
    <t>CNNGB</t>
    <phoneticPr fontId="33" type="noConversion"/>
  </si>
  <si>
    <t>849W</t>
    <phoneticPr fontId="33" type="noConversion"/>
  </si>
  <si>
    <t>HMM/HSD/AE6</t>
    <phoneticPr fontId="33" type="noConversion"/>
  </si>
  <si>
    <t>VESSEL</t>
    <phoneticPr fontId="33" type="noConversion"/>
  </si>
  <si>
    <t>COSCO/CMA /AEU5</t>
    <phoneticPr fontId="33" type="noConversion"/>
  </si>
  <si>
    <t>COSCO /AEU1</t>
    <phoneticPr fontId="33" type="noConversion"/>
  </si>
  <si>
    <t>DUBLIN</t>
    <phoneticPr fontId="33" type="noConversion"/>
  </si>
  <si>
    <t>VESSEL</t>
    <phoneticPr fontId="9" type="noConversion"/>
  </si>
  <si>
    <t xml:space="preserve"> </t>
    <phoneticPr fontId="33" type="noConversion"/>
  </si>
  <si>
    <t>PRIAEUS</t>
    <phoneticPr fontId="33" type="noConversion"/>
  </si>
  <si>
    <t>COSCO/AEM1</t>
    <phoneticPr fontId="33" type="noConversion"/>
  </si>
  <si>
    <r>
      <t>CONSTANTSA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ROCND</t>
    </r>
    <r>
      <rPr>
        <sz val="12"/>
        <color theme="1"/>
        <rFont val="宋体"/>
        <family val="3"/>
        <charset val="134"/>
      </rPr>
      <t>）</t>
    </r>
    <phoneticPr fontId="33" type="noConversion"/>
  </si>
  <si>
    <t>COSCO /AEM3</t>
    <phoneticPr fontId="33" type="noConversion"/>
  </si>
  <si>
    <t>KOPER</t>
    <phoneticPr fontId="33" type="noConversion"/>
  </si>
  <si>
    <t>COSCO/EMC/AEM6</t>
    <phoneticPr fontId="33" type="noConversion"/>
  </si>
  <si>
    <t>RIJEKA</t>
    <phoneticPr fontId="33" type="noConversion"/>
  </si>
  <si>
    <t>CNNGB</t>
    <phoneticPr fontId="33" type="noConversion"/>
  </si>
  <si>
    <t>TALLINN</t>
    <phoneticPr fontId="33" type="noConversion"/>
  </si>
  <si>
    <t xml:space="preserve">NORDIC ROUTE     </t>
    <phoneticPr fontId="33" type="noConversion"/>
  </si>
  <si>
    <t>GOTHENBURG</t>
    <phoneticPr fontId="33" type="noConversion"/>
  </si>
  <si>
    <t>HELSINKI</t>
    <phoneticPr fontId="33" type="noConversion"/>
  </si>
  <si>
    <t xml:space="preserve">MEDITERRANEAN ROUTE </t>
    <phoneticPr fontId="33" type="noConversion"/>
  </si>
  <si>
    <t xml:space="preserve">BARCELONA  </t>
    <phoneticPr fontId="33" type="noConversion"/>
  </si>
  <si>
    <t>ONE MD1</t>
    <phoneticPr fontId="33" type="noConversion"/>
  </si>
  <si>
    <t>COSCO/AEM2</t>
    <phoneticPr fontId="33" type="noConversion"/>
  </si>
  <si>
    <t>HPL /MD2</t>
    <phoneticPr fontId="33" type="noConversion"/>
  </si>
  <si>
    <t xml:space="preserve">GENOA </t>
    <phoneticPr fontId="33" type="noConversion"/>
  </si>
  <si>
    <t>VALENCIA</t>
    <phoneticPr fontId="33" type="noConversion"/>
  </si>
  <si>
    <t>MSC /MSK /AE20</t>
    <phoneticPr fontId="33" type="noConversion"/>
  </si>
  <si>
    <t>PORT SAID (E)</t>
    <phoneticPr fontId="33" type="noConversion"/>
  </si>
  <si>
    <t>COSCO/AEM6</t>
    <phoneticPr fontId="33" type="noConversion"/>
  </si>
  <si>
    <t>ALEXANDRIA  new</t>
    <phoneticPr fontId="33" type="noConversion"/>
  </si>
  <si>
    <t>COSCO/AEM5</t>
    <phoneticPr fontId="33" type="noConversion"/>
  </si>
  <si>
    <t xml:space="preserve">AFRICA ROUTE   </t>
    <phoneticPr fontId="33" type="noConversion"/>
  </si>
  <si>
    <t>DURBAN</t>
    <phoneticPr fontId="33" type="noConversion"/>
  </si>
  <si>
    <t>MOL COSCO KLINE/ ZAX1</t>
    <phoneticPr fontId="33" type="noConversion"/>
  </si>
  <si>
    <t>TANGER</t>
    <phoneticPr fontId="33" type="noConversion"/>
  </si>
  <si>
    <t>HPL /FE2</t>
    <phoneticPr fontId="33" type="noConversion"/>
  </si>
  <si>
    <t>COSCO/WAX2</t>
    <phoneticPr fontId="33" type="noConversion"/>
  </si>
  <si>
    <t>APAPA,LAGOS/TINCAN</t>
    <phoneticPr fontId="33" type="noConversion"/>
  </si>
  <si>
    <t>MOMBASA</t>
    <phoneticPr fontId="33" type="noConversion"/>
  </si>
  <si>
    <t>TANJUNGS</t>
    <phoneticPr fontId="33" type="noConversion"/>
  </si>
  <si>
    <t>COSCO AEM1</t>
    <phoneticPr fontId="33" type="noConversion"/>
  </si>
  <si>
    <t>VANLENCIA</t>
    <phoneticPr fontId="33" type="noConversion"/>
  </si>
  <si>
    <t>MSC/MSK /AE5</t>
    <phoneticPr fontId="33" type="noConversion"/>
  </si>
  <si>
    <t>PORT LOUIS</t>
    <phoneticPr fontId="33" type="noConversion"/>
  </si>
  <si>
    <t>1811</t>
    <phoneticPr fontId="33" type="noConversion"/>
  </si>
  <si>
    <t xml:space="preserve">AUSTRALIA &amp; NEW ZEALAND ROUTE   </t>
    <phoneticPr fontId="33" type="noConversion"/>
  </si>
  <si>
    <t xml:space="preserve">ADELAIDE   </t>
    <phoneticPr fontId="33" type="noConversion"/>
  </si>
  <si>
    <t>243S</t>
    <phoneticPr fontId="33" type="noConversion"/>
  </si>
  <si>
    <t>CMA/PIL (NCS)</t>
    <phoneticPr fontId="33" type="noConversion"/>
  </si>
  <si>
    <t>104S</t>
    <phoneticPr fontId="33" type="noConversion"/>
  </si>
  <si>
    <t>241S</t>
    <phoneticPr fontId="33" type="noConversion"/>
  </si>
  <si>
    <t>017S</t>
    <phoneticPr fontId="33" type="noConversion"/>
  </si>
  <si>
    <t>289S</t>
    <phoneticPr fontId="33" type="noConversion"/>
  </si>
  <si>
    <t xml:space="preserve">BRISBANE  </t>
    <phoneticPr fontId="33" type="noConversion"/>
  </si>
  <si>
    <t>844W</t>
    <phoneticPr fontId="33" type="noConversion"/>
  </si>
  <si>
    <t>MAERSK AU1 MSC(Wallaby)</t>
    <phoneticPr fontId="33" type="noConversion"/>
  </si>
  <si>
    <t xml:space="preserve">FREMANTLE(PERTH) </t>
    <phoneticPr fontId="33" type="noConversion"/>
  </si>
  <si>
    <t>100N</t>
    <phoneticPr fontId="33" type="noConversion"/>
  </si>
  <si>
    <t>KLINE EMC  YM AUJ/NEAX</t>
    <phoneticPr fontId="33" type="noConversion"/>
  </si>
  <si>
    <t>205N</t>
    <phoneticPr fontId="33" type="noConversion"/>
  </si>
  <si>
    <t>092N</t>
    <phoneticPr fontId="33" type="noConversion"/>
  </si>
  <si>
    <t>088N</t>
    <phoneticPr fontId="33" type="noConversion"/>
  </si>
  <si>
    <t>064N</t>
    <phoneticPr fontId="33" type="noConversion"/>
  </si>
  <si>
    <t xml:space="preserve">PENANG          </t>
    <phoneticPr fontId="33" type="noConversion"/>
  </si>
  <si>
    <t>PENANG</t>
    <phoneticPr fontId="33" type="noConversion"/>
  </si>
  <si>
    <t>WAREHOUSE CUT OFF</t>
    <phoneticPr fontId="33" type="noConversion"/>
  </si>
  <si>
    <t xml:space="preserve">PORT KELANG        </t>
    <phoneticPr fontId="33" type="noConversion"/>
  </si>
  <si>
    <t xml:space="preserve"> </t>
    <phoneticPr fontId="33" type="noConversion"/>
  </si>
  <si>
    <t>PORT KELANG</t>
    <phoneticPr fontId="33" type="noConversion"/>
  </si>
  <si>
    <t>032E</t>
    <phoneticPr fontId="33" type="noConversion"/>
  </si>
  <si>
    <t>ONE  PMX</t>
    <phoneticPr fontId="33" type="noConversion"/>
  </si>
  <si>
    <t>001E</t>
    <phoneticPr fontId="33" type="noConversion"/>
  </si>
  <si>
    <t>137E</t>
    <phoneticPr fontId="33" type="noConversion"/>
  </si>
  <si>
    <t>061E</t>
    <phoneticPr fontId="33" type="noConversion"/>
  </si>
  <si>
    <t>178E</t>
    <phoneticPr fontId="33" type="noConversion"/>
  </si>
  <si>
    <t>052W</t>
    <phoneticPr fontId="33" type="noConversion"/>
  </si>
  <si>
    <t xml:space="preserve">WHL CMS </t>
    <phoneticPr fontId="33" type="noConversion"/>
  </si>
  <si>
    <t>213W</t>
    <phoneticPr fontId="33" type="noConversion"/>
  </si>
  <si>
    <t>042W</t>
    <phoneticPr fontId="33" type="noConversion"/>
  </si>
  <si>
    <t>043W</t>
    <phoneticPr fontId="33" type="noConversion"/>
  </si>
  <si>
    <t xml:space="preserve">HO CHI MINH    </t>
    <phoneticPr fontId="33" type="noConversion"/>
  </si>
  <si>
    <t xml:space="preserve"> SITC /VTX3</t>
    <phoneticPr fontId="33" type="noConversion"/>
  </si>
  <si>
    <t xml:space="preserve">HO CHI MINH </t>
    <phoneticPr fontId="33" type="noConversion"/>
  </si>
  <si>
    <t>KLINE /SITC JABCO-2/VTX2</t>
    <phoneticPr fontId="33" type="noConversion"/>
  </si>
  <si>
    <t xml:space="preserve">HAIPHONG </t>
    <phoneticPr fontId="33" type="noConversion"/>
  </si>
  <si>
    <t xml:space="preserve">SITC /CJV5 </t>
    <phoneticPr fontId="33" type="noConversion"/>
  </si>
  <si>
    <t xml:space="preserve">JAKARTA            </t>
    <phoneticPr fontId="33" type="noConversion"/>
  </si>
  <si>
    <t>KMTC/COSCO/CSE</t>
    <phoneticPr fontId="33" type="noConversion"/>
  </si>
  <si>
    <t xml:space="preserve">SURABAYA      </t>
    <phoneticPr fontId="33" type="noConversion"/>
  </si>
  <si>
    <t>ASL  CHN1</t>
    <phoneticPr fontId="33" type="noConversion"/>
  </si>
  <si>
    <t xml:space="preserve">LAEM CHABANG  </t>
    <phoneticPr fontId="33" type="noConversion"/>
  </si>
  <si>
    <t>LAEM CHABANG</t>
    <phoneticPr fontId="33" type="noConversion"/>
  </si>
  <si>
    <t>RCL /RBC1</t>
    <phoneticPr fontId="33" type="noConversion"/>
  </si>
  <si>
    <t>280S</t>
    <phoneticPr fontId="33" type="noConversion"/>
  </si>
  <si>
    <t>288S</t>
    <phoneticPr fontId="33" type="noConversion"/>
  </si>
  <si>
    <t xml:space="preserve">BANGKOK   </t>
    <phoneticPr fontId="33" type="noConversion"/>
  </si>
  <si>
    <t>BANGKOK</t>
    <phoneticPr fontId="33" type="noConversion"/>
  </si>
  <si>
    <t>COSCO/RBC2</t>
    <phoneticPr fontId="33" type="noConversion"/>
  </si>
  <si>
    <t>288S</t>
    <phoneticPr fontId="33" type="noConversion"/>
  </si>
  <si>
    <t xml:space="preserve">SINGAPORE        </t>
    <phoneticPr fontId="33" type="noConversion"/>
  </si>
  <si>
    <t>MANILA</t>
    <phoneticPr fontId="33" type="noConversion"/>
  </si>
  <si>
    <t xml:space="preserve">MANILA </t>
    <phoneticPr fontId="33" type="noConversion"/>
  </si>
  <si>
    <t>COSCO /CSCL   CNP2</t>
    <phoneticPr fontId="33" type="noConversion"/>
  </si>
  <si>
    <t xml:space="preserve">SIHANOUKVILLE </t>
    <phoneticPr fontId="33" type="noConversion"/>
  </si>
  <si>
    <t>SIHANOUKVILLE</t>
    <phoneticPr fontId="33" type="noConversion"/>
  </si>
  <si>
    <t xml:space="preserve">SNL SITC/NA1 CJV4 </t>
    <phoneticPr fontId="33" type="noConversion"/>
  </si>
  <si>
    <t>SITC/SKU</t>
    <phoneticPr fontId="33" type="noConversion"/>
  </si>
  <si>
    <t xml:space="preserve">HAKATA </t>
    <phoneticPr fontId="33" type="noConversion"/>
  </si>
  <si>
    <t>CNNGB</t>
    <phoneticPr fontId="33" type="noConversion"/>
  </si>
  <si>
    <t>WAREHOUSE CUT OFF</t>
    <phoneticPr fontId="33" type="noConversion"/>
  </si>
  <si>
    <t xml:space="preserve">TOKYO </t>
    <phoneticPr fontId="33" type="noConversion"/>
  </si>
  <si>
    <t>071E</t>
    <phoneticPr fontId="33" type="noConversion"/>
  </si>
  <si>
    <t>CSCL COSCO SKT8          /SNL NKT1 SITC</t>
    <phoneticPr fontId="33" type="noConversion"/>
  </si>
  <si>
    <t>072E</t>
    <phoneticPr fontId="33" type="noConversion"/>
  </si>
  <si>
    <t>073E</t>
    <phoneticPr fontId="33" type="noConversion"/>
  </si>
  <si>
    <t>074E</t>
    <phoneticPr fontId="33" type="noConversion"/>
  </si>
  <si>
    <t>075E</t>
    <phoneticPr fontId="33" type="noConversion"/>
  </si>
  <si>
    <t xml:space="preserve">YOKOHAMA     </t>
    <phoneticPr fontId="33" type="noConversion"/>
  </si>
  <si>
    <t>NOSCO (sitc)   VTX2          /SNL NJ1</t>
    <phoneticPr fontId="33" type="noConversion"/>
  </si>
  <si>
    <t xml:space="preserve">NAGOYA </t>
    <phoneticPr fontId="33" type="noConversion"/>
  </si>
  <si>
    <t>1823E</t>
    <phoneticPr fontId="33" type="noConversion"/>
  </si>
  <si>
    <t>EAS</t>
    <phoneticPr fontId="33" type="noConversion"/>
  </si>
  <si>
    <t>1824E</t>
    <phoneticPr fontId="33" type="noConversion"/>
  </si>
  <si>
    <t>1825E</t>
    <phoneticPr fontId="33" type="noConversion"/>
  </si>
  <si>
    <t>1849E</t>
    <phoneticPr fontId="33" type="noConversion"/>
  </si>
  <si>
    <t>EAS</t>
    <phoneticPr fontId="33" type="noConversion"/>
  </si>
  <si>
    <t>XIN MING ZHOU 20</t>
    <phoneticPr fontId="33" type="noConversion"/>
  </si>
  <si>
    <t>1851E</t>
    <phoneticPr fontId="33" type="noConversion"/>
  </si>
  <si>
    <t>NOSCO</t>
    <phoneticPr fontId="33" type="noConversion"/>
  </si>
  <si>
    <t>PANCON SUCCESS</t>
    <phoneticPr fontId="33" type="noConversion"/>
  </si>
  <si>
    <t>1846E</t>
    <phoneticPr fontId="33" type="noConversion"/>
  </si>
  <si>
    <t>DONGYOUNG/TAIYOUNG</t>
    <phoneticPr fontId="33" type="noConversion"/>
  </si>
  <si>
    <t>PANCON SUCCESS</t>
    <phoneticPr fontId="33" type="noConversion"/>
  </si>
  <si>
    <t>1848S</t>
    <phoneticPr fontId="33" type="noConversion"/>
  </si>
  <si>
    <t>SNL</t>
    <phoneticPr fontId="33" type="noConversion"/>
  </si>
  <si>
    <t>NEW MINGZHOU 18</t>
    <phoneticPr fontId="33" type="noConversion"/>
  </si>
  <si>
    <t>8097S</t>
    <phoneticPr fontId="33" type="noConversion"/>
  </si>
  <si>
    <t xml:space="preserve">NTW1   1/2 </t>
    <phoneticPr fontId="33" type="noConversion"/>
  </si>
  <si>
    <t>8099S</t>
    <phoneticPr fontId="33" type="noConversion"/>
  </si>
  <si>
    <t>8101S</t>
    <phoneticPr fontId="33" type="noConversion"/>
  </si>
  <si>
    <t>8103S</t>
    <phoneticPr fontId="33" type="noConversion"/>
  </si>
  <si>
    <t>NEW MINGZHOU 12</t>
    <phoneticPr fontId="33" type="noConversion"/>
  </si>
  <si>
    <t>NTW2   4/5</t>
    <phoneticPr fontId="33" type="noConversion"/>
  </si>
  <si>
    <t xml:space="preserve">TAICHUNG </t>
    <phoneticPr fontId="33" type="noConversion"/>
  </si>
  <si>
    <t>HONGKONG</t>
    <phoneticPr fontId="33" type="noConversion"/>
  </si>
  <si>
    <t xml:space="preserve">HONGKONG </t>
    <phoneticPr fontId="33" type="noConversion"/>
  </si>
  <si>
    <t>COSCO /PMX</t>
    <phoneticPr fontId="33" type="noConversion"/>
  </si>
  <si>
    <t xml:space="preserve">SITC /CJV4 </t>
    <phoneticPr fontId="33" type="noConversion"/>
  </si>
  <si>
    <t>SINGAPORE</t>
    <phoneticPr fontId="33" type="noConversion"/>
  </si>
  <si>
    <t xml:space="preserve">VIA </t>
    <phoneticPr fontId="33" type="noConversion"/>
  </si>
  <si>
    <t>COSCO /RES1</t>
    <phoneticPr fontId="33" type="noConversion"/>
  </si>
  <si>
    <t xml:space="preserve">MADRAS/CHENNAI  </t>
    <phoneticPr fontId="33" type="noConversion"/>
  </si>
  <si>
    <t>COSCO  AIS</t>
    <phoneticPr fontId="33" type="noConversion"/>
  </si>
  <si>
    <t xml:space="preserve">NEW DELHI </t>
    <phoneticPr fontId="33" type="noConversion"/>
  </si>
  <si>
    <t>COSCO/CI2</t>
    <phoneticPr fontId="33" type="noConversion"/>
  </si>
  <si>
    <t xml:space="preserve">NHAVA SHEVA      </t>
    <phoneticPr fontId="33" type="noConversion"/>
  </si>
  <si>
    <t>COSCO  CI2</t>
    <phoneticPr fontId="33" type="noConversion"/>
  </si>
  <si>
    <t xml:space="preserve">COLOMBO        </t>
    <phoneticPr fontId="33" type="noConversion"/>
  </si>
  <si>
    <t>MSK /AE1</t>
    <phoneticPr fontId="33" type="noConversion"/>
  </si>
  <si>
    <t>CHITTAGONG</t>
    <phoneticPr fontId="33" type="noConversion"/>
  </si>
  <si>
    <t xml:space="preserve">MCC SH1 </t>
    <phoneticPr fontId="33" type="noConversion"/>
  </si>
  <si>
    <t xml:space="preserve">DUBAI(JEBEL ALI) </t>
    <phoneticPr fontId="33" type="noConversion"/>
  </si>
  <si>
    <t>WHL /CMS</t>
    <phoneticPr fontId="33" type="noConversion"/>
  </si>
  <si>
    <t>COSCO/ PMX</t>
    <phoneticPr fontId="33" type="noConversion"/>
  </si>
  <si>
    <t xml:space="preserve">KARACHI </t>
    <phoneticPr fontId="33" type="noConversion"/>
  </si>
  <si>
    <t>COSCO MEX5</t>
    <phoneticPr fontId="33" type="noConversion"/>
  </si>
  <si>
    <t>KUWAIT</t>
    <phoneticPr fontId="33" type="noConversion"/>
  </si>
  <si>
    <t>COSCO /RES1</t>
    <phoneticPr fontId="33" type="noConversion"/>
  </si>
  <si>
    <t>COSCO  MEX</t>
    <phoneticPr fontId="33" type="noConversion"/>
  </si>
  <si>
    <t xml:space="preserve">DAMMAN </t>
    <phoneticPr fontId="33" type="noConversion"/>
  </si>
  <si>
    <t>VIA</t>
    <phoneticPr fontId="33" type="noConversion"/>
  </si>
  <si>
    <t>142E</t>
    <phoneticPr fontId="33" type="noConversion"/>
  </si>
  <si>
    <t>ONE /AG2</t>
    <phoneticPr fontId="33" type="noConversion"/>
  </si>
  <si>
    <t>106E</t>
    <phoneticPr fontId="33" type="noConversion"/>
  </si>
  <si>
    <t>140E</t>
    <phoneticPr fontId="33" type="noConversion"/>
  </si>
  <si>
    <t>CENTRAL AND SOUTH AMERICAN ROUTE</t>
    <phoneticPr fontId="33" type="noConversion"/>
  </si>
  <si>
    <t>OPERATOR</t>
    <phoneticPr fontId="33" type="noConversion"/>
  </si>
  <si>
    <t>BUENOS AIRES</t>
    <phoneticPr fontId="33" type="noConversion"/>
  </si>
  <si>
    <t>HAM-SUD /ASIA2</t>
    <phoneticPr fontId="33" type="noConversion"/>
  </si>
  <si>
    <t xml:space="preserve">BUENOS AIRES     </t>
    <phoneticPr fontId="33" type="noConversion"/>
  </si>
  <si>
    <t>MONTEVIDEO</t>
    <phoneticPr fontId="33" type="noConversion"/>
  </si>
  <si>
    <t xml:space="preserve">MONTEVIDEO   </t>
    <phoneticPr fontId="33" type="noConversion"/>
  </si>
  <si>
    <t>SANTOS</t>
    <phoneticPr fontId="33" type="noConversion"/>
  </si>
  <si>
    <t xml:space="preserve">SANTOS    </t>
    <phoneticPr fontId="33" type="noConversion"/>
  </si>
  <si>
    <t xml:space="preserve">ITAJAI      </t>
    <phoneticPr fontId="33" type="noConversion"/>
  </si>
  <si>
    <t xml:space="preserve">PARANAGUA        </t>
    <phoneticPr fontId="33" type="noConversion"/>
  </si>
  <si>
    <t>003E</t>
    <phoneticPr fontId="33" type="noConversion"/>
  </si>
  <si>
    <t>ONE/ALX1</t>
    <phoneticPr fontId="33" type="noConversion"/>
  </si>
  <si>
    <t>849E</t>
    <phoneticPr fontId="33" type="noConversion"/>
  </si>
  <si>
    <t>850E</t>
    <phoneticPr fontId="33" type="noConversion"/>
  </si>
  <si>
    <t>851E</t>
    <phoneticPr fontId="33" type="noConversion"/>
  </si>
  <si>
    <t xml:space="preserve">CALLAO </t>
    <phoneticPr fontId="33" type="noConversion"/>
  </si>
  <si>
    <t>ONE/ALX2</t>
    <phoneticPr fontId="33" type="noConversion"/>
  </si>
  <si>
    <t>GUAYAQUIL</t>
    <phoneticPr fontId="33" type="noConversion"/>
  </si>
  <si>
    <t xml:space="preserve"> ETA</t>
    <phoneticPr fontId="33" type="noConversion"/>
  </si>
  <si>
    <t>COSCO  WSA2</t>
    <phoneticPr fontId="33" type="noConversion"/>
  </si>
  <si>
    <t xml:space="preserve">GUAYAQUIL  </t>
    <phoneticPr fontId="33" type="noConversion"/>
  </si>
  <si>
    <t xml:space="preserve">VALPARAISO </t>
    <phoneticPr fontId="33" type="noConversion"/>
  </si>
  <si>
    <t>901E</t>
    <phoneticPr fontId="33" type="noConversion"/>
  </si>
  <si>
    <t>HAM-SUD/ASPA1</t>
    <phoneticPr fontId="33" type="noConversion"/>
  </si>
  <si>
    <t>849E</t>
    <phoneticPr fontId="33" type="noConversion"/>
  </si>
  <si>
    <t>HAM-SUD /ASPA3</t>
    <phoneticPr fontId="33" type="noConversion"/>
  </si>
  <si>
    <t xml:space="preserve">BUENA VENTURA </t>
    <phoneticPr fontId="33" type="noConversion"/>
  </si>
  <si>
    <t>902E</t>
    <phoneticPr fontId="33" type="noConversion"/>
  </si>
  <si>
    <t>903E</t>
    <phoneticPr fontId="33" type="noConversion"/>
  </si>
  <si>
    <t xml:space="preserve">ONE/ALX1 </t>
    <phoneticPr fontId="33" type="noConversion"/>
  </si>
  <si>
    <t>850E</t>
    <phoneticPr fontId="33" type="noConversion"/>
  </si>
  <si>
    <t>851E</t>
    <phoneticPr fontId="33" type="noConversion"/>
  </si>
  <si>
    <t>COSCO WSA2</t>
    <phoneticPr fontId="33" type="noConversion"/>
  </si>
  <si>
    <t xml:space="preserve">MANZANILIO (MEX) </t>
    <phoneticPr fontId="33" type="noConversion"/>
  </si>
  <si>
    <t xml:space="preserve">COSCO </t>
    <phoneticPr fontId="33" type="noConversion"/>
  </si>
  <si>
    <t>WSA</t>
    <phoneticPr fontId="33" type="noConversion"/>
  </si>
  <si>
    <t>CARTAGENA (via)</t>
    <phoneticPr fontId="33" type="noConversion"/>
  </si>
  <si>
    <t>/HPL/JJCS</t>
    <phoneticPr fontId="33" type="noConversion"/>
  </si>
  <si>
    <t xml:space="preserve">LA GUAIRA </t>
    <phoneticPr fontId="33" type="noConversion"/>
  </si>
  <si>
    <t>MANZANILLO(via)</t>
    <phoneticPr fontId="33" type="noConversion"/>
  </si>
  <si>
    <t>CMA /HPL/JJCS</t>
    <phoneticPr fontId="33" type="noConversion"/>
  </si>
  <si>
    <t xml:space="preserve">COLON </t>
    <phoneticPr fontId="33" type="noConversion"/>
  </si>
  <si>
    <t xml:space="preserve">CAUCEDO </t>
    <phoneticPr fontId="33" type="noConversion"/>
  </si>
  <si>
    <t>CMA /HPLJJCS</t>
    <phoneticPr fontId="33" type="noConversion"/>
  </si>
  <si>
    <t>CAUCEDO ,DOMINICAN REP.</t>
    <phoneticPr fontId="33" type="noConversion"/>
  </si>
  <si>
    <t>HPL  JJCS</t>
    <phoneticPr fontId="33" type="noConversion"/>
  </si>
  <si>
    <t>902E</t>
    <phoneticPr fontId="33" type="noConversion"/>
  </si>
  <si>
    <t>903E</t>
    <phoneticPr fontId="33" type="noConversion"/>
  </si>
  <si>
    <t>PUERTO QUETZAL,GUATEMALA</t>
    <phoneticPr fontId="33" type="noConversion"/>
  </si>
  <si>
    <t>PUERTO QUETZAL(via)</t>
    <phoneticPr fontId="33" type="noConversion"/>
  </si>
  <si>
    <t>ONE PS6</t>
    <phoneticPr fontId="33" type="noConversion"/>
  </si>
  <si>
    <t xml:space="preserve">COSCO/OOCL AAC3  </t>
    <phoneticPr fontId="33" type="noConversion"/>
  </si>
  <si>
    <t xml:space="preserve">LOS ANGELES,CA </t>
    <phoneticPr fontId="33" type="noConversion"/>
  </si>
  <si>
    <t>848N</t>
    <phoneticPr fontId="33" type="noConversion"/>
  </si>
  <si>
    <t>MSK MSC  TP8</t>
    <phoneticPr fontId="33" type="noConversion"/>
  </si>
  <si>
    <t>KLINE /YML/NYK PS5</t>
    <phoneticPr fontId="33" type="noConversion"/>
  </si>
  <si>
    <t>CNNGB</t>
    <phoneticPr fontId="9" type="noConversion"/>
  </si>
  <si>
    <t>COSCO AAC2</t>
    <phoneticPr fontId="9" type="noConversion"/>
  </si>
  <si>
    <t>835E</t>
    <phoneticPr fontId="33" type="noConversion"/>
  </si>
  <si>
    <t>836E</t>
    <phoneticPr fontId="33" type="noConversion"/>
  </si>
  <si>
    <t>OPERATOR</t>
    <phoneticPr fontId="33" type="noConversion"/>
  </si>
  <si>
    <t>CNNGB</t>
    <phoneticPr fontId="9" type="noConversion"/>
  </si>
  <si>
    <t xml:space="preserve">COSCO/OOCL AAC3  </t>
    <phoneticPr fontId="9" type="noConversion"/>
  </si>
  <si>
    <t>OAKLAND,CA</t>
    <phoneticPr fontId="9" type="noConversion"/>
  </si>
  <si>
    <t>006E</t>
    <phoneticPr fontId="33" type="noConversion"/>
  </si>
  <si>
    <t>SEATLE,WA</t>
    <phoneticPr fontId="9" type="noConversion"/>
  </si>
  <si>
    <t>836E</t>
    <phoneticPr fontId="33" type="noConversion"/>
  </si>
  <si>
    <t>COSCO MPNW</t>
    <phoneticPr fontId="9" type="noConversion"/>
  </si>
  <si>
    <t>NEW YORK,NJ</t>
    <phoneticPr fontId="9" type="noConversion"/>
  </si>
  <si>
    <t>ETD</t>
    <phoneticPr fontId="9" type="noConversion"/>
  </si>
  <si>
    <t>ETA</t>
    <phoneticPr fontId="9" type="noConversion"/>
  </si>
  <si>
    <t>COSCO  EMC AWE1/NUE</t>
    <phoneticPr fontId="9" type="noConversion"/>
  </si>
  <si>
    <t xml:space="preserve">BOSTON,MA </t>
    <phoneticPr fontId="9" type="noConversion"/>
  </si>
  <si>
    <t>KLINE  EC2</t>
    <phoneticPr fontId="9" type="noConversion"/>
  </si>
  <si>
    <t>COSCO/OOCL AAC 3</t>
    <phoneticPr fontId="9" type="noConversion"/>
  </si>
  <si>
    <t>KLINE /YML/NYK PS5</t>
    <phoneticPr fontId="9" type="noConversion"/>
  </si>
  <si>
    <t>CANADA ROUTE</t>
    <phoneticPr fontId="33" type="noConversion"/>
  </si>
  <si>
    <t>COSCO EPNW</t>
    <phoneticPr fontId="9" type="noConversion"/>
  </si>
  <si>
    <t xml:space="preserve">VANCOUVER </t>
    <phoneticPr fontId="9" type="noConversion"/>
  </si>
  <si>
    <t>MONTREAL</t>
    <phoneticPr fontId="9" type="noConversion"/>
  </si>
  <si>
    <t>COSCO CPNW</t>
    <phoneticPr fontId="9" type="noConversion"/>
  </si>
  <si>
    <t>OPERATOR</t>
    <phoneticPr fontId="33" type="noConversion"/>
  </si>
  <si>
    <t>CNNGB</t>
    <phoneticPr fontId="9" type="noConversion"/>
  </si>
  <si>
    <t xml:space="preserve">TORONTO  </t>
    <phoneticPr fontId="9" type="noConversion"/>
  </si>
  <si>
    <t xml:space="preserve">                                  </t>
    <phoneticPr fontId="33" type="noConversion"/>
  </si>
  <si>
    <t>VIA PRR</t>
  </si>
  <si>
    <t>EMC(PE2)</t>
    <phoneticPr fontId="9" type="noConversion"/>
  </si>
  <si>
    <t xml:space="preserve">CUT OFF </t>
  </si>
  <si>
    <t>PRR</t>
  </si>
  <si>
    <t>TORONTO</t>
  </si>
  <si>
    <t>025E</t>
    <phoneticPr fontId="9" type="noConversion"/>
  </si>
  <si>
    <t>COSCO PORTUGAL</t>
  </si>
  <si>
    <t>027E</t>
    <phoneticPr fontId="9" type="noConversion"/>
  </si>
  <si>
    <t>CSCL SOUTH CHINA SEA</t>
  </si>
  <si>
    <t>CANCEL</t>
    <phoneticPr fontId="9" type="noConversion"/>
  </si>
  <si>
    <t>026E</t>
    <phoneticPr fontId="9" type="noConversion"/>
  </si>
  <si>
    <t>CSCL EAST CHINA SEA</t>
  </si>
  <si>
    <t>COSCO(CEN)</t>
    <phoneticPr fontId="9" type="noConversion"/>
  </si>
  <si>
    <t>020E</t>
    <phoneticPr fontId="9" type="noConversion"/>
  </si>
  <si>
    <t>CSCL AUTUMN</t>
  </si>
  <si>
    <t>0193E</t>
  </si>
  <si>
    <t>0192E</t>
  </si>
  <si>
    <t>0191E</t>
  </si>
  <si>
    <t>EMC(TPN)</t>
  </si>
  <si>
    <t>0190E</t>
  </si>
  <si>
    <t>VANCOUVER</t>
  </si>
  <si>
    <t>0SV0RS1MA</t>
  </si>
  <si>
    <t>0SV0NS1MA</t>
  </si>
  <si>
    <t>0SV0JS1MA</t>
  </si>
  <si>
    <t>TBN</t>
    <phoneticPr fontId="9" type="noConversion"/>
  </si>
  <si>
    <t>EMC(NP1)</t>
  </si>
  <si>
    <t>0SV0BS1MA</t>
    <phoneticPr fontId="9" type="noConversion"/>
  </si>
  <si>
    <t xml:space="preserve">APL QINGDAO </t>
    <phoneticPr fontId="9" type="noConversion"/>
  </si>
  <si>
    <t>CANADA ROUTE</t>
  </si>
  <si>
    <t xml:space="preserve">851E </t>
    <phoneticPr fontId="9" type="noConversion"/>
  </si>
  <si>
    <t xml:space="preserve">MSC RANIA  </t>
    <phoneticPr fontId="9" type="noConversion"/>
  </si>
  <si>
    <t xml:space="preserve">850E </t>
    <phoneticPr fontId="9" type="noConversion"/>
  </si>
  <si>
    <t xml:space="preserve">MSC LISBON  </t>
    <phoneticPr fontId="9" type="noConversion"/>
  </si>
  <si>
    <t xml:space="preserve">849E  </t>
    <phoneticPr fontId="9" type="noConversion"/>
  </si>
  <si>
    <t xml:space="preserve">MAERSK STRALSUND </t>
    <phoneticPr fontId="9" type="noConversion"/>
  </si>
  <si>
    <t>HMM(AW4)</t>
    <phoneticPr fontId="9" type="noConversion"/>
  </si>
  <si>
    <t>848E</t>
    <phoneticPr fontId="9" type="noConversion"/>
  </si>
  <si>
    <t xml:space="preserve">MSC ROMA   </t>
    <phoneticPr fontId="9" type="noConversion"/>
  </si>
  <si>
    <t>0MB1VE1MA</t>
  </si>
  <si>
    <t>0MB1RE1MA</t>
  </si>
  <si>
    <t>EMC(NUE2)</t>
    <phoneticPr fontId="9" type="noConversion"/>
  </si>
  <si>
    <t>0MB1NE1MA</t>
  </si>
  <si>
    <t>CMA CGM J. ADAMS</t>
  </si>
  <si>
    <t>ONE(EC2)</t>
    <phoneticPr fontId="9" type="noConversion"/>
  </si>
  <si>
    <t>033E</t>
    <phoneticPr fontId="9" type="noConversion"/>
  </si>
  <si>
    <t>OOCL BRUSSELS</t>
  </si>
  <si>
    <t>016E</t>
    <phoneticPr fontId="9" type="noConversion"/>
  </si>
  <si>
    <t>OOCL POLAND</t>
  </si>
  <si>
    <t>046E</t>
    <phoneticPr fontId="9" type="noConversion"/>
  </si>
  <si>
    <t>COSCO GLORY</t>
  </si>
  <si>
    <t>COSCO(AWE4)</t>
    <phoneticPr fontId="9" type="noConversion"/>
  </si>
  <si>
    <t>OOCL CHONGQING</t>
  </si>
  <si>
    <t>EMC(NUE)</t>
  </si>
  <si>
    <t>VIA LB</t>
    <phoneticPr fontId="9" type="noConversion"/>
  </si>
  <si>
    <t>0836E</t>
  </si>
  <si>
    <t>0835E</t>
  </si>
  <si>
    <t>0834E</t>
  </si>
  <si>
    <t>0833E</t>
  </si>
  <si>
    <t>CMA(HBB)</t>
    <phoneticPr fontId="9" type="noConversion"/>
  </si>
  <si>
    <t>0832E</t>
  </si>
  <si>
    <t>LONG BEACH</t>
    <phoneticPr fontId="9" type="noConversion"/>
  </si>
  <si>
    <t>VIA TCM</t>
    <phoneticPr fontId="9" type="noConversion"/>
  </si>
  <si>
    <t>076E</t>
    <phoneticPr fontId="9" type="noConversion"/>
  </si>
  <si>
    <t xml:space="preserve">HYUNDAI VOYAGER   </t>
    <phoneticPr fontId="9" type="noConversion"/>
  </si>
  <si>
    <t xml:space="preserve">076E </t>
    <phoneticPr fontId="9" type="noConversion"/>
  </si>
  <si>
    <t xml:space="preserve">HYUNDAI VOYAGER  </t>
    <phoneticPr fontId="9" type="noConversion"/>
  </si>
  <si>
    <t>004E</t>
    <phoneticPr fontId="9" type="noConversion"/>
  </si>
  <si>
    <t xml:space="preserve">GRACE BRIDGE   </t>
    <phoneticPr fontId="9" type="noConversion"/>
  </si>
  <si>
    <t>HMM(PN2)</t>
    <phoneticPr fontId="9" type="noConversion"/>
  </si>
  <si>
    <t>006E</t>
    <phoneticPr fontId="9" type="noConversion"/>
  </si>
  <si>
    <t xml:space="preserve">WIDE INDIA   </t>
    <phoneticPr fontId="9" type="noConversion"/>
  </si>
  <si>
    <t>TACOMA</t>
    <phoneticPr fontId="9" type="noConversion"/>
  </si>
  <si>
    <t>VIA LA</t>
    <phoneticPr fontId="9" type="noConversion"/>
  </si>
  <si>
    <t>083E</t>
    <phoneticPr fontId="9" type="noConversion"/>
  </si>
  <si>
    <t>HYUNDAI NEW YORK</t>
    <phoneticPr fontId="9" type="noConversion"/>
  </si>
  <si>
    <t xml:space="preserve">249E  </t>
    <phoneticPr fontId="9" type="noConversion"/>
  </si>
  <si>
    <t xml:space="preserve">HYUNDAI VANCOUVER </t>
    <phoneticPr fontId="9" type="noConversion"/>
  </si>
  <si>
    <t xml:space="preserve">069E  </t>
    <phoneticPr fontId="9" type="noConversion"/>
  </si>
  <si>
    <t xml:space="preserve">HYUNDAI FORCE </t>
    <phoneticPr fontId="9" type="noConversion"/>
  </si>
  <si>
    <t>HMM(PS1)</t>
    <phoneticPr fontId="9" type="noConversion"/>
  </si>
  <si>
    <t xml:space="preserve">063E </t>
    <phoneticPr fontId="9" type="noConversion"/>
  </si>
  <si>
    <t xml:space="preserve">HYUNDAI SPLENDOR  </t>
    <phoneticPr fontId="9" type="noConversion"/>
  </si>
  <si>
    <t>LA</t>
    <phoneticPr fontId="9" type="noConversion"/>
  </si>
  <si>
    <t>ATLANTA</t>
  </si>
  <si>
    <t>TACOMA</t>
  </si>
  <si>
    <t>ONE(PS5)</t>
    <phoneticPr fontId="9" type="noConversion"/>
  </si>
  <si>
    <t>OAKLAND</t>
  </si>
  <si>
    <t>COSCO(AAC3)</t>
    <phoneticPr fontId="9" type="noConversion"/>
  </si>
  <si>
    <t>LB</t>
  </si>
  <si>
    <t>COSCO(AAC2)</t>
    <phoneticPr fontId="9" type="noConversion"/>
  </si>
  <si>
    <t>148E</t>
    <phoneticPr fontId="9" type="noConversion"/>
  </si>
  <si>
    <t xml:space="preserve">MANULANI   </t>
    <phoneticPr fontId="9" type="noConversion"/>
  </si>
  <si>
    <t>193E</t>
    <phoneticPr fontId="9" type="noConversion"/>
  </si>
  <si>
    <t xml:space="preserve">MANUKAI    </t>
    <phoneticPr fontId="9" type="noConversion"/>
  </si>
  <si>
    <t>437E</t>
    <phoneticPr fontId="9" type="noConversion"/>
  </si>
  <si>
    <t xml:space="preserve">RJ PFEIFFER </t>
    <phoneticPr fontId="9" type="noConversion"/>
  </si>
  <si>
    <t>MATSON(CLX)</t>
  </si>
  <si>
    <t>129E</t>
    <phoneticPr fontId="9" type="noConversion"/>
  </si>
  <si>
    <t xml:space="preserve">MAUNALEI    </t>
    <phoneticPr fontId="9" type="noConversion"/>
  </si>
  <si>
    <t>062E</t>
    <phoneticPr fontId="9" type="noConversion"/>
  </si>
  <si>
    <t xml:space="preserve">OOCL LUXEMBOURG </t>
    <phoneticPr fontId="9" type="noConversion"/>
  </si>
  <si>
    <t xml:space="preserve">OOCL LONDON </t>
    <phoneticPr fontId="9" type="noConversion"/>
  </si>
  <si>
    <t>080E</t>
    <phoneticPr fontId="9" type="noConversion"/>
  </si>
  <si>
    <t xml:space="preserve">OOCL SOUTHAMPTON </t>
    <phoneticPr fontId="9" type="noConversion"/>
  </si>
  <si>
    <t>EMC(PCC1)</t>
  </si>
  <si>
    <t>059E</t>
    <phoneticPr fontId="9" type="noConversion"/>
  </si>
  <si>
    <t xml:space="preserve">OOCL CANADA </t>
    <phoneticPr fontId="9" type="noConversion"/>
  </si>
  <si>
    <t>1809E</t>
    <phoneticPr fontId="9" type="noConversion"/>
  </si>
  <si>
    <t xml:space="preserve">SM NINGBO </t>
    <phoneticPr fontId="9" type="noConversion"/>
  </si>
  <si>
    <t>1805E</t>
    <phoneticPr fontId="9" type="noConversion"/>
  </si>
  <si>
    <t xml:space="preserve">SM VANCOUVER </t>
    <phoneticPr fontId="9" type="noConversion"/>
  </si>
  <si>
    <t>1808E</t>
    <phoneticPr fontId="9" type="noConversion"/>
  </si>
  <si>
    <t xml:space="preserve">SM BUSAN </t>
    <phoneticPr fontId="9" type="noConversion"/>
  </si>
  <si>
    <t>SML(CPX)</t>
    <phoneticPr fontId="9" type="noConversion"/>
  </si>
  <si>
    <t xml:space="preserve">SM SHANGHAI </t>
    <phoneticPr fontId="9" type="noConversion"/>
  </si>
  <si>
    <t>VIA MAN</t>
    <phoneticPr fontId="9" type="noConversion"/>
  </si>
  <si>
    <t>MOL MAXIM</t>
  </si>
  <si>
    <t>MOL MAGNIFICENCE</t>
  </si>
  <si>
    <t>YML(EC1)</t>
    <phoneticPr fontId="9" type="noConversion"/>
  </si>
  <si>
    <t>049E</t>
  </si>
  <si>
    <t>COLON</t>
  </si>
  <si>
    <t>MAN</t>
    <phoneticPr fontId="9" type="noConversion"/>
  </si>
  <si>
    <t>0PP2NE</t>
  </si>
  <si>
    <t>0PP2JE</t>
  </si>
  <si>
    <t>085E</t>
  </si>
  <si>
    <t>CMA(PEX2)</t>
    <phoneticPr fontId="9" type="noConversion"/>
  </si>
  <si>
    <t>0PP2FE</t>
  </si>
  <si>
    <t>CAUCEDO</t>
    <phoneticPr fontId="9" type="noConversion"/>
  </si>
  <si>
    <t>CAUCEDO</t>
  </si>
  <si>
    <t xml:space="preserve">LAZARO  </t>
    <phoneticPr fontId="9" type="noConversion"/>
  </si>
  <si>
    <t>852E</t>
    <phoneticPr fontId="9" type="noConversion"/>
  </si>
  <si>
    <t>SALLY MAERSK</t>
    <phoneticPr fontId="9" type="noConversion"/>
  </si>
  <si>
    <t>851E</t>
    <phoneticPr fontId="9" type="noConversion"/>
  </si>
  <si>
    <t>SOFIE MAERSK</t>
    <phoneticPr fontId="9" type="noConversion"/>
  </si>
  <si>
    <t>850E</t>
    <phoneticPr fontId="9" type="noConversion"/>
  </si>
  <si>
    <t>A.P. MOLLER</t>
    <phoneticPr fontId="9" type="noConversion"/>
  </si>
  <si>
    <t>MSK(AC3)</t>
    <phoneticPr fontId="9" type="noConversion"/>
  </si>
  <si>
    <t>849E</t>
    <phoneticPr fontId="9" type="noConversion"/>
  </si>
  <si>
    <t>SOROE MAERSK</t>
    <phoneticPr fontId="9" type="noConversion"/>
  </si>
  <si>
    <t>GUATEMALA CITY</t>
    <phoneticPr fontId="9" type="noConversion"/>
  </si>
  <si>
    <t>VIA  MANZANILLO</t>
    <phoneticPr fontId="9" type="noConversion"/>
  </si>
  <si>
    <t xml:space="preserve">019E  </t>
    <phoneticPr fontId="9" type="noConversion"/>
  </si>
  <si>
    <t xml:space="preserve">COCHRANE </t>
    <phoneticPr fontId="9" type="noConversion"/>
  </si>
  <si>
    <t>015E</t>
    <phoneticPr fontId="9" type="noConversion"/>
  </si>
  <si>
    <t xml:space="preserve">MOL BELIEF   </t>
    <phoneticPr fontId="9" type="noConversion"/>
  </si>
  <si>
    <t xml:space="preserve">014E </t>
    <phoneticPr fontId="9" type="noConversion"/>
  </si>
  <si>
    <t xml:space="preserve">COPIAPO  </t>
    <phoneticPr fontId="9" type="noConversion"/>
  </si>
  <si>
    <t>HPL(AN1)</t>
    <phoneticPr fontId="9" type="noConversion"/>
  </si>
  <si>
    <t>003E</t>
    <phoneticPr fontId="9" type="noConversion"/>
  </si>
  <si>
    <t>HMM BLESSING</t>
    <phoneticPr fontId="9" type="noConversion"/>
  </si>
  <si>
    <t>PUERTO CALDERA</t>
    <phoneticPr fontId="9" type="noConversion"/>
  </si>
  <si>
    <t>MANZANILLO</t>
    <phoneticPr fontId="9" type="noConversion"/>
  </si>
  <si>
    <t>852W</t>
    <phoneticPr fontId="9" type="noConversion"/>
  </si>
  <si>
    <t xml:space="preserve">CAPE ARTEMISIO </t>
    <phoneticPr fontId="9" type="noConversion"/>
  </si>
  <si>
    <t>851W</t>
    <phoneticPr fontId="9" type="noConversion"/>
  </si>
  <si>
    <t xml:space="preserve">SAN FERNANDO </t>
    <phoneticPr fontId="9" type="noConversion"/>
  </si>
  <si>
    <t>850W</t>
    <phoneticPr fontId="9" type="noConversion"/>
  </si>
  <si>
    <t xml:space="preserve">SAN FRANCISCA </t>
    <phoneticPr fontId="9" type="noConversion"/>
  </si>
  <si>
    <t>COSCO(ESA2)</t>
    <phoneticPr fontId="9" type="noConversion"/>
  </si>
  <si>
    <t>849W</t>
    <phoneticPr fontId="9" type="noConversion"/>
  </si>
  <si>
    <t xml:space="preserve">SYMI I </t>
    <phoneticPr fontId="9" type="noConversion"/>
  </si>
  <si>
    <t>BUENOS AIRES</t>
    <phoneticPr fontId="9" type="noConversion"/>
  </si>
  <si>
    <t xml:space="preserve">0AA2DW1MA </t>
    <phoneticPr fontId="9" type="noConversion"/>
  </si>
  <si>
    <t xml:space="preserve">CMA CGM JACQUES JUNIOR </t>
    <phoneticPr fontId="9" type="noConversion"/>
  </si>
  <si>
    <t>017W</t>
    <phoneticPr fontId="9" type="noConversion"/>
  </si>
  <si>
    <t xml:space="preserve">ANTHEA Y </t>
    <phoneticPr fontId="9" type="noConversion"/>
  </si>
  <si>
    <t>1308-024W</t>
    <phoneticPr fontId="9" type="noConversion"/>
  </si>
  <si>
    <t xml:space="preserve">VALOR </t>
    <phoneticPr fontId="9" type="noConversion"/>
  </si>
  <si>
    <t>009W</t>
    <phoneticPr fontId="9" type="noConversion"/>
  </si>
  <si>
    <t xml:space="preserve">COSCO SHIPPING VOLGA </t>
    <phoneticPr fontId="9" type="noConversion"/>
  </si>
  <si>
    <t>COSCO(ESA)</t>
    <phoneticPr fontId="9" type="noConversion"/>
  </si>
  <si>
    <t>008W</t>
    <phoneticPr fontId="9" type="noConversion"/>
  </si>
  <si>
    <t xml:space="preserve">COSCO SHIPPING THAMES </t>
    <phoneticPr fontId="9" type="noConversion"/>
  </si>
  <si>
    <t>SANTOS</t>
    <phoneticPr fontId="9" type="noConversion"/>
  </si>
  <si>
    <t>051E</t>
    <phoneticPr fontId="9" type="noConversion"/>
  </si>
  <si>
    <t xml:space="preserve">COSCO PRINCE RUPERT </t>
    <phoneticPr fontId="9" type="noConversion"/>
  </si>
  <si>
    <t>0397-149E</t>
    <phoneticPr fontId="9" type="noConversion"/>
  </si>
  <si>
    <t xml:space="preserve">EVER UBERTY </t>
    <phoneticPr fontId="9" type="noConversion"/>
  </si>
  <si>
    <t>040E</t>
    <phoneticPr fontId="9" type="noConversion"/>
  </si>
  <si>
    <t xml:space="preserve">YM UNANIMITY </t>
    <phoneticPr fontId="9" type="noConversion"/>
  </si>
  <si>
    <t>0395-147E</t>
    <phoneticPr fontId="9" type="noConversion"/>
  </si>
  <si>
    <t xml:space="preserve">EVER ENVOY </t>
    <phoneticPr fontId="9" type="noConversion"/>
  </si>
  <si>
    <t>COSCO(WSA)</t>
    <phoneticPr fontId="9" type="noConversion"/>
  </si>
  <si>
    <t>038E</t>
    <phoneticPr fontId="9" type="noConversion"/>
  </si>
  <si>
    <t xml:space="preserve">XIN DA YANG ZHOU </t>
    <phoneticPr fontId="9" type="noConversion"/>
  </si>
  <si>
    <t>0JX1FE1PL</t>
    <phoneticPr fontId="9" type="noConversion"/>
  </si>
  <si>
    <t xml:space="preserve">CMA CGM GANGES </t>
    <phoneticPr fontId="9" type="noConversion"/>
  </si>
  <si>
    <t>0JX1DE1PL</t>
    <phoneticPr fontId="9" type="noConversion"/>
  </si>
  <si>
    <t xml:space="preserve">CMA CGM HYDRA </t>
    <phoneticPr fontId="9" type="noConversion"/>
  </si>
  <si>
    <t>0JX1BE1PL</t>
    <phoneticPr fontId="9" type="noConversion"/>
  </si>
  <si>
    <t xml:space="preserve">CMA CGM MEKONG </t>
    <phoneticPr fontId="9" type="noConversion"/>
  </si>
  <si>
    <t>COSCO(WSA4)</t>
    <phoneticPr fontId="9" type="noConversion"/>
  </si>
  <si>
    <t>0JX19E1PL</t>
    <phoneticPr fontId="9" type="noConversion"/>
  </si>
  <si>
    <t xml:space="preserve">CMA CGM MISSISSIPPI </t>
    <phoneticPr fontId="9" type="noConversion"/>
  </si>
  <si>
    <t>HMM(NW1)</t>
    <phoneticPr fontId="9" type="noConversion"/>
  </si>
  <si>
    <t>E030</t>
    <phoneticPr fontId="9" type="noConversion"/>
  </si>
  <si>
    <t xml:space="preserve">WAN HAI 613 </t>
    <phoneticPr fontId="9" type="noConversion"/>
  </si>
  <si>
    <t>037E</t>
    <phoneticPr fontId="9" type="noConversion"/>
  </si>
  <si>
    <t xml:space="preserve">KOTA CEPAT </t>
    <phoneticPr fontId="9" type="noConversion"/>
  </si>
  <si>
    <t>044E</t>
    <phoneticPr fontId="9" type="noConversion"/>
  </si>
  <si>
    <t xml:space="preserve">HAMMONIA SAPPHIRE </t>
    <phoneticPr fontId="9" type="noConversion"/>
  </si>
  <si>
    <t>E005</t>
    <phoneticPr fontId="9" type="noConversion"/>
  </si>
  <si>
    <t xml:space="preserve">ROTTERDAM </t>
    <phoneticPr fontId="9" type="noConversion"/>
  </si>
  <si>
    <t>COSCO(WSA2)</t>
    <phoneticPr fontId="9" type="noConversion"/>
  </si>
  <si>
    <t>0291-136E</t>
    <phoneticPr fontId="9" type="noConversion"/>
  </si>
  <si>
    <t xml:space="preserve">EVER UNIFIC </t>
    <phoneticPr fontId="9" type="noConversion"/>
  </si>
  <si>
    <t>GUAYAQUIL</t>
  </si>
  <si>
    <t>SAN ANTION</t>
  </si>
  <si>
    <t>851E</t>
  </si>
  <si>
    <t>MAERSK SHAMS</t>
    <phoneticPr fontId="9" type="noConversion"/>
  </si>
  <si>
    <t>GENT EXPRESS</t>
    <phoneticPr fontId="9" type="noConversion"/>
  </si>
  <si>
    <t>849E</t>
  </si>
  <si>
    <t>AC DUMMY 2</t>
    <phoneticPr fontId="9" type="noConversion"/>
  </si>
  <si>
    <t>HAM-SUD(ASPA1)</t>
    <phoneticPr fontId="9" type="noConversion"/>
  </si>
  <si>
    <t>CSL ATLANTIC</t>
    <phoneticPr fontId="9" type="noConversion"/>
  </si>
  <si>
    <t>VIA CLB</t>
    <phoneticPr fontId="9" type="noConversion"/>
  </si>
  <si>
    <t>01852W</t>
  </si>
  <si>
    <t>EMIRATES DANA</t>
  </si>
  <si>
    <t>MIRAMARIN</t>
  </si>
  <si>
    <t>01850W</t>
  </si>
  <si>
    <t>TESSA</t>
  </si>
  <si>
    <t>VIA DUB</t>
    <phoneticPr fontId="9" type="noConversion"/>
  </si>
  <si>
    <t xml:space="preserve"> </t>
    <phoneticPr fontId="9" type="noConversion"/>
  </si>
  <si>
    <t>TBN1</t>
  </si>
  <si>
    <t>ABBAS</t>
    <phoneticPr fontId="9" type="noConversion"/>
  </si>
  <si>
    <t>JEBEL ALI</t>
    <phoneticPr fontId="9" type="noConversion"/>
  </si>
  <si>
    <t>ABBAS</t>
  </si>
  <si>
    <t>139W</t>
    <phoneticPr fontId="9" type="noConversion"/>
  </si>
  <si>
    <t>YM SUCCESS</t>
    <phoneticPr fontId="9" type="noConversion"/>
  </si>
  <si>
    <t>005W</t>
    <phoneticPr fontId="9" type="noConversion"/>
  </si>
  <si>
    <t>ENSENADA</t>
    <phoneticPr fontId="9" type="noConversion"/>
  </si>
  <si>
    <t>141W</t>
    <phoneticPr fontId="9" type="noConversion"/>
  </si>
  <si>
    <t>YM FOUNTAIN</t>
    <phoneticPr fontId="9" type="noConversion"/>
  </si>
  <si>
    <t>YML(AR1)</t>
    <phoneticPr fontId="9" type="noConversion"/>
  </si>
  <si>
    <t>205W</t>
    <phoneticPr fontId="9" type="noConversion"/>
  </si>
  <si>
    <t>MOL GARLAND</t>
    <phoneticPr fontId="9" type="noConversion"/>
  </si>
  <si>
    <t>VIA DAM</t>
  </si>
  <si>
    <t>128W</t>
    <phoneticPr fontId="9" type="noConversion"/>
  </si>
  <si>
    <t>065W</t>
    <phoneticPr fontId="9" type="noConversion"/>
  </si>
  <si>
    <t>COSCO OCEANIA</t>
    <phoneticPr fontId="9" type="noConversion"/>
  </si>
  <si>
    <t>COSCO(CMEX)</t>
    <phoneticPr fontId="9" type="noConversion"/>
  </si>
  <si>
    <t>020W</t>
    <phoneticPr fontId="9" type="noConversion"/>
  </si>
  <si>
    <t>CSCL ZEEBRUGGE</t>
    <phoneticPr fontId="9" type="noConversion"/>
  </si>
  <si>
    <t>140W</t>
    <phoneticPr fontId="9" type="noConversion"/>
  </si>
  <si>
    <t>YM WEALTH</t>
    <phoneticPr fontId="9" type="noConversion"/>
  </si>
  <si>
    <t>142W</t>
    <phoneticPr fontId="9" type="noConversion"/>
  </si>
  <si>
    <t>YM COSMOS</t>
    <phoneticPr fontId="9" type="noConversion"/>
  </si>
  <si>
    <t>YML(CGX)</t>
    <phoneticPr fontId="9" type="noConversion"/>
  </si>
  <si>
    <t>106W</t>
    <phoneticPr fontId="9" type="noConversion"/>
  </si>
  <si>
    <t>TINA I</t>
    <phoneticPr fontId="9" type="noConversion"/>
  </si>
  <si>
    <t>HAMAD</t>
    <phoneticPr fontId="9" type="noConversion"/>
  </si>
  <si>
    <t>HAMAD</t>
  </si>
  <si>
    <t>OOCL(ME5)</t>
    <phoneticPr fontId="9" type="noConversion"/>
  </si>
  <si>
    <t>043W</t>
    <phoneticPr fontId="9" type="noConversion"/>
  </si>
  <si>
    <t>WAN HAI 511</t>
    <phoneticPr fontId="9" type="noConversion"/>
  </si>
  <si>
    <t>042W</t>
    <phoneticPr fontId="9" type="noConversion"/>
  </si>
  <si>
    <t>WAN HAI 517</t>
    <phoneticPr fontId="9" type="noConversion"/>
  </si>
  <si>
    <t>213W</t>
    <phoneticPr fontId="9" type="noConversion"/>
  </si>
  <si>
    <t>COSCO HAMBURG</t>
    <phoneticPr fontId="9" type="noConversion"/>
  </si>
  <si>
    <t>ONE(CMS)</t>
    <phoneticPr fontId="9" type="noConversion"/>
  </si>
  <si>
    <t>050W</t>
    <phoneticPr fontId="9" type="noConversion"/>
  </si>
  <si>
    <t>WAN HAI 515</t>
    <phoneticPr fontId="9" type="noConversion"/>
  </si>
  <si>
    <t>1596-130W</t>
    <phoneticPr fontId="9" type="noConversion"/>
  </si>
  <si>
    <t xml:space="preserve">ITAL UNIVERSO </t>
    <phoneticPr fontId="9" type="noConversion"/>
  </si>
  <si>
    <t>1595-166W</t>
    <phoneticPr fontId="9" type="noConversion"/>
  </si>
  <si>
    <t xml:space="preserve">EVER UNITED </t>
    <phoneticPr fontId="9" type="noConversion"/>
  </si>
  <si>
    <t>1594-157W</t>
    <phoneticPr fontId="9" type="noConversion"/>
  </si>
  <si>
    <t xml:space="preserve">EVER UNITY </t>
    <phoneticPr fontId="9" type="noConversion"/>
  </si>
  <si>
    <t>1593-147W</t>
    <phoneticPr fontId="9" type="noConversion"/>
  </si>
  <si>
    <t xml:space="preserve">EVER URBAN </t>
    <phoneticPr fontId="9" type="noConversion"/>
  </si>
  <si>
    <t>OOCL(ME4)</t>
    <phoneticPr fontId="9" type="noConversion"/>
  </si>
  <si>
    <t>1592-151W</t>
    <phoneticPr fontId="9" type="noConversion"/>
  </si>
  <si>
    <t xml:space="preserve">EVER URSULA </t>
    <phoneticPr fontId="9" type="noConversion"/>
  </si>
  <si>
    <t>0RD2BW</t>
  </si>
  <si>
    <t>CMA CGM CALLISTO</t>
  </si>
  <si>
    <t>COSCO ITALY</t>
  </si>
  <si>
    <t>0005W</t>
  </si>
  <si>
    <t>KOTA PERKASA</t>
  </si>
  <si>
    <t>PIL(RSS)</t>
    <phoneticPr fontId="9" type="noConversion"/>
  </si>
  <si>
    <t>CAPE TAINARO</t>
  </si>
  <si>
    <t>FREMANTLE</t>
  </si>
  <si>
    <t>FREMANTLE/ADELAID</t>
  </si>
  <si>
    <t>055S</t>
  </si>
  <si>
    <t>NYK FURANO</t>
  </si>
  <si>
    <t>444S</t>
  </si>
  <si>
    <t>MAERSK GARONNE</t>
  </si>
  <si>
    <t>NYK FUTAGO</t>
  </si>
  <si>
    <t>056S</t>
  </si>
  <si>
    <t>COSCO(JKN)</t>
    <phoneticPr fontId="9" type="noConversion"/>
  </si>
  <si>
    <t>515S</t>
  </si>
  <si>
    <t>SAFMARINE MULANJE</t>
  </si>
  <si>
    <t>ANL GEELONG</t>
  </si>
  <si>
    <t>MP THE BELICHICK</t>
  </si>
  <si>
    <t>COSCO(A3N)</t>
    <phoneticPr fontId="9" type="noConversion"/>
  </si>
  <si>
    <t>HAMMONIA ISTRIA</t>
  </si>
  <si>
    <t>060S</t>
  </si>
  <si>
    <t>COSCO THAILAND</t>
  </si>
  <si>
    <t>COSCO(A3C)</t>
    <phoneticPr fontId="9" type="noConversion"/>
  </si>
  <si>
    <t>105S</t>
  </si>
  <si>
    <t>OOCL ROTTERDAM</t>
  </si>
  <si>
    <t>1902</t>
    <phoneticPr fontId="9" type="noConversion"/>
  </si>
  <si>
    <t>LEONIDIO</t>
    <phoneticPr fontId="9" type="noConversion"/>
  </si>
  <si>
    <t>CHX DUMMY</t>
    <phoneticPr fontId="9" type="noConversion"/>
  </si>
  <si>
    <t>1818</t>
    <phoneticPr fontId="9" type="noConversion"/>
  </si>
  <si>
    <t>KMARIN ATLANTICA</t>
    <phoneticPr fontId="9" type="noConversion"/>
  </si>
  <si>
    <t>1814</t>
    <phoneticPr fontId="9" type="noConversion"/>
  </si>
  <si>
    <t>MAERSK LAUNCESTON</t>
    <phoneticPr fontId="9" type="noConversion"/>
  </si>
  <si>
    <t>SAF(CHX)</t>
    <phoneticPr fontId="60" type="noConversion"/>
  </si>
  <si>
    <t>1816</t>
    <phoneticPr fontId="9" type="noConversion"/>
  </si>
  <si>
    <t>KYPARISSIA</t>
    <phoneticPr fontId="9" type="noConversion"/>
  </si>
  <si>
    <t>ENNORE</t>
    <phoneticPr fontId="60" type="noConversion"/>
  </si>
  <si>
    <t>052W</t>
    <phoneticPr fontId="9" type="noConversion"/>
  </si>
  <si>
    <t>HYUNDAI PREMIUM</t>
    <phoneticPr fontId="9" type="noConversion"/>
  </si>
  <si>
    <t>048W</t>
    <phoneticPr fontId="9" type="noConversion"/>
  </si>
  <si>
    <t>HYUNDAI PLATINUM</t>
    <phoneticPr fontId="9" type="noConversion"/>
  </si>
  <si>
    <t>057W</t>
    <phoneticPr fontId="9" type="noConversion"/>
  </si>
  <si>
    <t>HYUNDAI PRIVILEGE</t>
    <phoneticPr fontId="9" type="noConversion"/>
  </si>
  <si>
    <t>HMM(ACS)</t>
    <phoneticPr fontId="60" type="noConversion"/>
  </si>
  <si>
    <t>039W</t>
    <phoneticPr fontId="9" type="noConversion"/>
  </si>
  <si>
    <t>HYUNDAI PARAMOUNT</t>
    <phoneticPr fontId="9" type="noConversion"/>
  </si>
  <si>
    <t>CHENNAI</t>
    <phoneticPr fontId="60" type="noConversion"/>
  </si>
  <si>
    <t>CHENNAI/ENNORE</t>
    <phoneticPr fontId="62" type="noConversion"/>
  </si>
  <si>
    <t>VIA SGP</t>
    <phoneticPr fontId="9" type="noConversion"/>
  </si>
  <si>
    <t>178W</t>
    <phoneticPr fontId="9" type="noConversion"/>
  </si>
  <si>
    <t>EVER UNION</t>
    <phoneticPr fontId="9" type="noConversion"/>
  </si>
  <si>
    <t>061W</t>
    <phoneticPr fontId="9" type="noConversion"/>
  </si>
  <si>
    <t>XIN XIA MEN</t>
    <phoneticPr fontId="9" type="noConversion"/>
  </si>
  <si>
    <t>137W</t>
    <phoneticPr fontId="9" type="noConversion"/>
  </si>
  <si>
    <t>COSCO HONG KONG</t>
    <phoneticPr fontId="9" type="noConversion"/>
  </si>
  <si>
    <t>BELINE(CMX)</t>
    <phoneticPr fontId="60" type="noConversion"/>
  </si>
  <si>
    <t>060W</t>
    <phoneticPr fontId="9" type="noConversion"/>
  </si>
  <si>
    <t>COSCO ANTWERP</t>
    <phoneticPr fontId="9" type="noConversion"/>
  </si>
  <si>
    <t>SGP</t>
    <phoneticPr fontId="60" type="noConversion"/>
  </si>
  <si>
    <t>1807</t>
    <phoneticPr fontId="9" type="noConversion"/>
  </si>
  <si>
    <t>MCC CEBU</t>
    <phoneticPr fontId="9" type="noConversion"/>
  </si>
  <si>
    <t>1825</t>
    <phoneticPr fontId="9" type="noConversion"/>
  </si>
  <si>
    <t>MCC CHITTAGONG</t>
    <phoneticPr fontId="9" type="noConversion"/>
  </si>
  <si>
    <t>1837</t>
    <phoneticPr fontId="9" type="noConversion"/>
  </si>
  <si>
    <t>CALIFORNIA TRADER</t>
    <phoneticPr fontId="9" type="noConversion"/>
  </si>
  <si>
    <t>MCC(SH2)</t>
    <phoneticPr fontId="60" type="noConversion"/>
  </si>
  <si>
    <t>1823</t>
    <phoneticPr fontId="9" type="noConversion"/>
  </si>
  <si>
    <t>MCC QINGDAO</t>
    <phoneticPr fontId="9" type="noConversion"/>
  </si>
  <si>
    <t>CHITTAGONG</t>
    <phoneticPr fontId="60" type="noConversion"/>
  </si>
  <si>
    <t>MCC TOKYO</t>
    <phoneticPr fontId="9" type="noConversion"/>
  </si>
  <si>
    <t>KALAMATA TRADER</t>
    <phoneticPr fontId="9" type="noConversion"/>
  </si>
  <si>
    <t>CAPE MONTEREY</t>
    <phoneticPr fontId="9" type="noConversion"/>
  </si>
  <si>
    <t>MCC NANJING</t>
    <phoneticPr fontId="9" type="noConversion"/>
  </si>
  <si>
    <t>MCC(SH1)</t>
    <phoneticPr fontId="60" type="noConversion"/>
  </si>
  <si>
    <t>UBENA</t>
    <phoneticPr fontId="9" type="noConversion"/>
  </si>
  <si>
    <t>VIA TTP</t>
    <phoneticPr fontId="9" type="noConversion"/>
  </si>
  <si>
    <t>1819</t>
    <phoneticPr fontId="9" type="noConversion"/>
  </si>
  <si>
    <t>UNI FORTUNA</t>
    <phoneticPr fontId="9" type="noConversion"/>
  </si>
  <si>
    <t>1815</t>
    <phoneticPr fontId="9" type="noConversion"/>
  </si>
  <si>
    <t>GH LESTE</t>
    <phoneticPr fontId="9" type="noConversion"/>
  </si>
  <si>
    <t>1849</t>
    <phoneticPr fontId="9" type="noConversion"/>
  </si>
  <si>
    <t>GH ZONDA</t>
    <phoneticPr fontId="9" type="noConversion"/>
  </si>
  <si>
    <t>1803</t>
    <phoneticPr fontId="9" type="noConversion"/>
  </si>
  <si>
    <t>NORTHERN DECISION</t>
    <phoneticPr fontId="9" type="noConversion"/>
  </si>
  <si>
    <t>MCC(IA1)</t>
    <phoneticPr fontId="60" type="noConversion"/>
  </si>
  <si>
    <t>1809</t>
    <phoneticPr fontId="9" type="noConversion"/>
  </si>
  <si>
    <t>NORTHERN DEFENDER</t>
    <phoneticPr fontId="9" type="noConversion"/>
  </si>
  <si>
    <t>TPP</t>
    <phoneticPr fontId="60" type="noConversion"/>
  </si>
  <si>
    <t>OOCL(PMX)</t>
    <phoneticPr fontId="9" type="noConversion"/>
  </si>
  <si>
    <t>TO BE ADVISED</t>
    <phoneticPr fontId="9" type="noConversion"/>
  </si>
  <si>
    <t>150W</t>
    <phoneticPr fontId="9" type="noConversion"/>
  </si>
  <si>
    <t>YM PLUM</t>
    <phoneticPr fontId="9" type="noConversion"/>
  </si>
  <si>
    <t>040W</t>
    <phoneticPr fontId="9" type="noConversion"/>
  </si>
  <si>
    <t>OOCL SHANGHAI</t>
    <phoneticPr fontId="9" type="noConversion"/>
  </si>
  <si>
    <t>159W</t>
    <phoneticPr fontId="9" type="noConversion"/>
  </si>
  <si>
    <t>YM CYPRESS</t>
    <phoneticPr fontId="9" type="noConversion"/>
  </si>
  <si>
    <t>YML/OOCL(CPX)</t>
    <phoneticPr fontId="9" type="noConversion"/>
  </si>
  <si>
    <t>090W</t>
    <phoneticPr fontId="9" type="noConversion"/>
  </si>
  <si>
    <t>OOCL CALIFORNIA</t>
    <phoneticPr fontId="9" type="noConversion"/>
  </si>
  <si>
    <t>107W</t>
    <phoneticPr fontId="9" type="noConversion"/>
  </si>
  <si>
    <t>OOCL HAMBURG</t>
    <phoneticPr fontId="9" type="noConversion"/>
  </si>
  <si>
    <t>003W</t>
    <phoneticPr fontId="9" type="noConversion"/>
  </si>
  <si>
    <t>SEAMAX STRATFORD</t>
    <phoneticPr fontId="9" type="noConversion"/>
  </si>
  <si>
    <t>103W</t>
    <phoneticPr fontId="9" type="noConversion"/>
  </si>
  <si>
    <t>OOCL ATLANTA</t>
    <phoneticPr fontId="9" type="noConversion"/>
  </si>
  <si>
    <t>195W</t>
    <phoneticPr fontId="9" type="noConversion"/>
  </si>
  <si>
    <t>APL CHARLESTON</t>
    <phoneticPr fontId="9" type="noConversion"/>
  </si>
  <si>
    <t>RCL(RKI)</t>
    <phoneticPr fontId="60" type="noConversion"/>
  </si>
  <si>
    <t>OOCL QINGDAO</t>
    <phoneticPr fontId="9" type="noConversion"/>
  </si>
  <si>
    <t>NSA</t>
    <phoneticPr fontId="60" type="noConversion"/>
  </si>
  <si>
    <t>W117</t>
    <phoneticPr fontId="9" type="noConversion"/>
  </si>
  <si>
    <t>WAN HAI 510</t>
    <phoneticPr fontId="9" type="noConversion"/>
  </si>
  <si>
    <t>WHL TBN</t>
    <phoneticPr fontId="9" type="noConversion"/>
  </si>
  <si>
    <t>W163</t>
    <phoneticPr fontId="9" type="noConversion"/>
  </si>
  <si>
    <t>WAN HAI 506</t>
    <phoneticPr fontId="9" type="noConversion"/>
  </si>
  <si>
    <t>W188</t>
    <phoneticPr fontId="9" type="noConversion"/>
  </si>
  <si>
    <t>WAN HAI 501</t>
    <phoneticPr fontId="9" type="noConversion"/>
  </si>
  <si>
    <t>COSCO/IAL(CI2)</t>
    <phoneticPr fontId="60" type="noConversion"/>
  </si>
  <si>
    <t>W099</t>
    <phoneticPr fontId="9" type="noConversion"/>
  </si>
  <si>
    <t>WAN HAI 502</t>
    <phoneticPr fontId="9" type="noConversion"/>
  </si>
  <si>
    <t>076W</t>
    <phoneticPr fontId="9" type="noConversion"/>
  </si>
  <si>
    <t>HYUNDAI COURAGE</t>
    <phoneticPr fontId="9" type="noConversion"/>
  </si>
  <si>
    <t>064W</t>
    <phoneticPr fontId="9" type="noConversion"/>
  </si>
  <si>
    <t>HYUNDAI GLOBAL</t>
    <phoneticPr fontId="9" type="noConversion"/>
  </si>
  <si>
    <t>069W</t>
    <phoneticPr fontId="9" type="noConversion"/>
  </si>
  <si>
    <t>HYUNDAI FORCE</t>
    <phoneticPr fontId="9" type="noConversion"/>
  </si>
  <si>
    <t>HMM/TS/ZIM(CIX)</t>
    <phoneticPr fontId="9" type="noConversion"/>
  </si>
  <si>
    <t>HYUNDAI LOYALTY</t>
    <phoneticPr fontId="9" type="noConversion"/>
  </si>
  <si>
    <t>OPERATOR</t>
    <phoneticPr fontId="60" type="noConversion"/>
  </si>
  <si>
    <t>1805W</t>
    <phoneticPr fontId="9" type="noConversion"/>
  </si>
  <si>
    <t>E.R. SWEDEN</t>
    <phoneticPr fontId="9" type="noConversion"/>
  </si>
  <si>
    <t>6W</t>
    <phoneticPr fontId="9" type="noConversion"/>
  </si>
  <si>
    <t>IAN H</t>
    <phoneticPr fontId="9" type="noConversion"/>
  </si>
  <si>
    <t>28W</t>
    <phoneticPr fontId="9" type="noConversion"/>
  </si>
  <si>
    <t>HAMBURG BAY</t>
    <phoneticPr fontId="9" type="noConversion"/>
  </si>
  <si>
    <t>RCL/EMI(RIE)</t>
    <phoneticPr fontId="9" type="noConversion"/>
  </si>
  <si>
    <t>EVER URANUS</t>
    <phoneticPr fontId="9" type="noConversion"/>
  </si>
  <si>
    <t>VESSEL</t>
    <phoneticPr fontId="62" type="noConversion"/>
  </si>
  <si>
    <t>KOTA PEMIMPIN</t>
    <phoneticPr fontId="9" type="noConversion"/>
  </si>
  <si>
    <t>XIN FEI ZHOU</t>
    <phoneticPr fontId="9" type="noConversion"/>
  </si>
  <si>
    <t>IAL/COSCO(CI1)</t>
    <phoneticPr fontId="9" type="noConversion"/>
  </si>
  <si>
    <t>EUROPE</t>
    <phoneticPr fontId="9" type="noConversion"/>
  </si>
  <si>
    <t>NHAVA SHEVA</t>
    <phoneticPr fontId="9" type="noConversion"/>
  </si>
  <si>
    <t>15023W</t>
    <phoneticPr fontId="9" type="noConversion"/>
  </si>
  <si>
    <t>THALASSA DOXA</t>
    <phoneticPr fontId="9" type="noConversion"/>
  </si>
  <si>
    <t>14001W</t>
    <phoneticPr fontId="9" type="noConversion"/>
  </si>
  <si>
    <t>EVER GIFTED</t>
    <phoneticPr fontId="9" type="noConversion"/>
  </si>
  <si>
    <t>13025W</t>
    <phoneticPr fontId="9" type="noConversion"/>
  </si>
  <si>
    <t>THALASSA ELPIDA</t>
    <phoneticPr fontId="9" type="noConversion"/>
  </si>
  <si>
    <t>COSCO(AEU5)
EMC(CEM)
OOCL(LL6)
CMA(FAL6)</t>
    <phoneticPr fontId="9" type="noConversion"/>
  </si>
  <si>
    <t>12004W</t>
    <phoneticPr fontId="9" type="noConversion"/>
  </si>
  <si>
    <t>EVER GOLDEN</t>
    <phoneticPr fontId="9" type="noConversion"/>
  </si>
  <si>
    <t xml:space="preserve">CUT OFF </t>
    <phoneticPr fontId="9" type="noConversion"/>
  </si>
  <si>
    <t>COLOMBO</t>
    <phoneticPr fontId="9" type="noConversion"/>
  </si>
  <si>
    <t>CNSHA</t>
    <phoneticPr fontId="9" type="noConversion"/>
  </si>
  <si>
    <t>VOYAGE</t>
    <phoneticPr fontId="9" type="noConversion"/>
  </si>
  <si>
    <t>058W</t>
    <phoneticPr fontId="9" type="noConversion"/>
  </si>
  <si>
    <t>NYK THEMIS</t>
    <phoneticPr fontId="9" type="noConversion"/>
  </si>
  <si>
    <t>098W</t>
    <phoneticPr fontId="9" type="noConversion"/>
  </si>
  <si>
    <t>NYK APOLLO</t>
    <phoneticPr fontId="9" type="noConversion"/>
  </si>
  <si>
    <t>037W</t>
    <phoneticPr fontId="9" type="noConversion"/>
  </si>
  <si>
    <t>SAN DIEGO BRIDGE</t>
    <phoneticPr fontId="9" type="noConversion"/>
  </si>
  <si>
    <t>116W</t>
    <phoneticPr fontId="9" type="noConversion"/>
  </si>
  <si>
    <t>NYK ATHENA</t>
    <phoneticPr fontId="9" type="noConversion"/>
  </si>
  <si>
    <t>YML/ONE(PS3)</t>
    <phoneticPr fontId="9" type="noConversion"/>
  </si>
  <si>
    <t>095W</t>
    <phoneticPr fontId="9" type="noConversion"/>
  </si>
  <si>
    <t>NYK AQUARIUS</t>
    <phoneticPr fontId="9" type="noConversion"/>
  </si>
  <si>
    <t>VIA PIP</t>
    <phoneticPr fontId="9" type="noConversion"/>
  </si>
  <si>
    <t>VIA PIP</t>
    <phoneticPr fontId="60" type="noConversion"/>
  </si>
  <si>
    <t>OOCL/APL(CIX3)</t>
    <phoneticPr fontId="9" type="noConversion"/>
  </si>
  <si>
    <t>ETA</t>
    <phoneticPr fontId="60" type="noConversion"/>
  </si>
  <si>
    <t>NEW DELHI/(P )</t>
    <phoneticPr fontId="60" type="noConversion"/>
  </si>
  <si>
    <t>PIP</t>
    <phoneticPr fontId="9" type="noConversion"/>
  </si>
  <si>
    <t xml:space="preserve">  </t>
  </si>
  <si>
    <t>KHI</t>
    <phoneticPr fontId="9" type="noConversion"/>
  </si>
  <si>
    <t>1811</t>
    <phoneticPr fontId="9" type="noConversion"/>
  </si>
  <si>
    <t>E.R. MONTECITO</t>
    <phoneticPr fontId="9" type="noConversion"/>
  </si>
  <si>
    <t>SANTA CATARINA</t>
    <phoneticPr fontId="9" type="noConversion"/>
  </si>
  <si>
    <t>MAERSK SIRAC</t>
    <phoneticPr fontId="9" type="noConversion"/>
  </si>
  <si>
    <t>CMA(SHAKA2)</t>
    <phoneticPr fontId="9" type="noConversion"/>
  </si>
  <si>
    <t>CCNI ANGOL</t>
    <phoneticPr fontId="9" type="noConversion"/>
  </si>
  <si>
    <t>PORT LOUIS</t>
    <phoneticPr fontId="9" type="noConversion"/>
  </si>
  <si>
    <t>PORT LOUIS</t>
    <phoneticPr fontId="62" type="noConversion"/>
  </si>
  <si>
    <t>011W</t>
    <phoneticPr fontId="9" type="noConversion"/>
  </si>
  <si>
    <t>JPO ATAIR</t>
    <phoneticPr fontId="9" type="noConversion"/>
  </si>
  <si>
    <t>RHL CONSCIENTIA</t>
    <phoneticPr fontId="9" type="noConversion"/>
  </si>
  <si>
    <t>JADRANA</t>
    <phoneticPr fontId="9" type="noConversion"/>
  </si>
  <si>
    <t>COSCO(WAX1)</t>
    <phoneticPr fontId="9" type="noConversion"/>
  </si>
  <si>
    <t>ZIM KINGSTON</t>
    <phoneticPr fontId="9" type="noConversion"/>
  </si>
  <si>
    <t>ETD</t>
    <phoneticPr fontId="60" type="noConversion"/>
  </si>
  <si>
    <t xml:space="preserve">CUT OFF </t>
    <phoneticPr fontId="60" type="noConversion"/>
  </si>
  <si>
    <t>TEMA</t>
    <phoneticPr fontId="60" type="noConversion"/>
  </si>
  <si>
    <t>CNSHA</t>
    <phoneticPr fontId="60" type="noConversion"/>
  </si>
  <si>
    <t>VOYAGE</t>
    <phoneticPr fontId="60" type="noConversion"/>
  </si>
  <si>
    <t>TEMA</t>
  </si>
  <si>
    <t>LAGOS</t>
    <phoneticPr fontId="60" type="noConversion"/>
  </si>
  <si>
    <t>APAPA,LAGOS</t>
  </si>
  <si>
    <t xml:space="preserve"> ALS FAUNA</t>
    <phoneticPr fontId="9" type="noConversion"/>
  </si>
  <si>
    <t>KOTA LEKAS</t>
    <phoneticPr fontId="9" type="noConversion"/>
  </si>
  <si>
    <t>ITAL LAGUNA</t>
    <phoneticPr fontId="9" type="noConversion"/>
  </si>
  <si>
    <t>ONE(SAC)</t>
    <phoneticPr fontId="9" type="noConversion"/>
  </si>
  <si>
    <t>YM EXCELLENCE</t>
    <phoneticPr fontId="9" type="noConversion"/>
  </si>
  <si>
    <t>DURBAN</t>
    <phoneticPr fontId="60" type="noConversion"/>
  </si>
  <si>
    <t>DURBAN</t>
    <phoneticPr fontId="9" type="noConversion"/>
  </si>
  <si>
    <t>1713W</t>
    <phoneticPr fontId="9" type="noConversion"/>
  </si>
  <si>
    <t>BOMAR FULGENT</t>
    <phoneticPr fontId="9" type="noConversion"/>
  </si>
  <si>
    <t>0019W</t>
    <phoneticPr fontId="9" type="noConversion"/>
  </si>
  <si>
    <t>KOTA MANIS</t>
    <phoneticPr fontId="9" type="noConversion"/>
  </si>
  <si>
    <t>096W</t>
    <phoneticPr fontId="9" type="noConversion"/>
  </si>
  <si>
    <t>COSCO FUZHOU</t>
    <phoneticPr fontId="9" type="noConversion"/>
  </si>
  <si>
    <t>COSCO(EAX1)</t>
    <phoneticPr fontId="9" type="noConversion"/>
  </si>
  <si>
    <t>0217W</t>
    <phoneticPr fontId="9" type="noConversion"/>
  </si>
  <si>
    <t>KOTA GEMAR</t>
    <phoneticPr fontId="9" type="noConversion"/>
  </si>
  <si>
    <t>MOMBASA</t>
    <phoneticPr fontId="60" type="noConversion"/>
  </si>
  <si>
    <t>MOMBASA</t>
    <phoneticPr fontId="9" type="noConversion"/>
  </si>
  <si>
    <t>DAR ES SALAM</t>
    <phoneticPr fontId="60" type="noConversion"/>
  </si>
  <si>
    <t>DAR ES SALAM</t>
  </si>
  <si>
    <t>0088-013S</t>
    <phoneticPr fontId="9" type="noConversion"/>
  </si>
  <si>
    <t>BOMAR SPRING</t>
    <phoneticPr fontId="9" type="noConversion"/>
  </si>
  <si>
    <t>0087-009S</t>
    <phoneticPr fontId="9" type="noConversion"/>
  </si>
  <si>
    <t>CORDELIA</t>
    <phoneticPr fontId="9" type="noConversion"/>
  </si>
  <si>
    <t>0086-038S</t>
    <phoneticPr fontId="9" type="noConversion"/>
  </si>
  <si>
    <t>PONA</t>
    <phoneticPr fontId="9" type="noConversion"/>
  </si>
  <si>
    <t>EMC(CIT)</t>
    <phoneticPr fontId="60" type="noConversion"/>
  </si>
  <si>
    <t>0085-008S</t>
    <phoneticPr fontId="9" type="noConversion"/>
  </si>
  <si>
    <t>EVER BLOOM</t>
    <phoneticPr fontId="9" type="noConversion"/>
  </si>
  <si>
    <t>SEMARANG</t>
    <phoneticPr fontId="60" type="noConversion"/>
  </si>
  <si>
    <t>SEMARANG</t>
  </si>
  <si>
    <t>901S</t>
    <phoneticPr fontId="9" type="noConversion"/>
  </si>
  <si>
    <t>MCC DHAKA</t>
    <phoneticPr fontId="9" type="noConversion"/>
  </si>
  <si>
    <t>1833</t>
    <phoneticPr fontId="9" type="noConversion"/>
  </si>
  <si>
    <t>MCC SEOUL</t>
    <phoneticPr fontId="9" type="noConversion"/>
  </si>
  <si>
    <t>1817</t>
    <phoneticPr fontId="9" type="noConversion"/>
  </si>
  <si>
    <t>AS SOPHIA</t>
    <phoneticPr fontId="9" type="noConversion"/>
  </si>
  <si>
    <t>TORRES STRAIT</t>
    <phoneticPr fontId="9" type="noConversion"/>
  </si>
  <si>
    <t>MCC(IA5)</t>
    <phoneticPr fontId="60" type="noConversion"/>
  </si>
  <si>
    <t>1827</t>
    <phoneticPr fontId="9" type="noConversion"/>
  </si>
  <si>
    <t>MAERSK WIESBADEN</t>
    <phoneticPr fontId="9" type="noConversion"/>
  </si>
  <si>
    <t>YANGON(MIIT)</t>
    <phoneticPr fontId="9" type="noConversion"/>
  </si>
  <si>
    <t>009S</t>
    <phoneticPr fontId="9" type="noConversion"/>
  </si>
  <si>
    <t>NAVIOS VERANO 009S</t>
    <phoneticPr fontId="9" type="noConversion"/>
  </si>
  <si>
    <t>003S</t>
    <phoneticPr fontId="9" type="noConversion"/>
  </si>
  <si>
    <t>ROTTERDAM BRIDGE 003S</t>
    <phoneticPr fontId="9" type="noConversion"/>
  </si>
  <si>
    <t>309S</t>
    <phoneticPr fontId="9" type="noConversion"/>
  </si>
  <si>
    <t>MARIA SCHULTE 309S</t>
    <phoneticPr fontId="9" type="noConversion"/>
  </si>
  <si>
    <t>008S</t>
    <phoneticPr fontId="9" type="noConversion"/>
  </si>
  <si>
    <t>NAVIOS VERANO 008S</t>
    <phoneticPr fontId="9" type="noConversion"/>
  </si>
  <si>
    <t>HMM(TTP)</t>
    <phoneticPr fontId="60" type="noConversion"/>
  </si>
  <si>
    <t>002S</t>
    <phoneticPr fontId="9" type="noConversion"/>
  </si>
  <si>
    <t>ROTTERDAM BRIDGE 002S</t>
    <phoneticPr fontId="9" type="noConversion"/>
  </si>
  <si>
    <t>MANILA(S)</t>
    <phoneticPr fontId="9" type="noConversion"/>
  </si>
  <si>
    <t>1849S</t>
    <phoneticPr fontId="9" type="noConversion"/>
  </si>
  <si>
    <t>KUO LUNG</t>
    <phoneticPr fontId="9" type="noConversion"/>
  </si>
  <si>
    <t>1846S</t>
    <phoneticPr fontId="9" type="noConversion"/>
  </si>
  <si>
    <t>WISDOM GRACE</t>
    <phoneticPr fontId="9" type="noConversion"/>
  </si>
  <si>
    <t>1847S</t>
    <phoneticPr fontId="9" type="noConversion"/>
  </si>
  <si>
    <t>SITC(CJV5)</t>
    <phoneticPr fontId="9" type="noConversion"/>
  </si>
  <si>
    <t>1844S</t>
    <phoneticPr fontId="9" type="noConversion"/>
  </si>
  <si>
    <t>DANANG</t>
    <phoneticPr fontId="60" type="noConversion"/>
  </si>
  <si>
    <t>HAIPHONG</t>
    <phoneticPr fontId="9" type="noConversion"/>
  </si>
  <si>
    <t>1834S</t>
    <phoneticPr fontId="9" type="noConversion"/>
  </si>
  <si>
    <t>SITC YOKKAICHI</t>
    <phoneticPr fontId="9" type="noConversion"/>
  </si>
  <si>
    <t>1832S</t>
    <phoneticPr fontId="9" type="noConversion"/>
  </si>
  <si>
    <t>RESURGENCE</t>
    <phoneticPr fontId="9" type="noConversion"/>
  </si>
  <si>
    <t>REFLECTION</t>
    <phoneticPr fontId="9" type="noConversion"/>
  </si>
  <si>
    <t>SITC(CJV2)</t>
    <phoneticPr fontId="60" type="noConversion"/>
  </si>
  <si>
    <t>1830S</t>
    <phoneticPr fontId="9" type="noConversion"/>
  </si>
  <si>
    <t>SITC INCHON</t>
    <phoneticPr fontId="9" type="noConversion"/>
  </si>
  <si>
    <t>PERTH BRIDGE</t>
    <phoneticPr fontId="9" type="noConversion"/>
  </si>
  <si>
    <t>HYUNDAI HARMONY</t>
    <phoneticPr fontId="9" type="noConversion"/>
  </si>
  <si>
    <t>SITC(CKV)</t>
    <phoneticPr fontId="9" type="noConversion"/>
  </si>
  <si>
    <t>1902S</t>
    <phoneticPr fontId="9" type="noConversion"/>
  </si>
  <si>
    <t>SITC JAKARTA</t>
    <phoneticPr fontId="9" type="noConversion"/>
  </si>
  <si>
    <t>SITC GUANGXI</t>
    <phoneticPr fontId="9" type="noConversion"/>
  </si>
  <si>
    <t>1822S</t>
    <phoneticPr fontId="9" type="noConversion"/>
  </si>
  <si>
    <t>SITC JIANGSU</t>
    <phoneticPr fontId="9" type="noConversion"/>
  </si>
  <si>
    <t>1824S</t>
    <phoneticPr fontId="9" type="noConversion"/>
  </si>
  <si>
    <t>SITC GUANGDONG</t>
    <phoneticPr fontId="9" type="noConversion"/>
  </si>
  <si>
    <t>SITC(CKV2)</t>
    <phoneticPr fontId="60" type="noConversion"/>
  </si>
  <si>
    <t>SITC BANGKOK</t>
    <phoneticPr fontId="9" type="noConversion"/>
  </si>
  <si>
    <t>HCM</t>
    <phoneticPr fontId="9" type="noConversion"/>
  </si>
  <si>
    <t>SITC ZHEJIANG</t>
    <phoneticPr fontId="9" type="noConversion"/>
  </si>
  <si>
    <t>SITC HEBEI</t>
    <phoneticPr fontId="9" type="noConversion"/>
  </si>
  <si>
    <t>SITC HANSHIN</t>
    <phoneticPr fontId="9" type="noConversion"/>
  </si>
  <si>
    <t>SITC(VTX1)</t>
    <phoneticPr fontId="9" type="noConversion"/>
  </si>
  <si>
    <t>NORDLEOPARD</t>
    <phoneticPr fontId="9" type="noConversion"/>
  </si>
  <si>
    <t>SITC MACAO</t>
    <phoneticPr fontId="9" type="noConversion"/>
  </si>
  <si>
    <t>SITC KAWASAKI</t>
    <phoneticPr fontId="9" type="noConversion"/>
  </si>
  <si>
    <t>SITC KEELUNG</t>
    <phoneticPr fontId="9" type="noConversion"/>
  </si>
  <si>
    <t>SITC(VTX2)</t>
    <phoneticPr fontId="9" type="noConversion"/>
  </si>
  <si>
    <t>INSIGHT</t>
    <phoneticPr fontId="9" type="noConversion"/>
  </si>
  <si>
    <t>288S</t>
    <phoneticPr fontId="9" type="noConversion"/>
  </si>
  <si>
    <t>ITHA BHUM</t>
    <phoneticPr fontId="9" type="noConversion"/>
  </si>
  <si>
    <t>223S</t>
    <phoneticPr fontId="9" type="noConversion"/>
  </si>
  <si>
    <t>KAMA BHUM</t>
    <phoneticPr fontId="9" type="noConversion"/>
  </si>
  <si>
    <t>JITRA BHUM</t>
    <phoneticPr fontId="9" type="noConversion"/>
  </si>
  <si>
    <t>287S</t>
    <phoneticPr fontId="9" type="noConversion"/>
  </si>
  <si>
    <t>RCL(RBC)</t>
    <phoneticPr fontId="60" type="noConversion"/>
  </si>
  <si>
    <t>222S</t>
    <phoneticPr fontId="9" type="noConversion"/>
  </si>
  <si>
    <t>LAEM CHABANG</t>
    <phoneticPr fontId="9" type="noConversion"/>
  </si>
  <si>
    <t>BKK(PAT)</t>
    <phoneticPr fontId="60" type="noConversion"/>
  </si>
  <si>
    <t>BKK</t>
    <phoneticPr fontId="60" type="noConversion"/>
  </si>
  <si>
    <t>BKK(PAT)</t>
    <phoneticPr fontId="9" type="noConversion"/>
  </si>
  <si>
    <t>SIHANOUVKILLE</t>
    <phoneticPr fontId="9" type="noConversion"/>
  </si>
  <si>
    <t>0BY1RS</t>
  </si>
  <si>
    <t>APL ATLANTA</t>
    <phoneticPr fontId="9" type="noConversion"/>
  </si>
  <si>
    <t>1812S</t>
  </si>
  <si>
    <t>KMTC JEBEL ALI</t>
    <phoneticPr fontId="9" type="noConversion"/>
  </si>
  <si>
    <t>0BY1NS</t>
  </si>
  <si>
    <t>APL OAKLAND</t>
    <phoneticPr fontId="9" type="noConversion"/>
  </si>
  <si>
    <t>KMTC/HMM(KCM2)</t>
    <phoneticPr fontId="9" type="noConversion"/>
  </si>
  <si>
    <t>18007S</t>
    <phoneticPr fontId="9" type="noConversion"/>
  </si>
  <si>
    <t>YM OAKLAND</t>
    <phoneticPr fontId="9" type="noConversion"/>
  </si>
  <si>
    <t>PASIR GUDANG</t>
    <phoneticPr fontId="9" type="noConversion"/>
  </si>
  <si>
    <t>OPERATOR</t>
    <phoneticPr fontId="9" type="noConversion"/>
  </si>
  <si>
    <t>PASIR GUDANG</t>
  </si>
  <si>
    <t>1813S</t>
    <phoneticPr fontId="9" type="noConversion"/>
  </si>
  <si>
    <t>AS CONSTANTINA</t>
    <phoneticPr fontId="9" type="noConversion"/>
  </si>
  <si>
    <t>1812S</t>
    <phoneticPr fontId="9" type="noConversion"/>
  </si>
  <si>
    <t>POSEN</t>
    <phoneticPr fontId="9" type="noConversion"/>
  </si>
  <si>
    <t>NORTHERN VOLITION</t>
    <phoneticPr fontId="9" type="noConversion"/>
  </si>
  <si>
    <t>0015S</t>
  </si>
  <si>
    <t>AS COLUMBIA</t>
    <phoneticPr fontId="9" type="noConversion"/>
  </si>
  <si>
    <t>KMTC(PCI)</t>
    <phoneticPr fontId="9" type="noConversion"/>
  </si>
  <si>
    <t>JKT</t>
    <phoneticPr fontId="9" type="noConversion"/>
  </si>
  <si>
    <t>0042S</t>
  </si>
  <si>
    <t>LEDA TRADER</t>
    <phoneticPr fontId="9" type="noConversion"/>
  </si>
  <si>
    <t>1808S</t>
  </si>
  <si>
    <t>KMTC PENANG</t>
    <phoneticPr fontId="9" type="noConversion"/>
  </si>
  <si>
    <t>1809S</t>
  </si>
  <si>
    <t>KMTC SURABAYA</t>
    <phoneticPr fontId="9" type="noConversion"/>
  </si>
  <si>
    <t>KMTC(ANX)</t>
    <phoneticPr fontId="9" type="noConversion"/>
  </si>
  <si>
    <t>18011S</t>
    <phoneticPr fontId="9" type="noConversion"/>
  </si>
  <si>
    <t>TS TAICHUNG</t>
    <phoneticPr fontId="9" type="noConversion"/>
  </si>
  <si>
    <t>KMTC TIANJIN</t>
    <phoneticPr fontId="9" type="noConversion"/>
  </si>
  <si>
    <t>KMTC SHENZHEN</t>
    <phoneticPr fontId="9" type="noConversion"/>
  </si>
  <si>
    <t>KMTC QINGDAO</t>
    <phoneticPr fontId="9" type="noConversion"/>
  </si>
  <si>
    <t>1813S</t>
  </si>
  <si>
    <t>KMTC HOCHIMINH</t>
    <phoneticPr fontId="9" type="noConversion"/>
  </si>
  <si>
    <t>KMTC(KMSK)</t>
    <phoneticPr fontId="9" type="noConversion"/>
  </si>
  <si>
    <t>1801S</t>
  </si>
  <si>
    <t>1802S</t>
  </si>
  <si>
    <t>SEASPAN MELBOURNE</t>
    <phoneticPr fontId="9" type="noConversion"/>
  </si>
  <si>
    <t>002S</t>
  </si>
  <si>
    <t>NAVIOS DOMINO</t>
    <phoneticPr fontId="9" type="noConversion"/>
  </si>
  <si>
    <t>KMTC(KCM)</t>
    <phoneticPr fontId="9" type="noConversion"/>
  </si>
  <si>
    <t>18002S</t>
    <phoneticPr fontId="9" type="noConversion"/>
  </si>
  <si>
    <t>NAVIOS VERMILION</t>
    <phoneticPr fontId="9" type="noConversion"/>
  </si>
  <si>
    <t>PKG(W)</t>
  </si>
  <si>
    <t>SGP</t>
    <phoneticPr fontId="9" type="noConversion"/>
  </si>
  <si>
    <t>DONG FANG FU</t>
    <phoneticPr fontId="9" type="noConversion"/>
  </si>
  <si>
    <t>1848S</t>
  </si>
  <si>
    <t>HASCO(STW2)</t>
    <phoneticPr fontId="9" type="noConversion"/>
  </si>
  <si>
    <t>1845S</t>
    <phoneticPr fontId="9" type="noConversion"/>
  </si>
  <si>
    <t>KEELUNG</t>
    <phoneticPr fontId="9" type="noConversion"/>
  </si>
  <si>
    <t>SITC NINGBO</t>
    <phoneticPr fontId="9" type="noConversion"/>
  </si>
  <si>
    <t>HASCO(STW1)</t>
    <phoneticPr fontId="9" type="noConversion"/>
  </si>
  <si>
    <t>KEELUNG/KAOHSIUNG/TAICHUNG</t>
  </si>
  <si>
    <t>SITC(CKV2)</t>
    <phoneticPr fontId="9" type="noConversion"/>
  </si>
  <si>
    <t>HONGKONG</t>
    <phoneticPr fontId="9" type="noConversion"/>
  </si>
  <si>
    <t>JJ NAGOYA</t>
    <phoneticPr fontId="9" type="noConversion"/>
  </si>
  <si>
    <t>VENUS C</t>
    <phoneticPr fontId="9" type="noConversion"/>
  </si>
  <si>
    <t>JJ</t>
    <phoneticPr fontId="9" type="noConversion"/>
  </si>
  <si>
    <t>1848S</t>
    <phoneticPr fontId="9" type="noConversion"/>
  </si>
  <si>
    <t>HONGKONG</t>
  </si>
  <si>
    <t>HONGKONG &amp; TAIWAN</t>
  </si>
  <si>
    <t>PANCON SUCCESS</t>
    <phoneticPr fontId="9" type="noConversion"/>
  </si>
  <si>
    <t>PCS</t>
    <phoneticPr fontId="9" type="noConversion"/>
  </si>
  <si>
    <t>1849E</t>
    <phoneticPr fontId="9" type="noConversion"/>
  </si>
  <si>
    <t>INCHON</t>
    <phoneticPr fontId="9" type="noConversion"/>
  </si>
  <si>
    <t>8308E</t>
  </si>
  <si>
    <t>CSCL OSAKA</t>
    <phoneticPr fontId="9" type="noConversion"/>
  </si>
  <si>
    <t>8307E</t>
  </si>
  <si>
    <t>8306E</t>
  </si>
  <si>
    <t>CSCL(CJM2)</t>
    <phoneticPr fontId="9" type="noConversion"/>
  </si>
  <si>
    <t>8305E</t>
    <phoneticPr fontId="9" type="noConversion"/>
  </si>
  <si>
    <t>XIN MING ZHOU</t>
    <phoneticPr fontId="9" type="noConversion"/>
  </si>
  <si>
    <t>EAS</t>
    <phoneticPr fontId="9" type="noConversion"/>
  </si>
  <si>
    <t>1848E</t>
    <phoneticPr fontId="9" type="noConversion"/>
  </si>
  <si>
    <t>1754E</t>
  </si>
  <si>
    <t>PEGASUS TERA</t>
    <phoneticPr fontId="9" type="noConversion"/>
  </si>
  <si>
    <t>1753E</t>
  </si>
  <si>
    <t>1752E</t>
  </si>
  <si>
    <t>1751E</t>
    <phoneticPr fontId="9" type="noConversion"/>
  </si>
  <si>
    <t>8175E</t>
  </si>
  <si>
    <t>CSCL YOKOHAMA</t>
    <phoneticPr fontId="9" type="noConversion"/>
  </si>
  <si>
    <t>8174E</t>
  </si>
  <si>
    <t>8173E</t>
  </si>
  <si>
    <t>CSCL(CJM1)</t>
    <phoneticPr fontId="9" type="noConversion"/>
  </si>
  <si>
    <t>8172E</t>
    <phoneticPr fontId="9" type="noConversion"/>
  </si>
  <si>
    <t>1853E</t>
    <phoneticPr fontId="9" type="noConversion"/>
  </si>
  <si>
    <t>EASLINE SHANGHAI</t>
    <phoneticPr fontId="9" type="noConversion"/>
  </si>
  <si>
    <t>1852E</t>
    <phoneticPr fontId="9" type="noConversion"/>
  </si>
  <si>
    <t>1851E</t>
    <phoneticPr fontId="9" type="noConversion"/>
  </si>
  <si>
    <t>1850E</t>
    <phoneticPr fontId="9" type="noConversion"/>
  </si>
  <si>
    <t>BUSAN</t>
    <phoneticPr fontId="9" type="noConversion"/>
  </si>
  <si>
    <t>VESSEL</t>
    <phoneticPr fontId="60" type="noConversion"/>
  </si>
  <si>
    <t>146E</t>
    <phoneticPr fontId="9" type="noConversion"/>
  </si>
  <si>
    <t>VICTORIA TRADER</t>
    <phoneticPr fontId="9" type="noConversion"/>
  </si>
  <si>
    <t>145E</t>
    <phoneticPr fontId="9" type="noConversion"/>
  </si>
  <si>
    <t>144E</t>
    <phoneticPr fontId="9" type="noConversion"/>
  </si>
  <si>
    <t>143E</t>
    <phoneticPr fontId="9" type="noConversion"/>
  </si>
  <si>
    <t>142E</t>
    <phoneticPr fontId="9" type="noConversion"/>
  </si>
  <si>
    <t>371E</t>
  </si>
  <si>
    <t>SINOTRANS HONG KONG</t>
    <phoneticPr fontId="9" type="noConversion"/>
  </si>
  <si>
    <t>370E</t>
  </si>
  <si>
    <t>369E</t>
  </si>
  <si>
    <t>368E</t>
    <phoneticPr fontId="9" type="noConversion"/>
  </si>
  <si>
    <t>1148E</t>
  </si>
  <si>
    <t>PANCON VICTORY</t>
    <phoneticPr fontId="9" type="noConversion"/>
  </si>
  <si>
    <t>1147E</t>
  </si>
  <si>
    <t>1146E</t>
  </si>
  <si>
    <t>1145E</t>
    <phoneticPr fontId="9" type="noConversion"/>
  </si>
  <si>
    <t>1200E</t>
  </si>
  <si>
    <t>POS YOKOHAMA</t>
    <phoneticPr fontId="9" type="noConversion"/>
  </si>
  <si>
    <t>1199E</t>
  </si>
  <si>
    <t>1198E</t>
  </si>
  <si>
    <t>PAN OCEAN(BS9)</t>
    <phoneticPr fontId="9" type="noConversion"/>
  </si>
  <si>
    <t>1197E</t>
    <phoneticPr fontId="9" type="noConversion"/>
  </si>
  <si>
    <t>253E</t>
    <phoneticPr fontId="9" type="noConversion"/>
  </si>
  <si>
    <t>MARCLOUD</t>
    <phoneticPr fontId="9" type="noConversion"/>
  </si>
  <si>
    <t>252E</t>
    <phoneticPr fontId="9" type="noConversion"/>
  </si>
  <si>
    <t>CSCL TOKYO</t>
    <phoneticPr fontId="9" type="noConversion"/>
  </si>
  <si>
    <t>251E</t>
    <phoneticPr fontId="9" type="noConversion"/>
  </si>
  <si>
    <t>HALCYON</t>
    <phoneticPr fontId="9" type="noConversion"/>
  </si>
  <si>
    <t>250E</t>
    <phoneticPr fontId="9" type="noConversion"/>
  </si>
  <si>
    <t>SNL(SNG7)</t>
    <phoneticPr fontId="9" type="noConversion"/>
  </si>
  <si>
    <t>249E</t>
    <phoneticPr fontId="9" type="noConversion"/>
  </si>
  <si>
    <t>NAGOYA</t>
    <phoneticPr fontId="9" type="noConversion"/>
  </si>
  <si>
    <t>SINOTRANS SHANGHAI</t>
    <phoneticPr fontId="9" type="noConversion"/>
  </si>
  <si>
    <t>SNL(SNG5)</t>
    <phoneticPr fontId="9" type="noConversion"/>
  </si>
  <si>
    <t>092E</t>
    <phoneticPr fontId="9" type="noConversion"/>
  </si>
  <si>
    <t>LANTAU BEACH</t>
    <phoneticPr fontId="9" type="noConversion"/>
  </si>
  <si>
    <t>091E</t>
    <phoneticPr fontId="9" type="noConversion"/>
  </si>
  <si>
    <t>090E</t>
    <phoneticPr fontId="9" type="noConversion"/>
  </si>
  <si>
    <t>SNL(SNG2)</t>
    <phoneticPr fontId="9" type="noConversion"/>
  </si>
  <si>
    <t>089E</t>
    <phoneticPr fontId="9" type="noConversion"/>
  </si>
  <si>
    <t>OTANA BHUM</t>
    <phoneticPr fontId="9" type="noConversion"/>
  </si>
  <si>
    <t>SNL(SKT7)</t>
    <phoneticPr fontId="9" type="noConversion"/>
  </si>
  <si>
    <t>1847E</t>
    <phoneticPr fontId="9" type="noConversion"/>
  </si>
  <si>
    <t>TOKYO</t>
    <phoneticPr fontId="9" type="noConversion"/>
  </si>
  <si>
    <t>097E</t>
    <phoneticPr fontId="9" type="noConversion"/>
  </si>
  <si>
    <t>KALAMAZOO</t>
    <phoneticPr fontId="9" type="noConversion"/>
  </si>
  <si>
    <t>096E</t>
    <phoneticPr fontId="9" type="noConversion"/>
  </si>
  <si>
    <t>095E</t>
    <phoneticPr fontId="9" type="noConversion"/>
  </si>
  <si>
    <t>SNL(SKT5)</t>
    <phoneticPr fontId="9" type="noConversion"/>
  </si>
  <si>
    <t>094E</t>
    <phoneticPr fontId="9" type="noConversion"/>
  </si>
  <si>
    <t>239E</t>
  </si>
  <si>
    <t>OPTIMA</t>
    <phoneticPr fontId="9" type="noConversion"/>
  </si>
  <si>
    <t>238E</t>
  </si>
  <si>
    <t>CSCL NAGOYA</t>
    <phoneticPr fontId="9" type="noConversion"/>
  </si>
  <si>
    <t>237E</t>
  </si>
  <si>
    <t>SNL(SKT2)</t>
    <phoneticPr fontId="9" type="noConversion"/>
  </si>
  <si>
    <t>236E</t>
    <phoneticPr fontId="9" type="noConversion"/>
  </si>
  <si>
    <t>SINOTRANS NINGBO</t>
    <phoneticPr fontId="9" type="noConversion"/>
  </si>
  <si>
    <t>SITC MANILA</t>
    <phoneticPr fontId="9" type="noConversion"/>
  </si>
  <si>
    <t>SNL(SKY1)</t>
    <phoneticPr fontId="9" type="noConversion"/>
  </si>
  <si>
    <t>MOJI</t>
    <phoneticPr fontId="9" type="noConversion"/>
  </si>
  <si>
    <t>311E</t>
    <phoneticPr fontId="9" type="noConversion"/>
  </si>
  <si>
    <t>310E</t>
    <phoneticPr fontId="9" type="noConversion"/>
  </si>
  <si>
    <t>309E</t>
    <phoneticPr fontId="9" type="noConversion"/>
  </si>
  <si>
    <t>308E</t>
    <phoneticPr fontId="9" type="noConversion"/>
  </si>
  <si>
    <t>SNL/COSCO(SKS7)</t>
    <phoneticPr fontId="9" type="noConversion"/>
  </si>
  <si>
    <t>307E</t>
    <phoneticPr fontId="9" type="noConversion"/>
  </si>
  <si>
    <t>OSAKA</t>
    <phoneticPr fontId="9" type="noConversion"/>
  </si>
  <si>
    <t>LILA BHUM</t>
    <phoneticPr fontId="9" type="noConversion"/>
  </si>
  <si>
    <t>CCL</t>
    <phoneticPr fontId="9" type="noConversion"/>
  </si>
  <si>
    <t>358E</t>
    <phoneticPr fontId="9" type="noConversion"/>
  </si>
  <si>
    <t>357E</t>
    <phoneticPr fontId="9" type="noConversion"/>
  </si>
  <si>
    <t>356E</t>
    <phoneticPr fontId="9" type="noConversion"/>
  </si>
  <si>
    <t>SNL/COSCO(SKS2)</t>
    <phoneticPr fontId="9" type="noConversion"/>
  </si>
  <si>
    <t>235E</t>
    <phoneticPr fontId="9" type="noConversion"/>
  </si>
  <si>
    <t>015W</t>
    <phoneticPr fontId="9" type="noConversion"/>
  </si>
  <si>
    <t>YM WINDOW</t>
    <phoneticPr fontId="9" type="noConversion"/>
  </si>
  <si>
    <t>013W</t>
    <phoneticPr fontId="9" type="noConversion"/>
  </si>
  <si>
    <t>YM WELCOME</t>
    <phoneticPr fontId="9" type="noConversion"/>
  </si>
  <si>
    <t>YM WINNER</t>
    <phoneticPr fontId="9" type="noConversion"/>
  </si>
  <si>
    <t>ONE/YML/HPL
(MD3)</t>
    <phoneticPr fontId="9" type="noConversion"/>
  </si>
  <si>
    <t>YM WORLD</t>
    <phoneticPr fontId="9" type="noConversion"/>
  </si>
  <si>
    <t>VIA TANGIER</t>
    <phoneticPr fontId="60" type="noConversion"/>
  </si>
  <si>
    <t>MSC ERICA</t>
    <phoneticPr fontId="9" type="noConversion"/>
  </si>
  <si>
    <t>MANCHESTER MAERSK</t>
    <phoneticPr fontId="9" type="noConversion"/>
  </si>
  <si>
    <t>MILAN MAERSK</t>
    <phoneticPr fontId="9" type="noConversion"/>
  </si>
  <si>
    <t>MSK/SAF(AE5)</t>
    <phoneticPr fontId="60" type="noConversion"/>
  </si>
  <si>
    <t>848W</t>
    <phoneticPr fontId="9" type="noConversion"/>
  </si>
  <si>
    <t>MONACO MAERSK</t>
    <phoneticPr fontId="9" type="noConversion"/>
  </si>
  <si>
    <t>CAS</t>
  </si>
  <si>
    <t>TANGIER</t>
    <phoneticPr fontId="9" type="noConversion"/>
  </si>
  <si>
    <t>VIA PIR</t>
    <phoneticPr fontId="60" type="noConversion"/>
  </si>
  <si>
    <t>99024W</t>
  </si>
  <si>
    <t>THALASSA AVRA</t>
    <phoneticPr fontId="9" type="noConversion"/>
  </si>
  <si>
    <t>98023W</t>
  </si>
  <si>
    <t>THALASSA TYHI</t>
    <phoneticPr fontId="9" type="noConversion"/>
  </si>
  <si>
    <t>COSCO SHIPPING ANDES</t>
    <phoneticPr fontId="9" type="noConversion"/>
  </si>
  <si>
    <t>COSCO(AEU7)
EMC(NE7)
OOCL(LL3)
CMA(FAL7)</t>
    <phoneticPr fontId="9" type="noConversion"/>
  </si>
  <si>
    <t>CSCL MARS</t>
    <phoneticPr fontId="9" type="noConversion"/>
  </si>
  <si>
    <t>KAV</t>
  </si>
  <si>
    <t>PIR</t>
    <phoneticPr fontId="9" type="noConversion"/>
  </si>
  <si>
    <t>VIA IST</t>
    <phoneticPr fontId="60" type="noConversion"/>
  </si>
  <si>
    <t>KAV</t>
    <phoneticPr fontId="9" type="noConversion"/>
  </si>
  <si>
    <t>IST</t>
    <phoneticPr fontId="9" type="noConversion"/>
  </si>
  <si>
    <t>0BX2JW</t>
  </si>
  <si>
    <t>CMA CGM URUGUAY</t>
    <phoneticPr fontId="9" type="noConversion"/>
  </si>
  <si>
    <t>MAIRA XL</t>
    <phoneticPr fontId="9" type="noConversion"/>
  </si>
  <si>
    <t>COSCO SHIPPING RHINE</t>
    <phoneticPr fontId="9" type="noConversion"/>
  </si>
  <si>
    <t>COSCO(AEM3)
EMC(BEX)
OOCL(EM1)
CMA(BEX)</t>
    <phoneticPr fontId="9" type="noConversion"/>
  </si>
  <si>
    <t>0BX2DW</t>
  </si>
  <si>
    <t>CMA CGM VOLGA</t>
    <phoneticPr fontId="9" type="noConversion"/>
  </si>
  <si>
    <t>DES</t>
    <phoneticPr fontId="9" type="noConversion"/>
  </si>
  <si>
    <t>ODESSA</t>
    <phoneticPr fontId="9" type="noConversion"/>
  </si>
  <si>
    <t>CND</t>
    <phoneticPr fontId="9" type="noConversion"/>
  </si>
  <si>
    <t>BEIRUT</t>
    <phoneticPr fontId="9" type="noConversion"/>
  </si>
  <si>
    <t>VIA PIR</t>
  </si>
  <si>
    <t>COSCO SHIPPING LIBRA</t>
    <phoneticPr fontId="9" type="noConversion"/>
  </si>
  <si>
    <t>COSCO SHIPPING CAPRICORN</t>
    <phoneticPr fontId="9" type="noConversion"/>
  </si>
  <si>
    <t>004W</t>
    <phoneticPr fontId="9" type="noConversion"/>
  </si>
  <si>
    <t>COSCO SHIPPING LEO</t>
    <phoneticPr fontId="9" type="noConversion"/>
  </si>
  <si>
    <t>COSCO SHIPPING TAURUS</t>
    <phoneticPr fontId="9" type="noConversion"/>
  </si>
  <si>
    <t>COSCO(AEU3)
EMC(NE3)
OOCL(LL2)
CMA(FAL2)</t>
    <phoneticPr fontId="60" type="noConversion"/>
  </si>
  <si>
    <t>COSCO SHIPPING GEMINI</t>
    <phoneticPr fontId="9" type="noConversion"/>
  </si>
  <si>
    <t>LIM</t>
  </si>
  <si>
    <t>MAERSK SARNIA</t>
    <phoneticPr fontId="9" type="noConversion"/>
  </si>
  <si>
    <t>56175W</t>
  </si>
  <si>
    <t>EVER UNISON</t>
    <phoneticPr fontId="9" type="noConversion"/>
  </si>
  <si>
    <t>COSCO(AEM5)
EMC(FEM)
OOCL(EM2)</t>
    <phoneticPr fontId="9" type="noConversion"/>
  </si>
  <si>
    <t>ALEX(DEKHELA)</t>
    <phoneticPr fontId="9" type="noConversion"/>
  </si>
  <si>
    <t>0BE2HW</t>
  </si>
  <si>
    <t>APL NEW JERSEY</t>
    <phoneticPr fontId="9" type="noConversion"/>
  </si>
  <si>
    <t>EVER SUPERB</t>
    <phoneticPr fontId="9" type="noConversion"/>
  </si>
  <si>
    <t>0BE2DW</t>
  </si>
  <si>
    <t>APL CALIFORNIA</t>
    <phoneticPr fontId="9" type="noConversion"/>
  </si>
  <si>
    <t>COSCO(AEM6)
EMC(BEX2)
OOCL(AAS)
CMA(PHEX)</t>
    <phoneticPr fontId="9" type="noConversion"/>
  </si>
  <si>
    <t>EVER SAFETY</t>
    <phoneticPr fontId="9" type="noConversion"/>
  </si>
  <si>
    <t>KPR</t>
    <phoneticPr fontId="9" type="noConversion"/>
  </si>
  <si>
    <t>KOPER</t>
    <phoneticPr fontId="9" type="noConversion"/>
  </si>
  <si>
    <t>POTI</t>
    <phoneticPr fontId="9" type="noConversion"/>
  </si>
  <si>
    <t>MSC EMANUELA</t>
    <phoneticPr fontId="9" type="noConversion"/>
  </si>
  <si>
    <t>MSC RAPALLO</t>
    <phoneticPr fontId="9" type="noConversion"/>
  </si>
  <si>
    <t>MSC DANIT</t>
    <phoneticPr fontId="9" type="noConversion"/>
  </si>
  <si>
    <t>MSK(AE15)</t>
    <phoneticPr fontId="9" type="noConversion"/>
  </si>
  <si>
    <t>MSC DANIELA</t>
    <phoneticPr fontId="9" type="noConversion"/>
  </si>
  <si>
    <t>AMB</t>
    <phoneticPr fontId="9" type="noConversion"/>
  </si>
  <si>
    <t xml:space="preserve">ISTANBUL(AMBARLI) </t>
    <phoneticPr fontId="9" type="noConversion"/>
  </si>
  <si>
    <t>204W</t>
    <phoneticPr fontId="9" type="noConversion"/>
  </si>
  <si>
    <t>MOL CHARISMA</t>
    <phoneticPr fontId="9" type="noConversion"/>
  </si>
  <si>
    <t>SEASPAN ZAMBEZI</t>
    <phoneticPr fontId="9" type="noConversion"/>
  </si>
  <si>
    <t>YM UTOPIA</t>
    <phoneticPr fontId="9" type="noConversion"/>
  </si>
  <si>
    <t>071W</t>
    <phoneticPr fontId="9" type="noConversion"/>
  </si>
  <si>
    <t>KUALA LUMPUR EXPRESS</t>
    <phoneticPr fontId="9" type="noConversion"/>
  </si>
  <si>
    <t>ONE/YML/HPL
(MD1)</t>
    <phoneticPr fontId="60" type="noConversion"/>
  </si>
  <si>
    <t>BLANK</t>
    <phoneticPr fontId="9" type="noConversion"/>
  </si>
  <si>
    <t>BLANK SAILING</t>
    <phoneticPr fontId="9" type="noConversion"/>
  </si>
  <si>
    <t>BAR</t>
    <phoneticPr fontId="9" type="noConversion"/>
  </si>
  <si>
    <t>VSL UNKNOW</t>
    <phoneticPr fontId="9" type="noConversion"/>
  </si>
  <si>
    <t>002W</t>
    <phoneticPr fontId="9" type="noConversion"/>
  </si>
  <si>
    <t>YM WELLBEING</t>
    <phoneticPr fontId="9" type="noConversion"/>
  </si>
  <si>
    <t>MANHATTAN BRIDGE</t>
    <phoneticPr fontId="9" type="noConversion"/>
  </si>
  <si>
    <t>007W</t>
    <phoneticPr fontId="9" type="noConversion"/>
  </si>
  <si>
    <t>NYK SWAN</t>
    <phoneticPr fontId="9" type="noConversion"/>
  </si>
  <si>
    <t>ONE/YML/HPL
(MD2)</t>
    <phoneticPr fontId="60" type="noConversion"/>
  </si>
  <si>
    <t>019W</t>
    <phoneticPr fontId="9" type="noConversion"/>
  </si>
  <si>
    <t>MANCHESTER BRDIGE</t>
    <phoneticPr fontId="9" type="noConversion"/>
  </si>
  <si>
    <t>GOA</t>
    <phoneticPr fontId="9" type="noConversion"/>
  </si>
  <si>
    <t xml:space="preserve">GENOVA </t>
  </si>
  <si>
    <t>LIS</t>
  </si>
  <si>
    <t>OSL</t>
  </si>
  <si>
    <t>VIA HAMBURG</t>
    <phoneticPr fontId="9" type="noConversion"/>
  </si>
  <si>
    <t>UMM QARN</t>
    <phoneticPr fontId="9" type="noConversion"/>
  </si>
  <si>
    <t>LINAH</t>
    <phoneticPr fontId="9" type="noConversion"/>
  </si>
  <si>
    <t>AL MURABBA</t>
    <phoneticPr fontId="9" type="noConversion"/>
  </si>
  <si>
    <t>AL NASRIYAH</t>
    <phoneticPr fontId="9" type="noConversion"/>
  </si>
  <si>
    <t>ONE/YML/HPL
(FE4)</t>
    <phoneticPr fontId="60" type="noConversion"/>
  </si>
  <si>
    <t>SALAHUDDIN</t>
    <phoneticPr fontId="9" type="noConversion"/>
  </si>
  <si>
    <t>HAM</t>
    <phoneticPr fontId="9" type="noConversion"/>
  </si>
  <si>
    <t>HEL</t>
  </si>
  <si>
    <t>ROT</t>
    <phoneticPr fontId="9" type="noConversion"/>
  </si>
  <si>
    <t>VIA HAMBURG</t>
    <phoneticPr fontId="60" type="noConversion"/>
  </si>
  <si>
    <t>0FL2HW</t>
    <phoneticPr fontId="9" type="noConversion"/>
  </si>
  <si>
    <t>CMA CGM KERGUELEN</t>
    <phoneticPr fontId="9" type="noConversion"/>
  </si>
  <si>
    <t>0FL2FW</t>
    <phoneticPr fontId="9" type="noConversion"/>
  </si>
  <si>
    <t>APL TEMASEK</t>
    <phoneticPr fontId="9" type="noConversion"/>
  </si>
  <si>
    <t>0FL2DW</t>
    <phoneticPr fontId="9" type="noConversion"/>
  </si>
  <si>
    <t>CMA CGM BENJAMIN FRANKLIN</t>
    <phoneticPr fontId="9" type="noConversion"/>
  </si>
  <si>
    <t>0FL2BW</t>
  </si>
  <si>
    <t>CMA CGM ALEXANDER VON HUMBOLDT</t>
    <phoneticPr fontId="9" type="noConversion"/>
  </si>
  <si>
    <t>COSCO(AEU2)
EMC(FAL1)
OOCL(LL4)
CMA(FAL1)</t>
    <phoneticPr fontId="60" type="noConversion"/>
  </si>
  <si>
    <t>0FL29W</t>
    <phoneticPr fontId="9" type="noConversion"/>
  </si>
  <si>
    <t>CMA CGM BOUGAINVILLE</t>
    <phoneticPr fontId="9" type="noConversion"/>
  </si>
  <si>
    <t>RIGA/TALLINN</t>
    <phoneticPr fontId="9" type="noConversion"/>
  </si>
  <si>
    <t>VIA BREMERHAVEN</t>
    <phoneticPr fontId="60" type="noConversion"/>
  </si>
  <si>
    <t>GOT</t>
    <phoneticPr fontId="9" type="noConversion"/>
  </si>
  <si>
    <t>NORDIC ROUTE</t>
    <phoneticPr fontId="60" type="noConversion"/>
  </si>
  <si>
    <t xml:space="preserve">ANTWERP </t>
    <phoneticPr fontId="9" type="noConversion"/>
  </si>
  <si>
    <t>0KN1DW</t>
    <phoneticPr fontId="9" type="noConversion"/>
  </si>
  <si>
    <t>CMA CGM AMERIGO VESPUCCI</t>
    <phoneticPr fontId="9" type="noConversion"/>
  </si>
  <si>
    <t>0KN1BW</t>
    <phoneticPr fontId="9" type="noConversion"/>
  </si>
  <si>
    <t>CMA CGM ALASKA</t>
    <phoneticPr fontId="9" type="noConversion"/>
  </si>
  <si>
    <t>0KN19W</t>
    <phoneticPr fontId="9" type="noConversion"/>
  </si>
  <si>
    <t>CMA CGM CORTE REAL</t>
    <phoneticPr fontId="9" type="noConversion"/>
  </si>
  <si>
    <t>0KN17W</t>
  </si>
  <si>
    <t>CMA CGM CHRISTOPHE COLOMB</t>
    <phoneticPr fontId="9" type="noConversion"/>
  </si>
  <si>
    <t>COSCO(AEU6)
EMC(FAL3)
OOCL(LL5)
CMA(FAL3)</t>
    <phoneticPr fontId="60" type="noConversion"/>
  </si>
  <si>
    <t>0KN15W</t>
    <phoneticPr fontId="9" type="noConversion"/>
  </si>
  <si>
    <t>APL RAFFLES</t>
    <phoneticPr fontId="9" type="noConversion"/>
  </si>
  <si>
    <t>LEH</t>
    <phoneticPr fontId="9" type="noConversion"/>
  </si>
  <si>
    <t>SOU</t>
    <phoneticPr fontId="9" type="noConversion"/>
  </si>
  <si>
    <t>030W</t>
    <phoneticPr fontId="9" type="noConversion"/>
  </si>
  <si>
    <t>CSCL GLOBE</t>
    <phoneticPr fontId="9" type="noConversion"/>
  </si>
  <si>
    <t>OOCL GERMANY</t>
    <phoneticPr fontId="9" type="noConversion"/>
  </si>
  <si>
    <t>CSCL PACIFIC OCEAN</t>
    <phoneticPr fontId="9" type="noConversion"/>
  </si>
  <si>
    <t>COSCO(AEU1)
EMC(NE1)
OOCL(LL1)
CMA(FAL5)</t>
    <phoneticPr fontId="9" type="noConversion"/>
  </si>
  <si>
    <t>OOCL INDONESIA</t>
    <phoneticPr fontId="9" type="noConversion"/>
  </si>
  <si>
    <t>FLX</t>
    <phoneticPr fontId="9" type="noConversion"/>
  </si>
  <si>
    <t>PS: THE CARGO AND DOC WILL BE SENT TO OUR WAREHOUSE AND COMPANY BEFOR 11:00AM IN CUT OFF TIME</t>
  </si>
  <si>
    <t>Dec.</t>
    <phoneticPr fontId="60" type="noConversion"/>
  </si>
  <si>
    <t xml:space="preserve">          SALLING SCHEDULE-SHANGHAI     </t>
  </si>
  <si>
    <t>MCC</t>
    <phoneticPr fontId="9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</si>
  <si>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开</t>
    </r>
    <phoneticPr fontId="9" type="noConversion"/>
  </si>
  <si>
    <t>Chittagong</t>
  </si>
  <si>
    <t>CFS CUT OFF</t>
  </si>
  <si>
    <t>Chittagong</t>
    <phoneticPr fontId="9" type="noConversion"/>
  </si>
  <si>
    <t>110S</t>
  </si>
  <si>
    <t>OOCL DUBAI </t>
  </si>
  <si>
    <t> 196S</t>
  </si>
  <si>
    <t>XIN CHI WAN  </t>
  </si>
  <si>
    <t>087S</t>
  </si>
  <si>
    <t>OOCL ITALY  </t>
  </si>
  <si>
    <t>140S</t>
  </si>
  <si>
    <t>COSCO FELIXSTOWE </t>
  </si>
  <si>
    <t> 182S</t>
  </si>
  <si>
    <t>XIN QING DAO </t>
  </si>
  <si>
    <t>109S</t>
  </si>
  <si>
    <t>OOCL DUBAI   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</si>
  <si>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9" type="noConversion"/>
  </si>
  <si>
    <t>MELBOURNE</t>
    <phoneticPr fontId="9" type="noConversion"/>
  </si>
  <si>
    <t>SYDNEY</t>
    <phoneticPr fontId="9" type="noConversion"/>
  </si>
  <si>
    <t xml:space="preserve">0PG2RE1MA </t>
    <phoneticPr fontId="9" type="noConversion"/>
  </si>
  <si>
    <t>CMA CGM LA SCALA</t>
    <phoneticPr fontId="9" type="noConversion"/>
  </si>
  <si>
    <t xml:space="preserve">0PG2PE1MA </t>
    <phoneticPr fontId="9" type="noConversion"/>
  </si>
  <si>
    <t xml:space="preserve"> 
  APL SCOTLAND </t>
    <phoneticPr fontId="9" type="noConversion"/>
  </si>
  <si>
    <t xml:space="preserve">0PG2NE1MA </t>
    <phoneticPr fontId="9" type="noConversion"/>
  </si>
  <si>
    <t xml:space="preserve"> 
  BALTIC BRIDGE </t>
    <phoneticPr fontId="9" type="noConversion"/>
  </si>
  <si>
    <t>0PG2LE1MA</t>
  </si>
  <si>
    <t>COSCO</t>
    <phoneticPr fontId="9" type="noConversion"/>
  </si>
  <si>
    <t>0PG2JE1MA</t>
  </si>
  <si>
    <t>5J6K</t>
    <phoneticPr fontId="9" type="noConversion"/>
  </si>
  <si>
    <t>MIAMI (SK)</t>
    <phoneticPr fontId="9" type="noConversion"/>
  </si>
  <si>
    <t>045E</t>
    <phoneticPr fontId="9" type="noConversion"/>
  </si>
  <si>
    <t>COSCO EXCELLENCE</t>
    <phoneticPr fontId="9" type="noConversion"/>
  </si>
  <si>
    <t xml:space="preserve">003E </t>
    <phoneticPr fontId="9" type="noConversion"/>
  </si>
  <si>
    <t xml:space="preserve"> 
  COSCO SHIPPING PEONY </t>
    <phoneticPr fontId="9" type="noConversion"/>
  </si>
  <si>
    <t xml:space="preserve">025E </t>
    <phoneticPr fontId="9" type="noConversion"/>
  </si>
  <si>
    <t>OOCL BERLIN</t>
    <phoneticPr fontId="9" type="noConversion"/>
  </si>
  <si>
    <t xml:space="preserve">028E </t>
    <phoneticPr fontId="9" type="noConversion"/>
  </si>
  <si>
    <t xml:space="preserve"> 
  OOCL BANGKOK </t>
    <phoneticPr fontId="9" type="noConversion"/>
  </si>
  <si>
    <t>EMC</t>
    <phoneticPr fontId="9" type="noConversion"/>
  </si>
  <si>
    <r>
      <t>1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7</t>
    </r>
    <r>
      <rPr>
        <sz val="10"/>
        <color theme="1"/>
        <rFont val="宋体"/>
        <family val="3"/>
        <charset val="134"/>
      </rPr>
      <t>开</t>
    </r>
    <phoneticPr fontId="9" type="noConversion"/>
  </si>
  <si>
    <t xml:space="preserve">CFS CUT OFF </t>
  </si>
  <si>
    <t>012E</t>
  </si>
  <si>
    <t>NYK CRANE</t>
  </si>
  <si>
    <t> 028E</t>
  </si>
  <si>
    <t>MOL BRILLIANCE</t>
  </si>
  <si>
    <t>ESSEN EXPRESS</t>
  </si>
  <si>
    <t> 003E</t>
  </si>
  <si>
    <t>MEISHAN BRIDGE</t>
  </si>
  <si>
    <t>ONE</t>
    <phoneticPr fontId="9" type="noConversion"/>
  </si>
  <si>
    <t>MOL BEAUTY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</si>
  <si>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9" type="noConversion"/>
  </si>
  <si>
    <t>  030E</t>
  </si>
  <si>
    <t>OOCL HO CHI MINH CITY </t>
  </si>
  <si>
    <t>OOCL MEMPHIS </t>
  </si>
  <si>
    <t> 051E</t>
  </si>
  <si>
    <t>OOCL MIAMI   </t>
  </si>
  <si>
    <t> 029E</t>
  </si>
  <si>
    <t>OOCL GENOA   </t>
  </si>
  <si>
    <t>OOCL(PVCS)</t>
    <phoneticPr fontId="9" type="noConversion"/>
  </si>
  <si>
    <t>   029E</t>
  </si>
  <si>
    <t>OOCL TAIPEI  </t>
  </si>
  <si>
    <t xml:space="preserve">CHICAGO </t>
  </si>
  <si>
    <t>003E</t>
  </si>
  <si>
    <t>ONE AQUILA </t>
  </si>
  <si>
    <t>028E</t>
  </si>
  <si>
    <t>ARISTOMENIS </t>
  </si>
  <si>
    <t>MOL BEACON</t>
  </si>
  <si>
    <t>ONE(PN2 / E)</t>
    <phoneticPr fontId="9" type="noConversion"/>
  </si>
  <si>
    <t> 026E</t>
  </si>
  <si>
    <t>MOL BEAUTY </t>
  </si>
  <si>
    <r>
      <t>4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4</t>
    </r>
    <r>
      <rPr>
        <sz val="10"/>
        <color theme="1"/>
        <rFont val="宋体"/>
        <family val="3"/>
        <charset val="134"/>
      </rPr>
      <t>开</t>
    </r>
    <phoneticPr fontId="9" type="noConversion"/>
  </si>
  <si>
    <t xml:space="preserve">CHICAGO </t>
    <phoneticPr fontId="9" type="noConversion"/>
  </si>
  <si>
    <t>0TX1XE1MA</t>
  </si>
  <si>
    <t>CMA CGM G. WASHINGTON</t>
  </si>
  <si>
    <t>0TX1VE1MA</t>
  </si>
  <si>
    <t>APL SENTOSA</t>
  </si>
  <si>
    <t xml:space="preserve">0TX1TE1MA </t>
    <phoneticPr fontId="9" type="noConversion"/>
  </si>
  <si>
    <t>CMA CGM A. LINCOLN</t>
    <phoneticPr fontId="9" type="noConversion"/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</si>
  <si>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</t>
    </r>
    <phoneticPr fontId="9" type="noConversion"/>
  </si>
  <si>
    <t>0TX1RE1MA</t>
  </si>
  <si>
    <t>PRX3</t>
    <phoneticPr fontId="9" type="noConversion"/>
  </si>
  <si>
    <t>五截五开</t>
    <phoneticPr fontId="9" type="noConversion"/>
  </si>
  <si>
    <t>009E</t>
  </si>
  <si>
    <t>KOTA PERABU</t>
  </si>
  <si>
    <t>KOTA PANJANG</t>
  </si>
  <si>
    <t>WHL</t>
    <phoneticPr fontId="9" type="noConversion"/>
  </si>
  <si>
    <t>KOTA PAHLAWAN</t>
  </si>
  <si>
    <t>二截一开</t>
  </si>
  <si>
    <t xml:space="preserve">LOS ANGELES,CA </t>
    <phoneticPr fontId="9" type="noConversion"/>
  </si>
  <si>
    <t xml:space="preserve">1070-135E </t>
    <phoneticPr fontId="9" type="noConversion"/>
  </si>
  <si>
    <t>EVER ELITE</t>
    <phoneticPr fontId="9" type="noConversion"/>
  </si>
  <si>
    <t xml:space="preserve">1069-136E </t>
    <phoneticPr fontId="9" type="noConversion"/>
  </si>
  <si>
    <t>EVER EXCEL</t>
    <phoneticPr fontId="9" type="noConversion"/>
  </si>
  <si>
    <t xml:space="preserve">1068-024E </t>
    <phoneticPr fontId="9" type="noConversion"/>
  </si>
  <si>
    <t>EVER LYRIC</t>
    <phoneticPr fontId="9" type="noConversion"/>
  </si>
  <si>
    <t xml:space="preserve">1067-135E </t>
    <phoneticPr fontId="9" type="noConversion"/>
  </si>
  <si>
    <t xml:space="preserve">EVER EAGLE </t>
    <phoneticPr fontId="9" type="noConversion"/>
  </si>
  <si>
    <t xml:space="preserve">1066-095E </t>
    <phoneticPr fontId="9" type="noConversion"/>
  </si>
  <si>
    <t xml:space="preserve"> EVER SMART </t>
    <phoneticPr fontId="9" type="noConversion"/>
  </si>
  <si>
    <t xml:space="preserve">EMC(HTW) </t>
  </si>
  <si>
    <t xml:space="preserve">1065-129E </t>
    <phoneticPr fontId="9" type="noConversion"/>
  </si>
  <si>
    <t>EVER ETHIC</t>
    <phoneticPr fontId="9" type="noConversion"/>
  </si>
  <si>
    <t>一截天开</t>
  </si>
  <si>
    <t>901E</t>
  </si>
  <si>
    <t>MAERSK TAIKUNG</t>
  </si>
  <si>
    <t>852E</t>
  </si>
  <si>
    <t>DUMMY XX1</t>
  </si>
  <si>
    <t>MSC RANIA</t>
  </si>
  <si>
    <t>MSC LISBON</t>
  </si>
  <si>
    <t>MSK</t>
    <phoneticPr fontId="9" type="noConversion"/>
  </si>
  <si>
    <t>MAERSK STRALSUND</t>
  </si>
  <si>
    <t>5J5K</t>
    <phoneticPr fontId="9" type="noConversion"/>
  </si>
  <si>
    <t xml:space="preserve">044E </t>
    <phoneticPr fontId="9" type="noConversion"/>
  </si>
  <si>
    <t>COSCO DEVELOPMENT</t>
    <phoneticPr fontId="9" type="noConversion"/>
  </si>
  <si>
    <t xml:space="preserve">033E </t>
    <phoneticPr fontId="9" type="noConversion"/>
  </si>
  <si>
    <t>OOCL BRUSSELS</t>
    <phoneticPr fontId="9" type="noConversion"/>
  </si>
  <si>
    <t xml:space="preserve">016E </t>
    <phoneticPr fontId="9" type="noConversion"/>
  </si>
  <si>
    <t xml:space="preserve">OOCL POLAND </t>
    <phoneticPr fontId="9" type="noConversion"/>
  </si>
  <si>
    <t xml:space="preserve">0970-034E </t>
    <phoneticPr fontId="9" type="noConversion"/>
  </si>
  <si>
    <t>EVER LOGIC</t>
    <phoneticPr fontId="9" type="noConversion"/>
  </si>
  <si>
    <t>APL</t>
    <phoneticPr fontId="9" type="noConversion"/>
  </si>
  <si>
    <t xml:space="preserve"> OOCL CHONGQING </t>
    <phoneticPr fontId="9" type="noConversion"/>
  </si>
  <si>
    <t>2J1K</t>
    <phoneticPr fontId="9" type="noConversion"/>
  </si>
  <si>
    <t xml:space="preserve">COLON FREE ZONE </t>
    <phoneticPr fontId="9" type="noConversion"/>
  </si>
  <si>
    <t>MAERSK SANTANA</t>
  </si>
  <si>
    <t>HBS</t>
    <phoneticPr fontId="9" type="noConversion"/>
  </si>
  <si>
    <t>847E</t>
  </si>
  <si>
    <t>LAURA MAERSK</t>
  </si>
  <si>
    <t>5截6开</t>
    <phoneticPr fontId="9" type="noConversion"/>
  </si>
  <si>
    <t xml:space="preserve">VALPARAISO </t>
    <phoneticPr fontId="9" type="noConversion"/>
  </si>
  <si>
    <t xml:space="preserve">051E </t>
    <phoneticPr fontId="9" type="noConversion"/>
  </si>
  <si>
    <t xml:space="preserve"> COSCO PRINCE RUPERT </t>
    <phoneticPr fontId="9" type="noConversion"/>
  </si>
  <si>
    <t xml:space="preserve">0397-158E </t>
    <phoneticPr fontId="9" type="noConversion"/>
  </si>
  <si>
    <t xml:space="preserve"> EVER ULTRA </t>
    <phoneticPr fontId="9" type="noConversion"/>
  </si>
  <si>
    <t xml:space="preserve">040E </t>
    <phoneticPr fontId="9" type="noConversion"/>
  </si>
  <si>
    <t xml:space="preserve"> YM UNANIMITY </t>
    <phoneticPr fontId="9" type="noConversion"/>
  </si>
  <si>
    <t xml:space="preserve">0395-147E </t>
    <phoneticPr fontId="9" type="noConversion"/>
  </si>
  <si>
    <t xml:space="preserve"> EVER ENVOY </t>
    <phoneticPr fontId="9" type="noConversion"/>
  </si>
  <si>
    <t>2J/2K</t>
    <phoneticPr fontId="9" type="noConversion"/>
  </si>
  <si>
    <t xml:space="preserve"> E037 </t>
    <phoneticPr fontId="9" type="noConversion"/>
  </si>
  <si>
    <t xml:space="preserve"> WAN HAI 516</t>
    <phoneticPr fontId="9" type="noConversion"/>
  </si>
  <si>
    <t xml:space="preserve">E030 </t>
    <phoneticPr fontId="9" type="noConversion"/>
  </si>
  <si>
    <t xml:space="preserve"> WAN HAI 613</t>
    <phoneticPr fontId="9" type="noConversion"/>
  </si>
  <si>
    <t xml:space="preserve">0294-001E </t>
    <phoneticPr fontId="9" type="noConversion"/>
  </si>
  <si>
    <t>WS25</t>
    <phoneticPr fontId="9" type="noConversion"/>
  </si>
  <si>
    <t xml:space="preserve">044E  </t>
    <phoneticPr fontId="9" type="noConversion"/>
  </si>
  <si>
    <t>HAMMONIA SAPPHIRE</t>
    <phoneticPr fontId="9" type="noConversion"/>
  </si>
  <si>
    <t xml:space="preserve">E005 </t>
    <phoneticPr fontId="9" type="noConversion"/>
  </si>
  <si>
    <t>2J/1K</t>
    <phoneticPr fontId="9" type="noConversion"/>
  </si>
  <si>
    <t>GUAYAQUIL</t>
    <phoneticPr fontId="9" type="noConversion"/>
  </si>
  <si>
    <t>852S</t>
  </si>
  <si>
    <t>SVENDBORG MAERSK</t>
  </si>
  <si>
    <t>851S</t>
  </si>
  <si>
    <t>CHARLOTTE MAERSK</t>
  </si>
  <si>
    <t>850S</t>
  </si>
  <si>
    <t>SINE MAERSK</t>
  </si>
  <si>
    <t>849S</t>
  </si>
  <si>
    <t>CHASTINE MAERSK</t>
  </si>
  <si>
    <t>848S</t>
  </si>
  <si>
    <t>3J/3K</t>
    <phoneticPr fontId="9" type="noConversion"/>
  </si>
  <si>
    <t>BUENAVENTURA</t>
    <phoneticPr fontId="9" type="noConversion"/>
  </si>
  <si>
    <t>0AA21W1MA</t>
    <phoneticPr fontId="9" type="noConversion"/>
  </si>
  <si>
    <t>CMA CGM CARL ANTOINE </t>
  </si>
  <si>
    <t>1302-023W</t>
  </si>
  <si>
    <t>VALIANT</t>
  </si>
  <si>
    <t>1301-025W</t>
  </si>
  <si>
    <t>VANTAGE</t>
  </si>
  <si>
    <t> 009W</t>
  </si>
  <si>
    <t>SEAMAX ROWAYTON </t>
  </si>
  <si>
    <t xml:space="preserve"> 008W</t>
    <phoneticPr fontId="9" type="noConversion"/>
  </si>
  <si>
    <t>COSCO SHIPPING THAMES</t>
    <phoneticPr fontId="9" type="noConversion"/>
  </si>
  <si>
    <t>4J4K</t>
  </si>
  <si>
    <r>
      <t>007W</t>
    </r>
    <r>
      <rPr>
        <sz val="9"/>
        <color rgb="FF44678C"/>
        <rFont val="Malgun Gothic"/>
        <family val="2"/>
      </rPr>
      <t xml:space="preserve"> </t>
    </r>
  </si>
  <si>
    <t>SANTOS EXPRESS</t>
  </si>
  <si>
    <r>
      <t>010W</t>
    </r>
    <r>
      <rPr>
        <sz val="9"/>
        <color rgb="FF44678C"/>
        <rFont val="Malgun Gothic"/>
        <family val="2"/>
      </rPr>
      <t xml:space="preserve"> </t>
    </r>
  </si>
  <si>
    <t>CAPE ARTEMISIO</t>
  </si>
  <si>
    <r>
      <t>015W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</si>
  <si>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SAN FERNANDO</t>
  </si>
  <si>
    <t>3J1K</t>
  </si>
  <si>
    <t>0AA2DW1MA</t>
  </si>
  <si>
    <t>CMA CGM JACQUES JUNIOR</t>
  </si>
  <si>
    <t>ANTHEA Y</t>
  </si>
  <si>
    <t>1308-024W</t>
  </si>
  <si>
    <t>VALOR</t>
  </si>
  <si>
    <t>COSCO SHIPPING VOLGA</t>
  </si>
  <si>
    <t>COSCO SHIPPING THAMES</t>
  </si>
  <si>
    <t xml:space="preserve">MONTEVIDEO  </t>
    <phoneticPr fontId="9" type="noConversion"/>
  </si>
  <si>
    <t>二截二开</t>
    <phoneticPr fontId="9" type="noConversion"/>
  </si>
  <si>
    <t xml:space="preserve">MANZANILIO (MEX) </t>
    <phoneticPr fontId="9" type="noConversion"/>
  </si>
  <si>
    <t>0VK1DW1MA </t>
  </si>
  <si>
    <t>APL TBN 32 </t>
  </si>
  <si>
    <t>0VK1BW1MA </t>
  </si>
  <si>
    <t>CMA CGM RIGOLETTO </t>
  </si>
  <si>
    <t>0VK19W1MA </t>
  </si>
  <si>
    <t>APL TBN 4 </t>
  </si>
  <si>
    <t>0VK17W1MA </t>
  </si>
  <si>
    <t>MAERSK SALINA </t>
  </si>
  <si>
    <t>CMA/APL</t>
    <phoneticPr fontId="9" type="noConversion"/>
  </si>
  <si>
    <t>0VK15W1MA </t>
  </si>
  <si>
    <t>CMA CGM BUTTERFLY</t>
  </si>
  <si>
    <t>3J3K</t>
    <phoneticPr fontId="9" type="noConversion"/>
  </si>
  <si>
    <t>NEW DELHI(PATPARGANT)</t>
  </si>
  <si>
    <t>NEW DELHI(MUNDRA)</t>
    <phoneticPr fontId="9" type="noConversion"/>
  </si>
  <si>
    <r>
      <t>059W</t>
    </r>
    <r>
      <rPr>
        <sz val="9"/>
        <color rgb="FF44678C"/>
        <rFont val="Malgun Gothic"/>
        <family val="2"/>
        <charset val="129"/>
      </rPr>
      <t xml:space="preserve"> </t>
    </r>
  </si>
  <si>
    <r>
      <t>052W</t>
    </r>
    <r>
      <rPr>
        <sz val="9"/>
        <color rgb="FF44678C"/>
        <rFont val="Malgun Gothic"/>
        <family val="2"/>
        <charset val="129"/>
      </rPr>
      <t xml:space="preserve"> </t>
    </r>
  </si>
  <si>
    <t>HYUNDAI PREMIUM</t>
  </si>
  <si>
    <r>
      <t>048W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 </t>
    </r>
  </si>
  <si>
    <t>HYUNDAI PLATINUM</t>
  </si>
  <si>
    <t>057W</t>
  </si>
  <si>
    <t>HYUNDAI PRIVILEGE</t>
  </si>
  <si>
    <r>
      <t>39W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</si>
  <si>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HYUNDAI PARAMOUNT</t>
  </si>
  <si>
    <t>HMM</t>
    <phoneticPr fontId="9" type="noConversion"/>
  </si>
  <si>
    <r>
      <t>058W</t>
    </r>
    <r>
      <rPr>
        <sz val="9"/>
        <color rgb="FF44678C"/>
        <rFont val="Malgun Gothic"/>
        <family val="2"/>
        <charset val="129"/>
      </rPr>
      <t xml:space="preserve"> </t>
    </r>
  </si>
  <si>
    <t>1J6K</t>
    <phoneticPr fontId="9" type="noConversion"/>
  </si>
  <si>
    <t>WANHAI(CI2)</t>
  </si>
  <si>
    <t>W117</t>
  </si>
  <si>
    <t>WAN HAI 510</t>
  </si>
  <si>
    <t>W158</t>
  </si>
  <si>
    <t>JPO TAURUS</t>
  </si>
  <si>
    <t>W163</t>
  </si>
  <si>
    <t>W188</t>
  </si>
  <si>
    <t>COSCO WELLINGTON</t>
  </si>
  <si>
    <t>1J6K</t>
  </si>
  <si>
    <t>WANHAI(CIX)</t>
  </si>
  <si>
    <t>WAN HAI 509</t>
  </si>
  <si>
    <t>W159</t>
  </si>
  <si>
    <t>WAN HAI 503</t>
  </si>
  <si>
    <t>W102</t>
  </si>
  <si>
    <t>NORTHERN PRIORITY</t>
  </si>
  <si>
    <t>W124</t>
  </si>
  <si>
    <t>W055</t>
  </si>
  <si>
    <t>OOCL</t>
    <phoneticPr fontId="9" type="noConversion"/>
  </si>
  <si>
    <t>OOCL SHANGHAI </t>
  </si>
  <si>
    <t>159W</t>
  </si>
  <si>
    <t>YM CYPRESS </t>
  </si>
  <si>
    <t>OOCL CALIFORNIA  </t>
  </si>
  <si>
    <t>142W</t>
  </si>
  <si>
    <t>YM BAMBOO </t>
  </si>
  <si>
    <t>4J3K</t>
    <phoneticPr fontId="9" type="noConversion"/>
  </si>
  <si>
    <t>KARACHI</t>
    <phoneticPr fontId="9" type="noConversion"/>
  </si>
  <si>
    <t>161W</t>
  </si>
  <si>
    <t>WAN HAI 508</t>
  </si>
  <si>
    <t>138W</t>
  </si>
  <si>
    <t>ATHENS BRIDGE</t>
  </si>
  <si>
    <t>PIL/COSCO</t>
    <phoneticPr fontId="9" type="noConversion"/>
  </si>
  <si>
    <r>
      <rPr>
        <sz val="10"/>
        <rFont val="Arial"/>
        <family val="2"/>
      </rPr>
      <t>3</t>
    </r>
    <r>
      <rPr>
        <sz val="10"/>
        <color indexed="10"/>
        <rFont val="Arial"/>
        <family val="2"/>
      </rPr>
      <t>J1K</t>
    </r>
  </si>
  <si>
    <t>JEBEL ALI</t>
  </si>
  <si>
    <t>106W</t>
  </si>
  <si>
    <t>4J4K</t>
    <phoneticPr fontId="9" type="noConversion"/>
  </si>
  <si>
    <r>
      <t>JEBEL ALI</t>
    </r>
    <r>
      <rPr>
        <sz val="10"/>
        <rFont val="宋体"/>
        <family val="3"/>
        <charset val="134"/>
      </rPr>
      <t/>
    </r>
    <phoneticPr fontId="9" type="noConversion"/>
  </si>
  <si>
    <t>OOCL GUANGZHOU   </t>
  </si>
  <si>
    <t> 178S</t>
  </si>
  <si>
    <t>OOCL AUSTRALIA </t>
  </si>
  <si>
    <t> 102S</t>
  </si>
  <si>
    <t>OOCL JAKARTA </t>
  </si>
  <si>
    <t> 112S</t>
  </si>
  <si>
    <t>OOCL NAGOYA  </t>
  </si>
  <si>
    <t>  104S</t>
  </si>
  <si>
    <t>OOCL GUANGZHOU </t>
  </si>
  <si>
    <t>JAKARTA</t>
  </si>
  <si>
    <t>JAKARTA</t>
    <phoneticPr fontId="9" type="noConversion"/>
  </si>
  <si>
    <t>  140W</t>
  </si>
  <si>
    <t>OOCL QINGDAO </t>
  </si>
  <si>
    <t>SEAMAX STRATFORD </t>
  </si>
  <si>
    <t>  103W</t>
  </si>
  <si>
    <t>OOCL ATLANTA </t>
  </si>
  <si>
    <t>301W</t>
  </si>
  <si>
    <t>CMA CGM PELLEAS   </t>
  </si>
  <si>
    <t> 107W</t>
  </si>
  <si>
    <t>OOCL HAMBURG </t>
  </si>
  <si>
    <t>OOCL (ME3)</t>
    <phoneticPr fontId="9" type="noConversion"/>
  </si>
  <si>
    <t>0IS13W1PL</t>
  </si>
  <si>
    <t>APL NEW YORK   </t>
  </si>
  <si>
    <t>1J7K</t>
  </si>
  <si>
    <t>SINGAPORE</t>
    <phoneticPr fontId="9" type="noConversion"/>
  </si>
  <si>
    <t>RCL</t>
    <phoneticPr fontId="9" type="noConversion"/>
  </si>
  <si>
    <t>238S</t>
    <phoneticPr fontId="9" type="noConversion"/>
  </si>
  <si>
    <t>YOSSA BHUM</t>
  </si>
  <si>
    <t>Manila</t>
    <phoneticPr fontId="9" type="noConversion"/>
  </si>
  <si>
    <t>WHL(JST)</t>
  </si>
  <si>
    <t>S013</t>
  </si>
  <si>
    <t>NORDMARGHERITA</t>
  </si>
  <si>
    <t>S015</t>
  </si>
  <si>
    <t>WAN HAI 175</t>
  </si>
  <si>
    <t>SUNRISE DRAGON</t>
  </si>
  <si>
    <t>WHITE DRAGON</t>
  </si>
  <si>
    <t>S012</t>
  </si>
  <si>
    <t xml:space="preserve">BANGKOK </t>
    <phoneticPr fontId="9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</si>
  <si>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</si>
  <si>
    <t>18012S</t>
    <phoneticPr fontId="80" type="noConversion"/>
  </si>
  <si>
    <t>INGENUITY</t>
    <phoneticPr fontId="80" type="noConversion"/>
  </si>
  <si>
    <t>TS TOKYO</t>
    <phoneticPr fontId="80" type="noConversion"/>
  </si>
  <si>
    <t>TS KAOHSIUNG</t>
    <phoneticPr fontId="80" type="noConversion"/>
  </si>
  <si>
    <t>2J1K</t>
  </si>
  <si>
    <t>SOUTHEAST ASIAN AND JANPAN ROUTE</t>
  </si>
  <si>
    <r>
      <t>851W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</si>
  <si>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MSC NEW YORK</t>
  </si>
  <si>
    <r>
      <t>850W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</si>
  <si>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MSC GENOVA</t>
  </si>
  <si>
    <r>
      <t>849W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</si>
  <si>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MSC BARI</t>
  </si>
  <si>
    <r>
      <t>848W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 </t>
    </r>
  </si>
  <si>
    <t>MSC RAVENNA</t>
  </si>
  <si>
    <r>
      <t>847W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 </t>
    </r>
  </si>
  <si>
    <t>MSC DEILA</t>
  </si>
  <si>
    <t>5J5K</t>
  </si>
  <si>
    <t>0ME2FW1MA</t>
  </si>
  <si>
    <t xml:space="preserve">0ME2DW1MA </t>
    <phoneticPr fontId="9" type="noConversion"/>
  </si>
  <si>
    <t>CMA CGM MUSCA</t>
    <phoneticPr fontId="9" type="noConversion"/>
  </si>
  <si>
    <t xml:space="preserve">0ME2BW1MA </t>
    <phoneticPr fontId="9" type="noConversion"/>
  </si>
  <si>
    <t xml:space="preserve"> 
  CMA CGM GEMINI </t>
    <phoneticPr fontId="9" type="noConversion"/>
  </si>
  <si>
    <t xml:space="preserve">0ME29W1MA </t>
    <phoneticPr fontId="9" type="noConversion"/>
  </si>
  <si>
    <t>CMA CGM CENTAURUS</t>
    <phoneticPr fontId="9" type="noConversion"/>
  </si>
  <si>
    <t xml:space="preserve">0ME27W1MA </t>
    <phoneticPr fontId="9" type="noConversion"/>
  </si>
  <si>
    <t>CMA CGM ANDROMEDA</t>
    <phoneticPr fontId="9" type="noConversion"/>
  </si>
  <si>
    <t xml:space="preserve">0ME25W1MA </t>
    <phoneticPr fontId="9" type="noConversion"/>
  </si>
  <si>
    <t>CMA CGM COLUMBA</t>
    <phoneticPr fontId="9" type="noConversion"/>
  </si>
  <si>
    <r>
      <t>ONE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MD1)</t>
    </r>
    <r>
      <rPr>
        <sz val="11"/>
        <color theme="1"/>
        <rFont val="宋体"/>
        <family val="2"/>
        <charset val="134"/>
        <scheme val="minor"/>
      </rPr>
      <t/>
    </r>
  </si>
  <si>
    <r>
      <t>ONE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MD1)</t>
    </r>
    <phoneticPr fontId="9" type="noConversion"/>
  </si>
  <si>
    <t>2J2K</t>
    <phoneticPr fontId="9" type="noConversion"/>
  </si>
  <si>
    <t>BARCELONA</t>
    <phoneticPr fontId="9" type="noConversion"/>
  </si>
  <si>
    <t>MSC DANIELA</t>
  </si>
  <si>
    <t>MSC RAPALLO</t>
  </si>
  <si>
    <t>MSC DANIT</t>
  </si>
  <si>
    <t>MAERSK HIDALGO</t>
  </si>
  <si>
    <t>MSC ARIANE</t>
  </si>
  <si>
    <t>1J1K</t>
    <phoneticPr fontId="9" type="noConversion"/>
  </si>
  <si>
    <t>Izmit Korfezi</t>
    <phoneticPr fontId="9" type="noConversion"/>
  </si>
  <si>
    <t>1J1K</t>
  </si>
  <si>
    <t xml:space="preserve">ISTANBUL(k) </t>
    <phoneticPr fontId="9" type="noConversion"/>
  </si>
  <si>
    <t>HPL/ONE(FE3)</t>
    <phoneticPr fontId="9" type="noConversion"/>
  </si>
  <si>
    <t>YM WELLNESS</t>
  </si>
  <si>
    <t>YM WELLHEAD</t>
  </si>
  <si>
    <t>YM WIND</t>
  </si>
  <si>
    <t>NYK WREN</t>
  </si>
  <si>
    <t>NYK EAGLE</t>
  </si>
  <si>
    <t>ROTTERDAM</t>
    <phoneticPr fontId="9" type="noConversion"/>
  </si>
  <si>
    <t xml:space="preserve">0366-012W </t>
    <phoneticPr fontId="9" type="noConversion"/>
  </si>
  <si>
    <t xml:space="preserve">TALOS </t>
    <phoneticPr fontId="9" type="noConversion"/>
  </si>
  <si>
    <t xml:space="preserve">026W </t>
    <phoneticPr fontId="9" type="noConversion"/>
  </si>
  <si>
    <t xml:space="preserve">COSCO DENMARK </t>
    <phoneticPr fontId="9" type="noConversion"/>
  </si>
  <si>
    <t>CMA</t>
    <phoneticPr fontId="9" type="noConversion"/>
  </si>
  <si>
    <t xml:space="preserve">CSCL VENUS </t>
    <phoneticPr fontId="9" type="noConversion"/>
  </si>
  <si>
    <t>LA SPEZIA</t>
    <phoneticPr fontId="9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</si>
  <si>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</si>
  <si>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</si>
  <si>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</si>
  <si>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</si>
  <si>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</si>
  <si>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NYK BLUE JAY</t>
  </si>
  <si>
    <r>
      <t>HPL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MD2)</t>
    </r>
    <phoneticPr fontId="9" type="noConversion"/>
  </si>
  <si>
    <t>OOCL (AAS)</t>
  </si>
  <si>
    <t xml:space="preserve">074W </t>
    <phoneticPr fontId="9" type="noConversion"/>
  </si>
  <si>
    <t xml:space="preserve"> EVER SUPERB </t>
    <phoneticPr fontId="9" type="noConversion"/>
  </si>
  <si>
    <t xml:space="preserve">0BE2DW1MA </t>
    <phoneticPr fontId="9" type="noConversion"/>
  </si>
  <si>
    <t xml:space="preserve">076W </t>
    <phoneticPr fontId="9" type="noConversion"/>
  </si>
  <si>
    <t xml:space="preserve"> XIN YAN TIAN </t>
    <phoneticPr fontId="9" type="noConversion"/>
  </si>
  <si>
    <t>0BX2JW1MA </t>
  </si>
  <si>
    <t>CMA CGM URUGUAY </t>
  </si>
  <si>
    <t>0BX2HW1MA </t>
  </si>
  <si>
    <t>MAIRA XL </t>
  </si>
  <si>
    <t>0BX2FW1MA </t>
  </si>
  <si>
    <t>COSCO SHIPPING RHINE </t>
  </si>
  <si>
    <t>0BX2DW1MA </t>
  </si>
  <si>
    <t>CMA CGM VOLGA </t>
  </si>
  <si>
    <t>0BX2BW1MA </t>
  </si>
  <si>
    <t>COSCO SHIPPING DANUBE </t>
  </si>
  <si>
    <t>CONSTANTSA</t>
    <phoneticPr fontId="9" type="noConversion"/>
  </si>
  <si>
    <t>YM WONDROUS</t>
  </si>
  <si>
    <t>YML(MD2)</t>
    <phoneticPr fontId="9" type="noConversion"/>
  </si>
  <si>
    <t xml:space="preserve"> ETA </t>
  </si>
  <si>
    <t xml:space="preserve"> ETD </t>
  </si>
  <si>
    <t>1J7k</t>
    <phoneticPr fontId="9" type="noConversion"/>
  </si>
  <si>
    <t>LE HAVRE</t>
  </si>
  <si>
    <t>ASHDOD</t>
    <phoneticPr fontId="9" type="noConversion"/>
  </si>
  <si>
    <t xml:space="preserve">0KN1BW1PL </t>
    <phoneticPr fontId="9" type="noConversion"/>
  </si>
  <si>
    <t>CMA CGM LIBRA</t>
    <phoneticPr fontId="9" type="noConversion"/>
  </si>
  <si>
    <t xml:space="preserve">0KN19W1PL </t>
    <phoneticPr fontId="9" type="noConversion"/>
  </si>
  <si>
    <t xml:space="preserve">CMA CGM ALASKA </t>
    <phoneticPr fontId="9" type="noConversion"/>
  </si>
  <si>
    <t>0KN17W1PL</t>
  </si>
  <si>
    <t xml:space="preserve"> CMA CGM CORTE REAL </t>
    <phoneticPr fontId="9" type="noConversion"/>
  </si>
  <si>
    <t>EMC(FAL3)</t>
    <phoneticPr fontId="9" type="noConversion"/>
  </si>
  <si>
    <t>0KN15W1PL</t>
  </si>
  <si>
    <t>3J2K</t>
    <phoneticPr fontId="9" type="noConversion"/>
  </si>
  <si>
    <t>LE HAVRE</t>
    <phoneticPr fontId="9" type="noConversion"/>
  </si>
  <si>
    <t>OOCL HONG KONG</t>
  </si>
  <si>
    <r>
      <t>HMM</t>
    </r>
    <r>
      <rPr>
        <sz val="10"/>
        <rFont val="宋体"/>
        <family val="3"/>
        <charset val="134"/>
      </rPr>
      <t/>
    </r>
    <phoneticPr fontId="9" type="noConversion"/>
  </si>
  <si>
    <r>
      <t>901W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 </t>
    </r>
  </si>
  <si>
    <r>
      <t>852W</t>
    </r>
    <r>
      <rPr>
        <sz val="9"/>
        <color rgb="FF44678C"/>
        <rFont val="Malgun Gothic"/>
        <family val="2"/>
        <charset val="129"/>
      </rPr>
      <t xml:space="preserve"> </t>
    </r>
  </si>
  <si>
    <t>MAERSK HANOI</t>
  </si>
  <si>
    <r>
      <t>850W</t>
    </r>
    <r>
      <rPr>
        <sz val="9"/>
        <color rgb="FF44678C"/>
        <rFont val="Malgun Gothic"/>
        <family val="2"/>
        <charset val="129"/>
      </rPr>
      <t xml:space="preserve"> </t>
    </r>
  </si>
  <si>
    <t>MSC ROSA M</t>
  </si>
  <si>
    <t>MAERSK HONG KONG</t>
  </si>
  <si>
    <r>
      <t>848W</t>
    </r>
    <r>
      <rPr>
        <sz val="9"/>
        <color rgb="FF44678C"/>
        <rFont val="Malgun Gothic"/>
        <family val="2"/>
        <charset val="129"/>
      </rPr>
      <t xml:space="preserve"> </t>
    </r>
  </si>
  <si>
    <t>MSC GAIA</t>
  </si>
  <si>
    <t>PIL</t>
    <phoneticPr fontId="9" type="noConversion"/>
  </si>
  <si>
    <t>0028W</t>
  </si>
  <si>
    <t>Cosco England</t>
  </si>
  <si>
    <t>Thalassa Elpida</t>
  </si>
  <si>
    <t>0025W</t>
  </si>
  <si>
    <t>Thalassa Doxa</t>
  </si>
  <si>
    <t>Cosco Shipping Andes</t>
  </si>
  <si>
    <t>0052W</t>
  </si>
  <si>
    <t>Cscl Mars</t>
  </si>
  <si>
    <t>0295W</t>
  </si>
  <si>
    <t>Triton</t>
  </si>
  <si>
    <t xml:space="preserve"> HAMBURG  </t>
  </si>
  <si>
    <t>1J7K</t>
    <phoneticPr fontId="9" type="noConversion"/>
  </si>
  <si>
    <r>
      <t>084W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</si>
  <si>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r>
      <t>200W</t>
    </r>
    <r>
      <rPr>
        <sz val="9"/>
        <color rgb="FF44678C"/>
        <rFont val="Malgun Gothic"/>
        <family val="2"/>
        <charset val="129"/>
      </rPr>
      <t xml:space="preserve"> </t>
    </r>
  </si>
  <si>
    <t>HAX2</t>
  </si>
  <si>
    <r>
      <t>104W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</si>
  <si>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SYDNEY TRADER</t>
  </si>
  <si>
    <r>
      <t>107W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</si>
  <si>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HYUNDAI UNITY</t>
  </si>
  <si>
    <r>
      <t>004W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</si>
  <si>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BERNADETTE</t>
  </si>
  <si>
    <r>
      <t>852W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</si>
  <si>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MSC LEANNE</t>
  </si>
  <si>
    <t>MARY MAERSK</t>
  </si>
  <si>
    <t>MATHILDE MAERSK</t>
  </si>
  <si>
    <r>
      <t>849W</t>
    </r>
    <r>
      <rPr>
        <sz val="9"/>
        <color rgb="FF44678C"/>
        <rFont val="Malgun Gothic"/>
        <family val="2"/>
        <charset val="129"/>
      </rPr>
      <t xml:space="preserve"> </t>
    </r>
  </si>
  <si>
    <t>MSC MIRJAM</t>
  </si>
  <si>
    <t>MSC OSCAR</t>
  </si>
  <si>
    <t>3J3K</t>
  </si>
  <si>
    <t>(CMA/COSCO/EMC/OOCL) / (HPL/YM/ONE) / (MSK/MSC/HBS/HMM)</t>
    <phoneticPr fontId="9" type="noConversion"/>
  </si>
  <si>
    <t>Dec</t>
    <phoneticPr fontId="9" type="noConversion"/>
  </si>
  <si>
    <t xml:space="preserve">          Sailing schedule-Shenzhen   </t>
  </si>
  <si>
    <t>S</t>
  </si>
  <si>
    <t>1536E</t>
  </si>
  <si>
    <t>1535E</t>
  </si>
  <si>
    <t>1534E</t>
  </si>
  <si>
    <t>1533E</t>
  </si>
  <si>
    <t>1532E</t>
  </si>
  <si>
    <t>1531E</t>
  </si>
  <si>
    <t>1530E</t>
  </si>
  <si>
    <t>1529E</t>
  </si>
  <si>
    <t>1528E</t>
  </si>
  <si>
    <t>DATE</t>
  </si>
  <si>
    <t>CLOSING</t>
  </si>
  <si>
    <t>1859E</t>
  </si>
  <si>
    <t>1858E</t>
  </si>
  <si>
    <t>1857E</t>
  </si>
  <si>
    <t>1856E</t>
  </si>
  <si>
    <t>1855E</t>
  </si>
  <si>
    <t xml:space="preserve">KOREA  ROUTE </t>
  </si>
  <si>
    <t>058S</t>
  </si>
  <si>
    <t>COSCO SAO PAULO</t>
  </si>
  <si>
    <t>COSCO ADEN</t>
  </si>
  <si>
    <t>068W</t>
  </si>
  <si>
    <t>PL GERMANY</t>
  </si>
  <si>
    <t xml:space="preserve">XIN QIN HUANG DAO </t>
  </si>
  <si>
    <t>0IL14W1PL</t>
  </si>
  <si>
    <t>CMA CGM VERDI</t>
  </si>
  <si>
    <t>066W</t>
  </si>
  <si>
    <t>088S</t>
  </si>
  <si>
    <t>092S</t>
  </si>
  <si>
    <t>205S</t>
  </si>
  <si>
    <t>100S</t>
  </si>
  <si>
    <t>CARL SCHULTE</t>
  </si>
  <si>
    <t>MAERSK YANGTZE</t>
  </si>
  <si>
    <t>844W</t>
  </si>
  <si>
    <t>059W</t>
  </si>
  <si>
    <t xml:space="preserve">CSCL JUPITER </t>
  </si>
  <si>
    <t>048 W</t>
  </si>
  <si>
    <t>MALIK AL ASHTAR</t>
  </si>
  <si>
    <t xml:space="preserve">OOCL EGYPT </t>
  </si>
  <si>
    <t xml:space="preserve">NORTHERN JUBILEE </t>
  </si>
  <si>
    <t>MAERSK SHIVLING</t>
  </si>
  <si>
    <t>MAERSK TAURUS</t>
  </si>
  <si>
    <t>MAERSK SALALAH</t>
  </si>
  <si>
    <t>MAERSK TANJONG</t>
  </si>
  <si>
    <t>0VK1FW</t>
  </si>
  <si>
    <t>NAVIOS UNITE</t>
  </si>
  <si>
    <t>0VK1DW</t>
  </si>
  <si>
    <t>E.R. TIANPING</t>
  </si>
  <si>
    <t>0VK1BW</t>
  </si>
  <si>
    <t>待定</t>
  </si>
  <si>
    <t xml:space="preserve">MAERSK SALINA </t>
  </si>
  <si>
    <t>W161</t>
  </si>
  <si>
    <t>W155</t>
  </si>
  <si>
    <t>WANHAI</t>
  </si>
  <si>
    <t>1842W</t>
  </si>
  <si>
    <t>OTANA BHUM</t>
  </si>
  <si>
    <t>1826W</t>
  </si>
  <si>
    <t>FESCO VOYAGER</t>
  </si>
  <si>
    <t>1841W</t>
  </si>
  <si>
    <t>1825W</t>
  </si>
  <si>
    <t>1840W</t>
  </si>
  <si>
    <t>APL ATLANTA</t>
  </si>
  <si>
    <t>KMTC JEBEL ALI</t>
  </si>
  <si>
    <t>APL OAKLAND</t>
  </si>
  <si>
    <t>18007S</t>
  </si>
  <si>
    <t>YM OAKLAND</t>
  </si>
  <si>
    <t>104S</t>
  </si>
  <si>
    <t xml:space="preserve">SATTHA BHUM </t>
  </si>
  <si>
    <t>003S</t>
  </si>
  <si>
    <t>LIOBA</t>
  </si>
  <si>
    <t>PROTOSTAR N</t>
  </si>
  <si>
    <t>103S</t>
  </si>
  <si>
    <t>HOCHIMINH</t>
  </si>
  <si>
    <t>BASLE EXPRESS</t>
  </si>
  <si>
    <t xml:space="preserve">ONE </t>
  </si>
  <si>
    <t>DUBAI/JEBEL ALI</t>
  </si>
  <si>
    <t>ONE</t>
  </si>
  <si>
    <t>SITC JAKARTA</t>
  </si>
  <si>
    <t>SITC GUANGXI</t>
  </si>
  <si>
    <t>SITC JIANGSU</t>
  </si>
  <si>
    <t>068S</t>
  </si>
  <si>
    <t>AREOPOLIS</t>
  </si>
  <si>
    <t>070S</t>
  </si>
  <si>
    <t>LEO PERDANA</t>
  </si>
  <si>
    <t>067S</t>
  </si>
  <si>
    <t>1824W</t>
  </si>
  <si>
    <t>1839W</t>
  </si>
  <si>
    <t>1823W</t>
  </si>
  <si>
    <t>ASL</t>
  </si>
  <si>
    <t>1838W</t>
  </si>
  <si>
    <t xml:space="preserve">851S </t>
  </si>
  <si>
    <t xml:space="preserve">SVENDBORG MAERSK </t>
  </si>
  <si>
    <t xml:space="preserve">850S </t>
  </si>
  <si>
    <t xml:space="preserve">SINE MAERSK </t>
  </si>
  <si>
    <t xml:space="preserve">849S </t>
  </si>
  <si>
    <t xml:space="preserve">CHASTINE MAERSK </t>
  </si>
  <si>
    <t xml:space="preserve">848S </t>
  </si>
  <si>
    <t xml:space="preserve">CCNI ARAUCO </t>
  </si>
  <si>
    <t xml:space="preserve">847S </t>
  </si>
  <si>
    <t xml:space="preserve">SOFIE MAERSK </t>
  </si>
  <si>
    <t xml:space="preserve">COLON </t>
  </si>
  <si>
    <t>PENDING</t>
  </si>
  <si>
    <t>854E</t>
  </si>
  <si>
    <t>853E</t>
  </si>
  <si>
    <t>NYK LYRA</t>
  </si>
  <si>
    <t>MAIPO</t>
  </si>
  <si>
    <t>COSCO SHIPPING SAGITTARIUS</t>
  </si>
  <si>
    <t>847S</t>
  </si>
  <si>
    <t>SOFIE MAERSK</t>
  </si>
  <si>
    <t>KURE</t>
  </si>
  <si>
    <t>039E</t>
  </si>
  <si>
    <t>XIN OU ZHOU</t>
  </si>
  <si>
    <t>135E</t>
  </si>
  <si>
    <t>XIN YA ZHOU</t>
  </si>
  <si>
    <t>082E</t>
  </si>
  <si>
    <t xml:space="preserve">852W </t>
  </si>
  <si>
    <t xml:space="preserve">851W </t>
  </si>
  <si>
    <t xml:space="preserve">850W </t>
  </si>
  <si>
    <t>CSCL BOHAI SEA</t>
  </si>
  <si>
    <t xml:space="preserve">CSCL EAST CHINA SEA </t>
  </si>
  <si>
    <t>HOUSTON</t>
  </si>
  <si>
    <t>DALLAS</t>
  </si>
  <si>
    <t>OOCL FRANCE</t>
  </si>
  <si>
    <t>0ME27W</t>
  </si>
  <si>
    <t>0ME2DW</t>
  </si>
  <si>
    <t>0ME2BW</t>
  </si>
  <si>
    <t>0ME29W</t>
  </si>
  <si>
    <t>COSCO/CMA</t>
  </si>
  <si>
    <t>SCBH1834E</t>
  </si>
  <si>
    <t>BOMAR HAMBURG</t>
  </si>
  <si>
    <t>SCBH1833E</t>
  </si>
  <si>
    <t>SCBH1832E</t>
  </si>
  <si>
    <t>SCBH1831E</t>
  </si>
  <si>
    <t>SM LINE</t>
  </si>
  <si>
    <t>SCBH1830E</t>
  </si>
  <si>
    <t>305E</t>
  </si>
  <si>
    <t>NYK LEO</t>
  </si>
  <si>
    <t>090E</t>
  </si>
  <si>
    <t>GRANVILLE BRIDGE</t>
  </si>
  <si>
    <t>109E</t>
  </si>
  <si>
    <t>MOL PARTNER</t>
  </si>
  <si>
    <t>MOL PRESTIGE</t>
  </si>
  <si>
    <t>110E</t>
  </si>
  <si>
    <t>SEATTLE/TACOMA</t>
  </si>
  <si>
    <t>OAKLAND/SAN FRANCISCO</t>
  </si>
  <si>
    <t>CAPE KORTLA</t>
  </si>
  <si>
    <t>029E</t>
  </si>
  <si>
    <t>LONG BEACH</t>
  </si>
  <si>
    <t xml:space="preserve">LOS ANGELES/LONG BEACH </t>
  </si>
  <si>
    <t>COSCO SHIPPING ROSE</t>
  </si>
  <si>
    <t>0MB1VE</t>
  </si>
  <si>
    <t xml:space="preserve">COSCO SHIPPING SAKURA </t>
  </si>
  <si>
    <t>0MB1RE</t>
  </si>
  <si>
    <t>0MB1NE</t>
  </si>
  <si>
    <t>NEW YORK</t>
  </si>
  <si>
    <t xml:space="preserve">PENDING </t>
  </si>
  <si>
    <t>NORTH  AMERICAN ROUTE</t>
  </si>
  <si>
    <t xml:space="preserve">901W </t>
  </si>
  <si>
    <t xml:space="preserve">MSC LA SPEZIA </t>
  </si>
  <si>
    <t xml:space="preserve">MAERSK HORSBURGH </t>
  </si>
  <si>
    <t xml:space="preserve">MSC EMANUELA </t>
  </si>
  <si>
    <t xml:space="preserve">MSC RAPALLO </t>
  </si>
  <si>
    <t xml:space="preserve">MSC DANIT </t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</si>
  <si>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</si>
  <si>
    <t>GENOVA</t>
  </si>
  <si>
    <t>GDANSK</t>
  </si>
  <si>
    <t>1358W</t>
  </si>
  <si>
    <t xml:space="preserve">EVER ULYSSES </t>
  </si>
  <si>
    <t>MAERSK SARNIA</t>
  </si>
  <si>
    <t>CONSTANTA</t>
  </si>
  <si>
    <t>0367W</t>
  </si>
  <si>
    <t>0366W</t>
  </si>
  <si>
    <t>BARZAN</t>
  </si>
  <si>
    <t>TALLIN</t>
  </si>
  <si>
    <t xml:space="preserve">849W </t>
  </si>
  <si>
    <t xml:space="preserve">MERETE MAERSK </t>
  </si>
  <si>
    <t xml:space="preserve">EMMA MAERSK </t>
  </si>
  <si>
    <t>EBBA MAERSK</t>
  </si>
  <si>
    <t xml:space="preserve">EVELYN MAERSK </t>
  </si>
  <si>
    <t xml:space="preserve">MSC MIRJA </t>
  </si>
  <si>
    <t>COSCO/OOCL</t>
  </si>
  <si>
    <t xml:space="preserve"> FELIXSTOWE </t>
  </si>
  <si>
    <t xml:space="preserve">COSCO </t>
  </si>
  <si>
    <t>AARHUS</t>
  </si>
  <si>
    <t xml:space="preserve">          Sailing schedule-Qingdao  </t>
  </si>
  <si>
    <t>226W</t>
    <phoneticPr fontId="9" type="noConversion"/>
  </si>
  <si>
    <t>XIN PU DONG</t>
    <phoneticPr fontId="9" type="noConversion"/>
  </si>
  <si>
    <t>127W</t>
    <phoneticPr fontId="9" type="noConversion"/>
  </si>
  <si>
    <t>ITAL MASSIMA</t>
    <phoneticPr fontId="9" type="noConversion"/>
  </si>
  <si>
    <t>122W</t>
    <phoneticPr fontId="9" type="noConversion"/>
  </si>
  <si>
    <t>EVER DIVINE</t>
    <phoneticPr fontId="9" type="noConversion"/>
  </si>
  <si>
    <t>-</t>
    <phoneticPr fontId="9" type="noConversion"/>
  </si>
  <si>
    <t>ONE(NX1)</t>
    <phoneticPr fontId="9" type="noConversion"/>
  </si>
  <si>
    <t>136W</t>
    <phoneticPr fontId="9" type="noConversion"/>
  </si>
  <si>
    <t>EVER DEVOTE</t>
    <phoneticPr fontId="9" type="noConversion"/>
  </si>
  <si>
    <t>MONTEVIDEO</t>
    <phoneticPr fontId="9" type="noConversion"/>
  </si>
  <si>
    <t>CNXMN</t>
    <phoneticPr fontId="9" type="noConversion"/>
  </si>
  <si>
    <t>MOL BENEFACTOR</t>
    <phoneticPr fontId="9" type="noConversion"/>
  </si>
  <si>
    <t>FA851A</t>
    <phoneticPr fontId="9" type="noConversion"/>
  </si>
  <si>
    <t>MSC LAUREN</t>
    <phoneticPr fontId="9" type="noConversion"/>
  </si>
  <si>
    <t>MOL BELLWETHER</t>
    <phoneticPr fontId="9" type="noConversion"/>
  </si>
  <si>
    <t>FA849A</t>
    <phoneticPr fontId="9" type="noConversion"/>
  </si>
  <si>
    <t>MSC CAPELLA</t>
    <phoneticPr fontId="9" type="noConversion"/>
  </si>
  <si>
    <t>ONE(ALX2)</t>
    <phoneticPr fontId="9" type="noConversion"/>
  </si>
  <si>
    <t>MOL BRAVO</t>
    <phoneticPr fontId="9" type="noConversion"/>
  </si>
  <si>
    <t>MSC REEF</t>
    <phoneticPr fontId="9" type="noConversion"/>
  </si>
  <si>
    <t>MOGENS  MAERSK</t>
    <phoneticPr fontId="9" type="noConversion"/>
  </si>
  <si>
    <t>MSC DITTE</t>
    <phoneticPr fontId="9" type="noConversion"/>
  </si>
  <si>
    <t>HBS(ASPA SLING 1)</t>
    <phoneticPr fontId="9" type="noConversion"/>
  </si>
  <si>
    <t>MSC MAYA</t>
    <phoneticPr fontId="9" type="noConversion"/>
  </si>
  <si>
    <t>VALPARAISO</t>
    <phoneticPr fontId="9" type="noConversion"/>
  </si>
  <si>
    <t>0110N</t>
    <phoneticPr fontId="9" type="noConversion"/>
  </si>
  <si>
    <t>HEUNG-A JANICE</t>
    <phoneticPr fontId="9" type="noConversion"/>
  </si>
  <si>
    <t>0102N</t>
    <phoneticPr fontId="9" type="noConversion"/>
  </si>
  <si>
    <t>HEUNG-A  XIAMEN</t>
    <phoneticPr fontId="9" type="noConversion"/>
  </si>
  <si>
    <t>0109N</t>
    <phoneticPr fontId="9" type="noConversion"/>
  </si>
  <si>
    <t>0101N</t>
    <phoneticPr fontId="9" type="noConversion"/>
  </si>
  <si>
    <t>HEUNG-A(SCS)</t>
    <phoneticPr fontId="9" type="noConversion"/>
  </si>
  <si>
    <t>0108N</t>
    <phoneticPr fontId="9" type="noConversion"/>
  </si>
  <si>
    <t>SOUTH KOREA</t>
    <phoneticPr fontId="9" type="noConversion"/>
  </si>
  <si>
    <t>508E</t>
    <phoneticPr fontId="9" type="noConversion"/>
  </si>
  <si>
    <t>GODSPEED</t>
    <phoneticPr fontId="9" type="noConversion"/>
  </si>
  <si>
    <t>506E</t>
    <phoneticPr fontId="9" type="noConversion"/>
  </si>
  <si>
    <t xml:space="preserve">GODSPEED </t>
    <phoneticPr fontId="9" type="noConversion"/>
  </si>
  <si>
    <t>504E</t>
    <phoneticPr fontId="9" type="noConversion"/>
  </si>
  <si>
    <t>502E</t>
    <phoneticPr fontId="9" type="noConversion"/>
  </si>
  <si>
    <t xml:space="preserve">GENOVA </t>
    <phoneticPr fontId="9" type="noConversion"/>
  </si>
  <si>
    <t>OOCL(AEU1)</t>
    <phoneticPr fontId="9" type="noConversion"/>
  </si>
  <si>
    <t>OOCL HONG KONG</t>
    <phoneticPr fontId="9" type="noConversion"/>
  </si>
  <si>
    <t>FELIXSTOWE</t>
    <phoneticPr fontId="9" type="noConversion"/>
  </si>
  <si>
    <t>PS: THE CARGO AND DOC WIL BE SENT TO OUR WAREHOUSE AND COMPANY BEFORE 11:00AM IN CUT OFF TIME</t>
    <phoneticPr fontId="9" type="noConversion"/>
  </si>
  <si>
    <t>LOOKING FOR PLEASE USE CTRL+F</t>
    <phoneticPr fontId="9" type="noConversion"/>
  </si>
  <si>
    <t xml:space="preserve">          SALLING SCHEDULE-XIAMEN</t>
    <phoneticPr fontId="9" type="noConversion"/>
  </si>
  <si>
    <r>
      <t>852E</t>
    </r>
    <r>
      <rPr>
        <sz val="12"/>
        <rFont val="Arial Unicode MS"/>
        <family val="2"/>
        <charset val="134"/>
      </rPr>
      <t/>
    </r>
  </si>
  <si>
    <r>
      <t>N</t>
    </r>
    <r>
      <rPr>
        <sz val="12"/>
        <rFont val="Arial Unicode MS"/>
        <family val="2"/>
        <charset val="134"/>
      </rPr>
      <t>YK LIBRA</t>
    </r>
    <phoneticPr fontId="60" type="noConversion"/>
  </si>
  <si>
    <r>
      <t>851E</t>
    </r>
    <r>
      <rPr>
        <sz val="12"/>
        <rFont val="Arial Unicode MS"/>
        <family val="2"/>
        <charset val="134"/>
      </rPr>
      <t/>
    </r>
  </si>
  <si>
    <r>
      <t>850E</t>
    </r>
    <r>
      <rPr>
        <sz val="12"/>
        <rFont val="Arial Unicode MS"/>
        <family val="2"/>
        <charset val="134"/>
      </rPr>
      <t/>
    </r>
  </si>
  <si>
    <r>
      <t>0</t>
    </r>
    <r>
      <rPr>
        <sz val="12"/>
        <rFont val="Arial Unicode MS"/>
        <family val="2"/>
        <charset val="134"/>
      </rPr>
      <t>849E</t>
    </r>
    <phoneticPr fontId="60" type="noConversion"/>
  </si>
  <si>
    <t>CNTSN</t>
  </si>
  <si>
    <t xml:space="preserve">CHICAGO/LOS ANGELES </t>
  </si>
  <si>
    <r>
      <t>0</t>
    </r>
    <r>
      <rPr>
        <sz val="12"/>
        <rFont val="Arial Unicode MS"/>
        <family val="2"/>
        <charset val="134"/>
      </rPr>
      <t>43E</t>
    </r>
    <phoneticPr fontId="60" type="noConversion"/>
  </si>
  <si>
    <t>SEASPAN MANILA</t>
  </si>
  <si>
    <t>041E</t>
    <phoneticPr fontId="60" type="noConversion"/>
  </si>
  <si>
    <t>039E</t>
    <phoneticPr fontId="60" type="noConversion"/>
  </si>
  <si>
    <t>037E</t>
    <phoneticPr fontId="60" type="noConversion"/>
  </si>
  <si>
    <r>
      <t>E</t>
    </r>
    <r>
      <rPr>
        <sz val="12"/>
        <rFont val="Arial Unicode MS"/>
        <family val="2"/>
        <charset val="134"/>
      </rPr>
      <t>AS</t>
    </r>
    <phoneticPr fontId="60" type="noConversion"/>
  </si>
  <si>
    <t>035E</t>
    <phoneticPr fontId="60" type="noConversion"/>
  </si>
  <si>
    <r>
      <t>853E</t>
    </r>
    <r>
      <rPr>
        <sz val="12"/>
        <rFont val="Arial Unicode MS"/>
        <family val="2"/>
        <charset val="134"/>
      </rPr>
      <t/>
    </r>
  </si>
  <si>
    <t>NKY LIBRY</t>
  </si>
  <si>
    <r>
      <t>8</t>
    </r>
    <r>
      <rPr>
        <sz val="12"/>
        <rFont val="Arial Unicode MS"/>
        <family val="2"/>
        <charset val="134"/>
      </rPr>
      <t>50E</t>
    </r>
    <phoneticPr fontId="60" type="noConversion"/>
  </si>
  <si>
    <r>
      <t>852W</t>
    </r>
    <r>
      <rPr>
        <sz val="12"/>
        <rFont val="Arial Unicode MS"/>
        <family val="2"/>
        <charset val="134"/>
      </rPr>
      <t/>
    </r>
  </si>
  <si>
    <r>
      <t>M</t>
    </r>
    <r>
      <rPr>
        <sz val="12"/>
        <rFont val="Arial Unicode MS"/>
        <family val="2"/>
        <charset val="134"/>
      </rPr>
      <t>SC NEW YORK</t>
    </r>
    <phoneticPr fontId="60" type="noConversion"/>
  </si>
  <si>
    <r>
      <t>851W</t>
    </r>
    <r>
      <rPr>
        <sz val="12"/>
        <rFont val="Arial Unicode MS"/>
        <family val="2"/>
        <charset val="134"/>
      </rPr>
      <t/>
    </r>
  </si>
  <si>
    <r>
      <t>M</t>
    </r>
    <r>
      <rPr>
        <sz val="12"/>
        <rFont val="Arial Unicode MS"/>
        <family val="2"/>
        <charset val="134"/>
      </rPr>
      <t>SC BARI</t>
    </r>
    <phoneticPr fontId="60" type="noConversion"/>
  </si>
  <si>
    <r>
      <t>850W</t>
    </r>
    <r>
      <rPr>
        <sz val="12"/>
        <rFont val="Arial Unicode MS"/>
        <family val="2"/>
        <charset val="134"/>
      </rPr>
      <t/>
    </r>
  </si>
  <si>
    <r>
      <t>M</t>
    </r>
    <r>
      <rPr>
        <sz val="12"/>
        <rFont val="Arial Unicode MS"/>
        <family val="2"/>
        <charset val="134"/>
      </rPr>
      <t>SC GENOVA</t>
    </r>
    <phoneticPr fontId="60" type="noConversion"/>
  </si>
  <si>
    <r>
      <t>H</t>
    </r>
    <r>
      <rPr>
        <sz val="12"/>
        <rFont val="Arial Unicode MS"/>
        <family val="2"/>
        <charset val="134"/>
      </rPr>
      <t>SD</t>
    </r>
    <phoneticPr fontId="60" type="noConversion"/>
  </si>
  <si>
    <r>
      <t>8</t>
    </r>
    <r>
      <rPr>
        <sz val="12"/>
        <rFont val="Arial Unicode MS"/>
        <family val="2"/>
        <charset val="134"/>
      </rPr>
      <t>49W</t>
    </r>
    <phoneticPr fontId="60" type="noConversion"/>
  </si>
  <si>
    <r>
      <t>M</t>
    </r>
    <r>
      <rPr>
        <sz val="12"/>
        <rFont val="Arial Unicode MS"/>
        <family val="2"/>
        <charset val="134"/>
      </rPr>
      <t>SC ROSA</t>
    </r>
    <phoneticPr fontId="60" type="noConversion"/>
  </si>
  <si>
    <t>003S</t>
    <phoneticPr fontId="60" type="noConversion"/>
  </si>
  <si>
    <t>LIOBA</t>
    <phoneticPr fontId="60" type="noConversion"/>
  </si>
  <si>
    <t>039S</t>
    <phoneticPr fontId="60" type="noConversion"/>
  </si>
  <si>
    <t>PROTOSTAR N</t>
    <phoneticPr fontId="60" type="noConversion"/>
  </si>
  <si>
    <t>103S</t>
    <phoneticPr fontId="60" type="noConversion"/>
  </si>
  <si>
    <t>SATTHA BHUM</t>
    <phoneticPr fontId="60" type="noConversion"/>
  </si>
  <si>
    <r>
      <t>R</t>
    </r>
    <r>
      <rPr>
        <sz val="12"/>
        <rFont val="Arial Unicode MS"/>
        <family val="2"/>
        <charset val="134"/>
      </rPr>
      <t>CL</t>
    </r>
    <phoneticPr fontId="60" type="noConversion"/>
  </si>
  <si>
    <t>002S</t>
    <phoneticPr fontId="60" type="noConversion"/>
  </si>
  <si>
    <r>
      <t>1852E</t>
    </r>
    <r>
      <rPr>
        <sz val="12"/>
        <rFont val="Arial Unicode MS"/>
        <family val="2"/>
        <charset val="134"/>
      </rPr>
      <t/>
    </r>
  </si>
  <si>
    <t>OCEAN DRAGON</t>
  </si>
  <si>
    <r>
      <t>1851E</t>
    </r>
    <r>
      <rPr>
        <sz val="12"/>
        <rFont val="Arial Unicode MS"/>
        <family val="2"/>
        <charset val="134"/>
      </rPr>
      <t/>
    </r>
  </si>
  <si>
    <r>
      <t>1850</t>
    </r>
    <r>
      <rPr>
        <sz val="12"/>
        <rFont val="Arial Unicode MS"/>
        <family val="2"/>
        <charset val="134"/>
      </rPr>
      <t>E</t>
    </r>
    <phoneticPr fontId="60" type="noConversion"/>
  </si>
  <si>
    <t>EAS</t>
  </si>
  <si>
    <r>
      <t>184</t>
    </r>
    <r>
      <rPr>
        <sz val="12"/>
        <rFont val="Arial Unicode MS"/>
        <family val="2"/>
        <charset val="134"/>
      </rPr>
      <t>9</t>
    </r>
    <r>
      <rPr>
        <sz val="12"/>
        <rFont val="Arial Unicode MS"/>
        <family val="2"/>
        <charset val="134"/>
      </rPr>
      <t>E</t>
    </r>
    <phoneticPr fontId="60" type="noConversion"/>
  </si>
  <si>
    <r>
      <t>0</t>
    </r>
    <r>
      <rPr>
        <sz val="12"/>
        <rFont val="Arial Unicode MS"/>
        <family val="2"/>
        <charset val="134"/>
      </rPr>
      <t>43E</t>
    </r>
    <phoneticPr fontId="60" type="noConversion"/>
  </si>
  <si>
    <t>041E</t>
    <phoneticPr fontId="60" type="noConversion"/>
  </si>
  <si>
    <t>039E</t>
    <phoneticPr fontId="60" type="noConversion"/>
  </si>
  <si>
    <t>037E</t>
    <phoneticPr fontId="60" type="noConversion"/>
  </si>
  <si>
    <t>035E</t>
    <phoneticPr fontId="60" type="noConversion"/>
  </si>
  <si>
    <t>0SV1LW</t>
  </si>
  <si>
    <t>APL PARIS(ME1PLP363W)</t>
  </si>
  <si>
    <t>0SV1HW</t>
  </si>
  <si>
    <t>CMA CGM AQUILA(ME1AQI361W)</t>
  </si>
  <si>
    <t>0SV1DW</t>
  </si>
  <si>
    <t>CMA GM TUTICORIN(ME1EAE359W)</t>
  </si>
  <si>
    <t>0SV19W</t>
  </si>
  <si>
    <t>CMA CGM IVANHOE(ME1CVH357W)</t>
  </si>
  <si>
    <r>
      <t>0</t>
    </r>
    <r>
      <rPr>
        <sz val="12"/>
        <rFont val="Arial Unicode MS"/>
        <family val="2"/>
        <charset val="134"/>
      </rPr>
      <t>09S</t>
    </r>
    <phoneticPr fontId="60" type="noConversion"/>
  </si>
  <si>
    <t>HAPPY HUNTER</t>
  </si>
  <si>
    <r>
      <t>0</t>
    </r>
    <r>
      <rPr>
        <sz val="12"/>
        <rFont val="Arial Unicode MS"/>
        <family val="2"/>
        <charset val="134"/>
      </rPr>
      <t>12S</t>
    </r>
    <phoneticPr fontId="60" type="noConversion"/>
  </si>
  <si>
    <t>NORTH BRIDGE</t>
  </si>
  <si>
    <r>
      <t>0</t>
    </r>
    <r>
      <rPr>
        <sz val="12"/>
        <rFont val="Arial Unicode MS"/>
        <family val="2"/>
        <charset val="134"/>
      </rPr>
      <t>23S</t>
    </r>
    <phoneticPr fontId="60" type="noConversion"/>
  </si>
  <si>
    <t>KMTC MANILA</t>
  </si>
  <si>
    <r>
      <t>H</t>
    </r>
    <r>
      <rPr>
        <sz val="12"/>
        <rFont val="Arial Unicode MS"/>
        <family val="2"/>
        <charset val="134"/>
      </rPr>
      <t>MM</t>
    </r>
    <phoneticPr fontId="60" type="noConversion"/>
  </si>
  <si>
    <r>
      <t>0</t>
    </r>
    <r>
      <rPr>
        <sz val="12"/>
        <rFont val="Arial Unicode MS"/>
        <family val="2"/>
        <charset val="134"/>
      </rPr>
      <t>10S</t>
    </r>
    <phoneticPr fontId="60" type="noConversion"/>
  </si>
  <si>
    <t>ALS FLORA</t>
  </si>
  <si>
    <r>
      <t>J</t>
    </r>
    <r>
      <rPr>
        <b/>
        <sz val="12"/>
        <rFont val="Arial Unicode MS"/>
        <family val="2"/>
        <charset val="134"/>
      </rPr>
      <t>AKARTA</t>
    </r>
    <phoneticPr fontId="60" type="noConversion"/>
  </si>
  <si>
    <t>1902S</t>
    <phoneticPr fontId="60" type="noConversion"/>
  </si>
  <si>
    <t>SITC OSAKA</t>
    <phoneticPr fontId="60" type="noConversion"/>
  </si>
  <si>
    <r>
      <t>1</t>
    </r>
    <r>
      <rPr>
        <sz val="12"/>
        <rFont val="Arial Unicode MS"/>
        <family val="2"/>
        <charset val="134"/>
      </rPr>
      <t>828S</t>
    </r>
    <phoneticPr fontId="60" type="noConversion"/>
  </si>
  <si>
    <r>
      <t>S</t>
    </r>
    <r>
      <rPr>
        <sz val="12"/>
        <rFont val="Arial Unicode MS"/>
        <family val="2"/>
        <charset val="134"/>
      </rPr>
      <t>ITC WEIHAI</t>
    </r>
    <phoneticPr fontId="60" type="noConversion"/>
  </si>
  <si>
    <r>
      <t>1</t>
    </r>
    <r>
      <rPr>
        <sz val="12"/>
        <rFont val="Arial Unicode MS"/>
        <family val="2"/>
        <charset val="134"/>
      </rPr>
      <t>380S</t>
    </r>
    <phoneticPr fontId="60" type="noConversion"/>
  </si>
  <si>
    <r>
      <t>H</t>
    </r>
    <r>
      <rPr>
        <sz val="12"/>
        <rFont val="Arial Unicode MS"/>
        <family val="2"/>
        <charset val="134"/>
      </rPr>
      <t>ANSE ENERGY</t>
    </r>
    <phoneticPr fontId="60" type="noConversion"/>
  </si>
  <si>
    <r>
      <t>S</t>
    </r>
    <r>
      <rPr>
        <sz val="12"/>
        <rFont val="Arial Unicode MS"/>
        <family val="2"/>
        <charset val="134"/>
      </rPr>
      <t>ITC YANTAI</t>
    </r>
    <phoneticPr fontId="60" type="noConversion"/>
  </si>
  <si>
    <r>
      <t>0</t>
    </r>
    <r>
      <rPr>
        <sz val="12"/>
        <rFont val="Arial Unicode MS"/>
        <family val="2"/>
        <charset val="134"/>
      </rPr>
      <t>09S</t>
    </r>
    <phoneticPr fontId="60" type="noConversion"/>
  </si>
  <si>
    <r>
      <t>0</t>
    </r>
    <r>
      <rPr>
        <sz val="12"/>
        <rFont val="Arial Unicode MS"/>
        <family val="2"/>
        <charset val="134"/>
      </rPr>
      <t>12S</t>
    </r>
    <phoneticPr fontId="60" type="noConversion"/>
  </si>
  <si>
    <r>
      <t>0</t>
    </r>
    <r>
      <rPr>
        <sz val="12"/>
        <rFont val="Arial Unicode MS"/>
        <family val="2"/>
        <charset val="134"/>
      </rPr>
      <t>23S</t>
    </r>
    <phoneticPr fontId="60" type="noConversion"/>
  </si>
  <si>
    <t>HMM</t>
  </si>
  <si>
    <r>
      <t>0</t>
    </r>
    <r>
      <rPr>
        <sz val="12"/>
        <rFont val="Arial Unicode MS"/>
        <family val="2"/>
        <charset val="134"/>
      </rPr>
      <t>10S</t>
    </r>
    <phoneticPr fontId="60" type="noConversion"/>
  </si>
  <si>
    <t>SINGAPRE</t>
  </si>
  <si>
    <t>1806</t>
  </si>
  <si>
    <t xml:space="preserve">NORTHERN JUBILEE </t>
    <phoneticPr fontId="60" type="noConversion"/>
  </si>
  <si>
    <t>1902</t>
  </si>
  <si>
    <t xml:space="preserve">MAERSK SHIVLING  </t>
    <phoneticPr fontId="60" type="noConversion"/>
  </si>
  <si>
    <t xml:space="preserve">MAERSK TAURUS </t>
    <phoneticPr fontId="60" type="noConversion"/>
  </si>
  <si>
    <t xml:space="preserve">MAERSK SALALAH </t>
    <phoneticPr fontId="60" type="noConversion"/>
  </si>
  <si>
    <r>
      <t>O</t>
    </r>
    <r>
      <rPr>
        <sz val="12"/>
        <rFont val="Arial Unicode MS"/>
        <family val="2"/>
        <charset val="134"/>
      </rPr>
      <t>C</t>
    </r>
    <phoneticPr fontId="60" type="noConversion"/>
  </si>
  <si>
    <t xml:space="preserve">MAERSK TANJONG  </t>
    <phoneticPr fontId="60" type="noConversion"/>
  </si>
  <si>
    <t xml:space="preserve">VESSEL </t>
  </si>
  <si>
    <r>
      <t>O</t>
    </r>
    <r>
      <rPr>
        <sz val="12"/>
        <color indexed="8"/>
        <rFont val="Arial Unicode MS"/>
        <family val="2"/>
        <charset val="134"/>
      </rPr>
      <t>FL2JW</t>
    </r>
    <phoneticPr fontId="60" type="noConversion"/>
  </si>
  <si>
    <r>
      <t>C</t>
    </r>
    <r>
      <rPr>
        <sz val="12"/>
        <color indexed="8"/>
        <rFont val="Arial Unicode MS"/>
        <family val="2"/>
        <charset val="134"/>
      </rPr>
      <t>MA CGM JULES VERNE</t>
    </r>
    <phoneticPr fontId="60" type="noConversion"/>
  </si>
  <si>
    <r>
      <t>O</t>
    </r>
    <r>
      <rPr>
        <sz val="12"/>
        <color indexed="8"/>
        <rFont val="Arial Unicode MS"/>
        <family val="2"/>
        <charset val="134"/>
      </rPr>
      <t>FL2HW</t>
    </r>
    <phoneticPr fontId="60" type="noConversion"/>
  </si>
  <si>
    <r>
      <t>C</t>
    </r>
    <r>
      <rPr>
        <sz val="12"/>
        <color indexed="8"/>
        <rFont val="Arial Unicode MS"/>
        <family val="2"/>
        <charset val="134"/>
      </rPr>
      <t>MA CGM KERGUELEN</t>
    </r>
    <phoneticPr fontId="60" type="noConversion"/>
  </si>
  <si>
    <r>
      <t>O</t>
    </r>
    <r>
      <rPr>
        <sz val="12"/>
        <color indexed="8"/>
        <rFont val="Arial Unicode MS"/>
        <family val="2"/>
        <charset val="134"/>
      </rPr>
      <t>FL2FW</t>
    </r>
    <phoneticPr fontId="60" type="noConversion"/>
  </si>
  <si>
    <r>
      <t>A</t>
    </r>
    <r>
      <rPr>
        <sz val="12"/>
        <color indexed="8"/>
        <rFont val="Arial Unicode MS"/>
        <family val="2"/>
        <charset val="134"/>
      </rPr>
      <t>PL TEMASEK</t>
    </r>
    <phoneticPr fontId="60" type="noConversion"/>
  </si>
  <si>
    <r>
      <t>O</t>
    </r>
    <r>
      <rPr>
        <sz val="12"/>
        <color indexed="8"/>
        <rFont val="Arial Unicode MS"/>
        <family val="2"/>
        <charset val="134"/>
      </rPr>
      <t>FL2DW</t>
    </r>
    <phoneticPr fontId="60" type="noConversion"/>
  </si>
  <si>
    <r>
      <t>C</t>
    </r>
    <r>
      <rPr>
        <sz val="11"/>
        <color theme="1"/>
        <rFont val="Arial Unicode MS"/>
        <family val="2"/>
        <charset val="134"/>
      </rPr>
      <t>MA CGM BENJAMIN FRANKLIN</t>
    </r>
    <phoneticPr fontId="60" type="noConversion"/>
  </si>
  <si>
    <r>
      <t>00</t>
    </r>
    <r>
      <rPr>
        <sz val="12"/>
        <rFont val="Arial Unicode MS"/>
        <family val="2"/>
        <charset val="134"/>
      </rPr>
      <t>41</t>
    </r>
    <r>
      <rPr>
        <sz val="12"/>
        <rFont val="Arial Unicode MS"/>
        <family val="2"/>
        <charset val="134"/>
      </rPr>
      <t>E</t>
    </r>
    <phoneticPr fontId="60" type="noConversion"/>
  </si>
  <si>
    <r>
      <t>003</t>
    </r>
    <r>
      <rPr>
        <sz val="12"/>
        <rFont val="Arial Unicode MS"/>
        <family val="2"/>
        <charset val="134"/>
      </rPr>
      <t>9</t>
    </r>
    <r>
      <rPr>
        <sz val="12"/>
        <rFont val="Arial Unicode MS"/>
        <family val="2"/>
        <charset val="134"/>
      </rPr>
      <t>E</t>
    </r>
    <phoneticPr fontId="60" type="noConversion"/>
  </si>
  <si>
    <r>
      <t>00</t>
    </r>
    <r>
      <rPr>
        <sz val="12"/>
        <rFont val="Arial Unicode MS"/>
        <family val="2"/>
        <charset val="134"/>
      </rPr>
      <t>37</t>
    </r>
    <r>
      <rPr>
        <sz val="12"/>
        <rFont val="Arial Unicode MS"/>
        <family val="2"/>
        <charset val="134"/>
      </rPr>
      <t>E</t>
    </r>
    <phoneticPr fontId="60" type="noConversion"/>
  </si>
  <si>
    <t>HPL</t>
  </si>
  <si>
    <r>
      <t>00</t>
    </r>
    <r>
      <rPr>
        <sz val="12"/>
        <rFont val="Arial Unicode MS"/>
        <family val="2"/>
        <charset val="134"/>
      </rPr>
      <t>35</t>
    </r>
    <r>
      <rPr>
        <sz val="12"/>
        <rFont val="Arial Unicode MS"/>
        <family val="2"/>
        <charset val="134"/>
      </rPr>
      <t>E</t>
    </r>
    <phoneticPr fontId="60" type="noConversion"/>
  </si>
  <si>
    <t xml:space="preserve">EUROPEAN ROUTE  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</si>
  <si>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</si>
  <si>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</si>
  <si>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SCHEDULE-TIANJIN</t>
  </si>
  <si>
    <t>196S</t>
    <phoneticPr fontId="9" type="noConversion"/>
  </si>
  <si>
    <t>XIN CHI WAN</t>
    <phoneticPr fontId="9" type="noConversion"/>
  </si>
  <si>
    <t>087S</t>
    <phoneticPr fontId="9" type="noConversion"/>
  </si>
  <si>
    <t>OOCL ITALY</t>
    <phoneticPr fontId="9" type="noConversion"/>
  </si>
  <si>
    <t>140S</t>
    <phoneticPr fontId="9" type="noConversion"/>
  </si>
  <si>
    <t>COSCO FELIXSTOWE</t>
    <phoneticPr fontId="9" type="noConversion"/>
  </si>
  <si>
    <t>182S</t>
    <phoneticPr fontId="9" type="noConversion"/>
  </si>
  <si>
    <t>XIN QING DAO</t>
    <phoneticPr fontId="9" type="noConversion"/>
  </si>
  <si>
    <t xml:space="preserve">CNHKG </t>
  </si>
  <si>
    <t>CNCAN</t>
  </si>
  <si>
    <t>MELBOURNE (A3S-7/2)</t>
    <phoneticPr fontId="9" type="noConversion"/>
  </si>
  <si>
    <t>S125</t>
    <phoneticPr fontId="9" type="noConversion"/>
  </si>
  <si>
    <t>WAN HAI 271</t>
    <phoneticPr fontId="9" type="noConversion"/>
  </si>
  <si>
    <t>S207</t>
    <phoneticPr fontId="9" type="noConversion"/>
  </si>
  <si>
    <t>INTERASIA ADVANCE</t>
    <phoneticPr fontId="9" type="noConversion"/>
  </si>
  <si>
    <t>S120</t>
    <phoneticPr fontId="9" type="noConversion"/>
  </si>
  <si>
    <t>WAN HAI 272</t>
    <phoneticPr fontId="9" type="noConversion"/>
  </si>
  <si>
    <t>WHL</t>
    <phoneticPr fontId="9" type="noConversion"/>
  </si>
  <si>
    <t>S124</t>
    <phoneticPr fontId="9" type="noConversion"/>
  </si>
  <si>
    <t>HOCHIMIHN</t>
    <phoneticPr fontId="9" type="noConversion"/>
  </si>
  <si>
    <t>HOCHIMINH (JCV)</t>
    <phoneticPr fontId="9" type="noConversion"/>
  </si>
  <si>
    <t>S013</t>
    <phoneticPr fontId="9" type="noConversion"/>
  </si>
  <si>
    <t>MORDMARGHERITA</t>
    <phoneticPr fontId="9" type="noConversion"/>
  </si>
  <si>
    <t>S015</t>
    <phoneticPr fontId="9" type="noConversion"/>
  </si>
  <si>
    <t>WAN HAI 175</t>
    <phoneticPr fontId="9" type="noConversion"/>
  </si>
  <si>
    <t>SUNRISE DRAGON</t>
    <phoneticPr fontId="9" type="noConversion"/>
  </si>
  <si>
    <t>WHITE DRAGON</t>
    <phoneticPr fontId="9" type="noConversion"/>
  </si>
  <si>
    <t>BANGKOK(JST)</t>
    <phoneticPr fontId="9" type="noConversion"/>
  </si>
  <si>
    <t>0PG2RE1MA</t>
    <phoneticPr fontId="9" type="noConversion"/>
  </si>
  <si>
    <t>CMA CGM LA SCALA</t>
    <phoneticPr fontId="9" type="noConversion"/>
  </si>
  <si>
    <t>0PG2PE1MA</t>
    <phoneticPr fontId="9" type="noConversion"/>
  </si>
  <si>
    <t>APL SCOTLAND</t>
    <phoneticPr fontId="9" type="noConversion"/>
  </si>
  <si>
    <t>0PG2NE1MA</t>
    <phoneticPr fontId="9" type="noConversion"/>
  </si>
  <si>
    <t>BALTIC BRIDGE</t>
    <phoneticPr fontId="9" type="noConversion"/>
  </si>
  <si>
    <t>0PG2LE1MA</t>
    <phoneticPr fontId="9" type="noConversion"/>
  </si>
  <si>
    <t>CMA CGM MELISANDE</t>
    <phoneticPr fontId="9" type="noConversion"/>
  </si>
  <si>
    <t>CNSHEKOU</t>
  </si>
  <si>
    <t>MIAMI( Service PEX3)</t>
    <phoneticPr fontId="9" type="noConversion"/>
  </si>
  <si>
    <t>005E</t>
    <phoneticPr fontId="9" type="noConversion"/>
  </si>
  <si>
    <t>MILANO BRIDGE</t>
    <phoneticPr fontId="9" type="noConversion"/>
  </si>
  <si>
    <t>074E</t>
    <phoneticPr fontId="9" type="noConversion"/>
  </si>
  <si>
    <t>HARBOUR BRIDGE</t>
    <phoneticPr fontId="9" type="noConversion"/>
  </si>
  <si>
    <t>027E</t>
    <phoneticPr fontId="9" type="noConversion"/>
  </si>
  <si>
    <t>ESSEN EXPRESS</t>
    <phoneticPr fontId="9" type="noConversion"/>
  </si>
  <si>
    <t>HPL</t>
    <phoneticPr fontId="9" type="noConversion"/>
  </si>
  <si>
    <t>MEISHAN BRIDGE</t>
    <phoneticPr fontId="9" type="noConversion"/>
  </si>
  <si>
    <t>CNHKG</t>
  </si>
  <si>
    <t>NEW YORK (HPL-EC4,6/1)</t>
    <phoneticPr fontId="9" type="noConversion"/>
  </si>
  <si>
    <t>E008</t>
    <phoneticPr fontId="9" type="noConversion"/>
  </si>
  <si>
    <t>KOTA PERABU</t>
    <phoneticPr fontId="9" type="noConversion"/>
  </si>
  <si>
    <t>E010</t>
    <phoneticPr fontId="9" type="noConversion"/>
  </si>
  <si>
    <t>COSCO SHIPPING HIMALAYAS</t>
    <phoneticPr fontId="9" type="noConversion"/>
  </si>
  <si>
    <t>E035</t>
    <phoneticPr fontId="9" type="noConversion"/>
  </si>
  <si>
    <t>COSCO BELUGIUM</t>
    <phoneticPr fontId="9" type="noConversion"/>
  </si>
  <si>
    <t>WHL</t>
  </si>
  <si>
    <t>KOTA PANJANG</t>
    <phoneticPr fontId="9" type="noConversion"/>
  </si>
  <si>
    <t>LONG BEACH(CP1)</t>
    <phoneticPr fontId="9" type="noConversion"/>
  </si>
  <si>
    <t>MAERSK LA PAZ</t>
    <phoneticPr fontId="9" type="noConversion"/>
  </si>
  <si>
    <t>F1850A</t>
    <phoneticPr fontId="9" type="noConversion"/>
  </si>
  <si>
    <t>MSC ELMA</t>
    <phoneticPr fontId="9" type="noConversion"/>
  </si>
  <si>
    <t>F1849A</t>
    <phoneticPr fontId="9" type="noConversion"/>
  </si>
  <si>
    <t>MSC SARA ELENA</t>
    <phoneticPr fontId="9" type="noConversion"/>
  </si>
  <si>
    <t>ONE</t>
    <phoneticPr fontId="9" type="noConversion"/>
  </si>
  <si>
    <t>F1848A</t>
    <phoneticPr fontId="9" type="noConversion"/>
  </si>
  <si>
    <t>MSC NAOMI</t>
    <phoneticPr fontId="9" type="noConversion"/>
  </si>
  <si>
    <t>MONTEVIDEO(CSW)</t>
    <phoneticPr fontId="9" type="noConversion"/>
  </si>
  <si>
    <t>MERRY MAERSK</t>
    <phoneticPr fontId="9" type="noConversion"/>
  </si>
  <si>
    <t>LEDA MAERSK</t>
    <phoneticPr fontId="9" type="noConversion"/>
  </si>
  <si>
    <t>HUBS</t>
    <phoneticPr fontId="9" type="noConversion"/>
  </si>
  <si>
    <t>848E</t>
    <phoneticPr fontId="9" type="noConversion"/>
  </si>
  <si>
    <t>SAFMARINE MULANJE</t>
    <phoneticPr fontId="9" type="noConversion"/>
  </si>
  <si>
    <t>CNHKG</t>
    <phoneticPr fontId="9" type="noConversion"/>
  </si>
  <si>
    <t>CNCAN</t>
    <phoneticPr fontId="9" type="noConversion"/>
  </si>
  <si>
    <t>VALPARAISO（New ASPA Sling 1 Service ）</t>
    <phoneticPr fontId="9" type="noConversion"/>
  </si>
  <si>
    <t>852S</t>
    <phoneticPr fontId="9" type="noConversion"/>
  </si>
  <si>
    <t>SUSAN MAERSK</t>
    <phoneticPr fontId="9" type="noConversion"/>
  </si>
  <si>
    <t>851S</t>
    <phoneticPr fontId="9" type="noConversion"/>
  </si>
  <si>
    <t>SVENDBORG MAERSK</t>
    <phoneticPr fontId="9" type="noConversion"/>
  </si>
  <si>
    <t>850S</t>
    <phoneticPr fontId="9" type="noConversion"/>
  </si>
  <si>
    <t>SINE MAERSK</t>
    <phoneticPr fontId="9" type="noConversion"/>
  </si>
  <si>
    <t>849S</t>
    <phoneticPr fontId="9" type="noConversion"/>
  </si>
  <si>
    <t>CHASTINE MAERSK</t>
    <phoneticPr fontId="9" type="noConversion"/>
  </si>
  <si>
    <t>MANZANILLO(NW2)</t>
    <phoneticPr fontId="9" type="noConversion"/>
  </si>
  <si>
    <t>美洲</t>
    <phoneticPr fontId="9" type="noConversion"/>
  </si>
  <si>
    <t>MSC EMANUELA</t>
    <phoneticPr fontId="9" type="noConversion"/>
  </si>
  <si>
    <t>085W</t>
    <phoneticPr fontId="9" type="noConversion"/>
  </si>
  <si>
    <t>MSC DANIELA</t>
    <phoneticPr fontId="9" type="noConversion"/>
  </si>
  <si>
    <t>Ambarli</t>
    <phoneticPr fontId="9" type="noConversion"/>
  </si>
  <si>
    <t>CNSK</t>
    <phoneticPr fontId="9" type="noConversion"/>
  </si>
  <si>
    <t xml:space="preserve">ISTANBUL(KUMPORT)  </t>
    <phoneticPr fontId="9" type="noConversion"/>
  </si>
  <si>
    <t>TBA</t>
    <phoneticPr fontId="9" type="noConversion"/>
  </si>
  <si>
    <t>002W</t>
    <phoneticPr fontId="9" type="noConversion"/>
  </si>
  <si>
    <t>YM WELLBEING</t>
    <phoneticPr fontId="9" type="noConversion"/>
  </si>
  <si>
    <t>MANHATTAN BRIDGE</t>
    <phoneticPr fontId="9" type="noConversion"/>
  </si>
  <si>
    <t>YML</t>
    <phoneticPr fontId="9" type="noConversion"/>
  </si>
  <si>
    <t>LA SPEZIA</t>
    <phoneticPr fontId="9" type="noConversion"/>
  </si>
  <si>
    <t>CNYTN</t>
    <phoneticPr fontId="9" type="noConversion"/>
  </si>
  <si>
    <t>GENOVA(MCEX2)</t>
    <phoneticPr fontId="9" type="noConversion"/>
  </si>
  <si>
    <t>006W</t>
    <phoneticPr fontId="9" type="noConversion"/>
  </si>
  <si>
    <t>OOCL SCANDINAVIA</t>
    <phoneticPr fontId="9" type="noConversion"/>
  </si>
  <si>
    <t>007W</t>
    <phoneticPr fontId="9" type="noConversion"/>
  </si>
  <si>
    <t>OOCL GERMANY</t>
    <phoneticPr fontId="9" type="noConversion"/>
  </si>
  <si>
    <t>1013-025W</t>
    <phoneticPr fontId="9" type="noConversion"/>
  </si>
  <si>
    <t>COSCO</t>
    <phoneticPr fontId="9" type="noConversion"/>
  </si>
  <si>
    <t>OOCL INDONESIA</t>
    <phoneticPr fontId="9" type="noConversion"/>
  </si>
  <si>
    <t>FELIXSTOWE (AEU5-7/1)</t>
    <phoneticPr fontId="9" type="noConversion"/>
  </si>
  <si>
    <t>0FL2HW1MA</t>
    <phoneticPr fontId="9" type="noConversion"/>
  </si>
  <si>
    <t>CMA CGM KERGUELEN</t>
    <phoneticPr fontId="9" type="noConversion"/>
  </si>
  <si>
    <t>0FL2FW1MA</t>
    <phoneticPr fontId="9" type="noConversion"/>
  </si>
  <si>
    <t>APL TEMASEK</t>
    <phoneticPr fontId="9" type="noConversion"/>
  </si>
  <si>
    <t>0FL2DW1MA</t>
    <phoneticPr fontId="9" type="noConversion"/>
  </si>
  <si>
    <t>CMA CGM BENJAMIN FRANKLIN</t>
    <phoneticPr fontId="9" type="noConversion"/>
  </si>
  <si>
    <t>0FL2BW1MA</t>
    <phoneticPr fontId="9" type="noConversion"/>
  </si>
  <si>
    <t>CMA CGM ALEXANDER VON HUMBOLDT</t>
    <phoneticPr fontId="9" type="noConversion"/>
  </si>
  <si>
    <t>HAMBURG  (AEU 2-1/3)</t>
    <phoneticPr fontId="9" type="noConversion"/>
  </si>
  <si>
    <t>欧地非</t>
    <phoneticPr fontId="9" type="noConversion"/>
  </si>
  <si>
    <t xml:space="preserve">105S </t>
    <phoneticPr fontId="9" type="noConversion"/>
  </si>
  <si>
    <t>OOCL GUANGZHOU</t>
    <phoneticPr fontId="9" type="noConversion"/>
  </si>
  <si>
    <t>178S</t>
    <phoneticPr fontId="9" type="noConversion"/>
  </si>
  <si>
    <t>OOCL AUSTRALIA</t>
    <phoneticPr fontId="9" type="noConversion"/>
  </si>
  <si>
    <t>102S</t>
    <phoneticPr fontId="9" type="noConversion"/>
  </si>
  <si>
    <t>OOCL JAKARTA</t>
    <phoneticPr fontId="9" type="noConversion"/>
  </si>
  <si>
    <t>112S</t>
    <phoneticPr fontId="9" type="noConversion"/>
  </si>
  <si>
    <t>OOCL NAGOYA</t>
    <phoneticPr fontId="9" type="noConversion"/>
  </si>
  <si>
    <t>CHITTAGONG</t>
    <phoneticPr fontId="9" type="noConversion"/>
  </si>
  <si>
    <t>CHITTAGONG(KTX3)新加坡中转</t>
    <phoneticPr fontId="9" type="noConversion"/>
  </si>
  <si>
    <t>OOCL SHANGHAI</t>
    <phoneticPr fontId="9" type="noConversion"/>
  </si>
  <si>
    <t>YM CRPRESS</t>
    <phoneticPr fontId="9" type="noConversion"/>
  </si>
  <si>
    <t>OOCL</t>
    <phoneticPr fontId="9" type="noConversion"/>
  </si>
  <si>
    <t>CN SKU</t>
    <phoneticPr fontId="9" type="noConversion"/>
  </si>
  <si>
    <t>KARACHI-K港(CPX)</t>
    <phoneticPr fontId="9" type="noConversion"/>
  </si>
  <si>
    <t>EVER UNION</t>
    <phoneticPr fontId="9" type="noConversion"/>
  </si>
  <si>
    <t>137W</t>
    <phoneticPr fontId="9" type="noConversion"/>
  </si>
  <si>
    <t>COSCO HONG KONG</t>
    <phoneticPr fontId="9" type="noConversion"/>
  </si>
  <si>
    <t>107W</t>
    <phoneticPr fontId="9" type="noConversion"/>
  </si>
  <si>
    <t>OOCL HAMBURG</t>
    <phoneticPr fontId="9" type="noConversion"/>
  </si>
  <si>
    <t>COLOMBO (OOCL-CIX3,COSCO-PMX)</t>
    <phoneticPr fontId="9" type="noConversion"/>
  </si>
  <si>
    <t>W378</t>
    <phoneticPr fontId="9" type="noConversion"/>
  </si>
  <si>
    <t>OOCL SAVANNAH</t>
    <phoneticPr fontId="9" type="noConversion"/>
  </si>
  <si>
    <t>W001</t>
    <phoneticPr fontId="9" type="noConversion"/>
  </si>
  <si>
    <t>BUDGET WESSEL1</t>
    <phoneticPr fontId="9" type="noConversion"/>
  </si>
  <si>
    <t>W035</t>
    <phoneticPr fontId="9" type="noConversion"/>
  </si>
  <si>
    <t>COSCO AQABA</t>
    <phoneticPr fontId="9" type="noConversion"/>
  </si>
  <si>
    <t>W127</t>
    <phoneticPr fontId="9" type="noConversion"/>
  </si>
  <si>
    <t>WAN HAI 505</t>
    <phoneticPr fontId="9" type="noConversion"/>
  </si>
  <si>
    <t>CHENNAI (CI3)</t>
    <phoneticPr fontId="9" type="noConversion"/>
  </si>
  <si>
    <t>W056</t>
    <phoneticPr fontId="9" type="noConversion"/>
  </si>
  <si>
    <t>WAN HAI 509</t>
    <phoneticPr fontId="9" type="noConversion"/>
  </si>
  <si>
    <t>W159</t>
    <phoneticPr fontId="9" type="noConversion"/>
  </si>
  <si>
    <t>WAN HAI 503</t>
    <phoneticPr fontId="9" type="noConversion"/>
  </si>
  <si>
    <t>W102</t>
    <phoneticPr fontId="9" type="noConversion"/>
  </si>
  <si>
    <t>NORTHERN PRIORITY</t>
    <phoneticPr fontId="9" type="noConversion"/>
  </si>
  <si>
    <t>W124</t>
    <phoneticPr fontId="9" type="noConversion"/>
  </si>
  <si>
    <t>ITAL MILIONE</t>
    <phoneticPr fontId="9" type="noConversion"/>
  </si>
  <si>
    <t>CNSKU</t>
    <phoneticPr fontId="9" type="noConversion"/>
  </si>
  <si>
    <t>NHAVA SHEVA(CIX)</t>
    <phoneticPr fontId="9" type="noConversion"/>
  </si>
  <si>
    <t>0SV1HW1MA</t>
    <phoneticPr fontId="9" type="noConversion"/>
  </si>
  <si>
    <t>CMA CGM AQULIA</t>
    <phoneticPr fontId="9" type="noConversion"/>
  </si>
  <si>
    <t>0SV1DW1MA</t>
    <phoneticPr fontId="9" type="noConversion"/>
  </si>
  <si>
    <t>CMA CGM TUTICORIN</t>
    <phoneticPr fontId="9" type="noConversion"/>
  </si>
  <si>
    <t>0SV19W1MA</t>
    <phoneticPr fontId="9" type="noConversion"/>
  </si>
  <si>
    <t>APL DUBLIN</t>
    <phoneticPr fontId="9" type="noConversion"/>
  </si>
  <si>
    <r>
      <t>DUBAI(</t>
    </r>
    <r>
      <rPr>
        <b/>
        <sz val="12"/>
        <color indexed="40"/>
        <rFont val="Arial Narrow"/>
        <family val="2"/>
      </rPr>
      <t>JEBEL ALI</t>
    </r>
    <r>
      <rPr>
        <b/>
        <sz val="12"/>
        <rFont val="Arial Narrow"/>
        <family val="2"/>
      </rPr>
      <t>-MEX4 / WHL-CMS)</t>
    </r>
    <phoneticPr fontId="9" type="noConversion"/>
  </si>
  <si>
    <t>中印红</t>
    <phoneticPr fontId="9" type="noConversion"/>
  </si>
  <si>
    <t xml:space="preserve">        SAILING SCHEDULE-GUANGZHOU  </t>
  </si>
</sst>
</file>

<file path=xl/styles.xml><?xml version="1.0" encoding="utf-8"?>
<styleSheet xmlns="http://schemas.openxmlformats.org/spreadsheetml/2006/main">
  <numFmts count="33"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&quot;$&quot;#,##0;[Red]\-&quot;$&quot;#,##0"/>
    <numFmt numFmtId="197" formatCode="&quot;$&quot;#,##0.00;[Red]\-&quot;$&quot;#,##0.00"/>
    <numFmt numFmtId="198" formatCode="_ * #,##0_ ;_ * &quot;\&quot;&quot;\&quot;&quot;\&quot;&quot;\&quot;&quot;\&quot;&quot;\&quot;\-#,##0_ ;_ * &quot;-&quot;_ ;_ @_ "/>
    <numFmt numFmtId="199" formatCode="[$-409]mmmmm;@"/>
    <numFmt numFmtId="200" formatCode="_([$€]* #,##0.0_);_([$€]* \(#,##0.0\);_([$€]* &quot;-&quot;??_);_(@_)"/>
    <numFmt numFmtId="201" formatCode="ddd\ dd\/mmm"/>
    <numFmt numFmtId="202" formatCode="dd\/mm"/>
    <numFmt numFmtId="203" formatCode="0_);[Red]\(0\)"/>
    <numFmt numFmtId="204" formatCode="000\S"/>
    <numFmt numFmtId="205" formatCode="mmm/yyyy"/>
    <numFmt numFmtId="206" formatCode="d/m/yyyy"/>
    <numFmt numFmtId="207" formatCode="mm/dd"/>
    <numFmt numFmtId="208" formatCode="yyyy/m/d;@"/>
  </numFmts>
  <fonts count="153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name val="Arial Narrow"/>
      <family val="2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b/>
      <i/>
      <sz val="14"/>
      <color theme="1"/>
      <name val="Arial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color rgb="FFFF0000"/>
      <name val="Arial Narrow"/>
      <family val="2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11"/>
      <name val="Arial Narrow"/>
      <family val="2"/>
    </font>
    <font>
      <sz val="11"/>
      <name val="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sz val="12"/>
      <name val="楷体_GB2312"/>
      <charset val="134"/>
    </font>
    <font>
      <b/>
      <sz val="12"/>
      <name val="Times New Roman"/>
      <family val="1"/>
    </font>
    <font>
      <u/>
      <sz val="11"/>
      <color theme="10"/>
      <name val="宋体"/>
      <family val="3"/>
      <charset val="134"/>
    </font>
    <font>
      <u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8"/>
      <name val="Times New Roman"/>
      <family val="1"/>
    </font>
    <font>
      <b/>
      <sz val="12"/>
      <color indexed="18"/>
      <name val="Courier New"/>
      <family val="3"/>
    </font>
    <font>
      <b/>
      <sz val="11"/>
      <name val="Times New Roman"/>
      <family val="1"/>
    </font>
    <font>
      <b/>
      <sz val="10"/>
      <name val="Calibri"/>
      <family val="2"/>
    </font>
    <font>
      <u/>
      <sz val="11"/>
      <name val="Arial Narrow"/>
      <family val="2"/>
    </font>
    <font>
      <sz val="7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宋体"/>
      <family val="3"/>
      <charset val="134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10"/>
      <color theme="1"/>
      <name val="Arial"/>
      <family val="2"/>
    </font>
    <font>
      <sz val="9"/>
      <color rgb="FF44678C"/>
      <name val="Malgun Gothic"/>
      <family val="2"/>
    </font>
    <font>
      <sz val="9"/>
      <color rgb="FF444444"/>
      <name val="Malgun Gothic"/>
      <family val="2"/>
    </font>
    <font>
      <b/>
      <sz val="12"/>
      <name val="Arial Narrow"/>
      <family val="2"/>
    </font>
    <font>
      <sz val="9"/>
      <color rgb="FF44678C"/>
      <name val="Malgun Gothic"/>
      <family val="2"/>
      <charset val="129"/>
    </font>
    <font>
      <sz val="9"/>
      <color rgb="FF444444"/>
      <name val="Malgun Gothic"/>
      <family val="2"/>
      <charset val="129"/>
    </font>
    <font>
      <sz val="10"/>
      <name val="Verdana"/>
      <family val="2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color rgb="FFFF000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6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Albertus Medium"/>
      <family val="1"/>
    </font>
    <font>
      <sz val="12"/>
      <color theme="1"/>
      <name val="Albertus Medium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8"/>
      <color theme="1"/>
      <name val="Arial"/>
      <family val="2"/>
    </font>
    <font>
      <sz val="11"/>
      <name val=""/>
      <charset val="134"/>
    </font>
    <font>
      <sz val="8"/>
      <color indexed="8"/>
      <name val="Arial"/>
      <family val="2"/>
    </font>
    <font>
      <sz val="18"/>
      <color indexed="12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sz val="11"/>
      <color theme="1"/>
      <name val="Arial Unicode MS"/>
      <family val="2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Arial"/>
      <family val="2"/>
    </font>
    <font>
      <u/>
      <sz val="12"/>
      <color indexed="12"/>
      <name val="宋体"/>
      <family val="3"/>
      <charset val="134"/>
    </font>
    <font>
      <sz val="12"/>
      <name val="Calibri"/>
      <family val="2"/>
    </font>
    <font>
      <b/>
      <sz val="12"/>
      <color indexed="40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4"/>
      </patternFill>
    </fill>
    <fill>
      <patternFill patternType="solid">
        <fgColor rgb="FFFFFFFF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</patternFill>
    </fill>
    <fill>
      <patternFill patternType="solid">
        <fgColor indexed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233">
    <xf numFmtId="0" fontId="0" fillId="0" borderId="0"/>
    <xf numFmtId="177" fontId="22" fillId="0" borderId="0"/>
    <xf numFmtId="177" fontId="7" fillId="0" borderId="0" applyNumberFormat="0" applyFill="0" applyBorder="0" applyAlignment="0" applyProtection="0">
      <alignment vertical="top"/>
      <protection locked="0"/>
    </xf>
    <xf numFmtId="177" fontId="17" fillId="0" borderId="0" applyNumberFormat="0" applyFill="0" applyBorder="0" applyAlignment="0" applyProtection="0">
      <alignment vertical="top"/>
      <protection locked="0"/>
    </xf>
    <xf numFmtId="176" fontId="17" fillId="0" borderId="0" applyNumberFormat="0" applyFill="0" applyBorder="0" applyAlignment="0" applyProtection="0">
      <alignment vertical="top"/>
      <protection locked="0"/>
    </xf>
    <xf numFmtId="180" fontId="17" fillId="0" borderId="0" applyNumberFormat="0" applyFill="0" applyBorder="0" applyAlignment="0" applyProtection="0">
      <alignment vertical="top"/>
      <protection locked="0"/>
    </xf>
    <xf numFmtId="177" fontId="17" fillId="0" borderId="0" applyNumberFormat="0" applyFill="0" applyBorder="0" applyAlignment="0" applyProtection="0">
      <alignment vertical="top"/>
      <protection locked="0"/>
    </xf>
    <xf numFmtId="176" fontId="17" fillId="0" borderId="0" applyNumberFormat="0" applyFill="0" applyBorder="0" applyAlignment="0" applyProtection="0">
      <alignment vertical="top"/>
      <protection locked="0"/>
    </xf>
    <xf numFmtId="180" fontId="17" fillId="0" borderId="0" applyNumberFormat="0" applyFill="0" applyBorder="0" applyAlignment="0" applyProtection="0">
      <alignment vertical="top"/>
      <protection locked="0"/>
    </xf>
    <xf numFmtId="177" fontId="17" fillId="0" borderId="0" applyNumberFormat="0" applyFill="0" applyBorder="0" applyAlignment="0" applyProtection="0">
      <alignment vertical="top"/>
      <protection locked="0"/>
    </xf>
    <xf numFmtId="176" fontId="17" fillId="0" borderId="0" applyNumberFormat="0" applyFill="0" applyBorder="0" applyAlignment="0" applyProtection="0">
      <alignment vertical="top"/>
      <protection locked="0"/>
    </xf>
    <xf numFmtId="180" fontId="17" fillId="0" borderId="0" applyNumberFormat="0" applyFill="0" applyBorder="0" applyAlignment="0" applyProtection="0">
      <alignment vertical="top"/>
      <protection locked="0"/>
    </xf>
    <xf numFmtId="176" fontId="7" fillId="0" borderId="0" applyNumberFormat="0" applyFill="0" applyBorder="0" applyAlignment="0" applyProtection="0">
      <alignment vertical="top"/>
      <protection locked="0"/>
    </xf>
    <xf numFmtId="180" fontId="7" fillId="0" borderId="0" applyNumberFormat="0" applyFill="0" applyBorder="0" applyAlignment="0" applyProtection="0">
      <alignment vertical="top"/>
      <protection locked="0"/>
    </xf>
    <xf numFmtId="176" fontId="22" fillId="0" borderId="0"/>
    <xf numFmtId="180" fontId="22" fillId="0" borderId="0"/>
    <xf numFmtId="177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7" fontId="7" fillId="0" borderId="0" applyNumberFormat="0" applyFill="0" applyBorder="0" applyAlignment="0" applyProtection="0">
      <alignment vertical="top"/>
      <protection locked="0"/>
    </xf>
    <xf numFmtId="177" fontId="7" fillId="0" borderId="0" applyNumberFormat="0" applyFill="0" applyBorder="0" applyAlignment="0" applyProtection="0">
      <alignment vertical="top"/>
      <protection locked="0"/>
    </xf>
    <xf numFmtId="176" fontId="7" fillId="0" borderId="0" applyNumberFormat="0" applyFill="0" applyBorder="0" applyAlignment="0" applyProtection="0">
      <alignment vertical="top"/>
      <protection locked="0"/>
    </xf>
    <xf numFmtId="180" fontId="7" fillId="0" borderId="0" applyNumberFormat="0" applyFill="0" applyBorder="0" applyAlignment="0" applyProtection="0">
      <alignment vertical="top"/>
      <protection locked="0"/>
    </xf>
    <xf numFmtId="177" fontId="7" fillId="0" borderId="0" applyNumberFormat="0" applyFill="0" applyBorder="0" applyAlignment="0" applyProtection="0">
      <alignment vertical="top"/>
      <protection locked="0"/>
    </xf>
    <xf numFmtId="176" fontId="7" fillId="0" borderId="0" applyNumberFormat="0" applyFill="0" applyBorder="0" applyAlignment="0" applyProtection="0">
      <alignment vertical="top"/>
      <protection locked="0"/>
    </xf>
    <xf numFmtId="180" fontId="7" fillId="0" borderId="0" applyNumberFormat="0" applyFill="0" applyBorder="0" applyAlignment="0" applyProtection="0">
      <alignment vertical="top"/>
      <protection locked="0"/>
    </xf>
    <xf numFmtId="177" fontId="7" fillId="0" borderId="0" applyNumberFormat="0" applyFill="0" applyBorder="0" applyAlignment="0" applyProtection="0">
      <alignment vertical="top"/>
      <protection locked="0"/>
    </xf>
    <xf numFmtId="176" fontId="7" fillId="0" borderId="0" applyNumberFormat="0" applyFill="0" applyBorder="0" applyAlignment="0" applyProtection="0">
      <alignment vertical="top"/>
      <protection locked="0"/>
    </xf>
    <xf numFmtId="180" fontId="7" fillId="0" borderId="0" applyNumberFormat="0" applyFill="0" applyBorder="0" applyAlignment="0" applyProtection="0">
      <alignment vertical="top"/>
      <protection locked="0"/>
    </xf>
    <xf numFmtId="176" fontId="7" fillId="0" borderId="0" applyNumberFormat="0" applyFill="0" applyBorder="0" applyAlignment="0" applyProtection="0">
      <alignment vertical="top"/>
      <protection locked="0"/>
    </xf>
    <xf numFmtId="180" fontId="7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22" fillId="0" borderId="0"/>
    <xf numFmtId="177" fontId="13" fillId="0" borderId="0" applyFont="0" applyFill="0" applyBorder="0" applyAlignment="0" applyProtection="0"/>
    <xf numFmtId="177" fontId="11" fillId="0" borderId="0"/>
    <xf numFmtId="176" fontId="11" fillId="0" borderId="0"/>
    <xf numFmtId="180" fontId="11" fillId="0" borderId="0"/>
    <xf numFmtId="177" fontId="8" fillId="0" borderId="0"/>
    <xf numFmtId="176" fontId="8" fillId="0" borderId="0"/>
    <xf numFmtId="180" fontId="8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5" fillId="0" borderId="0"/>
    <xf numFmtId="176" fontId="15" fillId="0" borderId="0"/>
    <xf numFmtId="180" fontId="15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21" fillId="0" borderId="0"/>
    <xf numFmtId="176" fontId="21" fillId="0" borderId="0"/>
    <xf numFmtId="180" fontId="2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6" fontId="6" fillId="0" borderId="0"/>
    <xf numFmtId="180" fontId="6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0" fillId="0" borderId="0">
      <alignment vertical="top"/>
    </xf>
    <xf numFmtId="176" fontId="10" fillId="0" borderId="0">
      <alignment vertical="top"/>
    </xf>
    <xf numFmtId="180" fontId="10" fillId="0" borderId="0">
      <alignment vertical="top"/>
    </xf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7" fontId="11" fillId="0" borderId="0"/>
    <xf numFmtId="176" fontId="11" fillId="0" borderId="0"/>
    <xf numFmtId="180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77" fontId="6" fillId="0" borderId="0"/>
    <xf numFmtId="176" fontId="6" fillId="0" borderId="0"/>
    <xf numFmtId="180" fontId="6" fillId="0" borderId="0"/>
    <xf numFmtId="180" fontId="6" fillId="0" borderId="0"/>
    <xf numFmtId="177" fontId="8" fillId="0" borderId="0"/>
    <xf numFmtId="176" fontId="8" fillId="0" borderId="0"/>
    <xf numFmtId="180" fontId="8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21" fillId="0" borderId="0"/>
    <xf numFmtId="176" fontId="21" fillId="0" borderId="0"/>
    <xf numFmtId="180" fontId="21" fillId="0" borderId="0"/>
    <xf numFmtId="177" fontId="8" fillId="0" borderId="0"/>
    <xf numFmtId="176" fontId="8" fillId="0" borderId="0"/>
    <xf numFmtId="180" fontId="8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8" fillId="0" borderId="0"/>
    <xf numFmtId="176" fontId="8" fillId="0" borderId="0"/>
    <xf numFmtId="180" fontId="8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25" fillId="0" borderId="0" applyNumberFormat="0" applyFill="0" applyBorder="0" applyAlignment="0" applyProtection="0">
      <alignment vertical="top"/>
      <protection locked="0"/>
    </xf>
    <xf numFmtId="177" fontId="25" fillId="0" borderId="0" applyNumberFormat="0" applyFill="0" applyBorder="0" applyAlignment="0" applyProtection="0">
      <alignment vertical="top"/>
      <protection locked="0"/>
    </xf>
    <xf numFmtId="176" fontId="25" fillId="0" borderId="0" applyNumberFormat="0" applyFill="0" applyBorder="0" applyAlignment="0" applyProtection="0">
      <alignment vertical="top"/>
      <protection locked="0"/>
    </xf>
    <xf numFmtId="180" fontId="25" fillId="0" borderId="0" applyNumberFormat="0" applyFill="0" applyBorder="0" applyAlignment="0" applyProtection="0">
      <alignment vertical="top"/>
      <protection locked="0"/>
    </xf>
    <xf numFmtId="177" fontId="25" fillId="0" borderId="0" applyNumberFormat="0" applyFill="0" applyBorder="0" applyAlignment="0" applyProtection="0">
      <alignment vertical="top"/>
      <protection locked="0"/>
    </xf>
    <xf numFmtId="176" fontId="25" fillId="0" borderId="0" applyNumberFormat="0" applyFill="0" applyBorder="0" applyAlignment="0" applyProtection="0">
      <alignment vertical="top"/>
      <protection locked="0"/>
    </xf>
    <xf numFmtId="180" fontId="25" fillId="0" borderId="0" applyNumberFormat="0" applyFill="0" applyBorder="0" applyAlignment="0" applyProtection="0">
      <alignment vertical="top"/>
      <protection locked="0"/>
    </xf>
    <xf numFmtId="177" fontId="25" fillId="0" borderId="0" applyNumberFormat="0" applyFill="0" applyBorder="0" applyAlignment="0" applyProtection="0">
      <alignment vertical="top"/>
      <protection locked="0"/>
    </xf>
    <xf numFmtId="176" fontId="25" fillId="0" borderId="0" applyNumberFormat="0" applyFill="0" applyBorder="0" applyAlignment="0" applyProtection="0">
      <alignment vertical="top"/>
      <protection locked="0"/>
    </xf>
    <xf numFmtId="180" fontId="25" fillId="0" borderId="0" applyNumberFormat="0" applyFill="0" applyBorder="0" applyAlignment="0" applyProtection="0">
      <alignment vertical="top"/>
      <protection locked="0"/>
    </xf>
    <xf numFmtId="176" fontId="25" fillId="0" borderId="0" applyNumberFormat="0" applyFill="0" applyBorder="0" applyAlignment="0" applyProtection="0">
      <alignment vertical="top"/>
      <protection locked="0"/>
    </xf>
    <xf numFmtId="180" fontId="25" fillId="0" borderId="0" applyNumberFormat="0" applyFill="0" applyBorder="0" applyAlignment="0" applyProtection="0">
      <alignment vertical="top"/>
      <protection locked="0"/>
    </xf>
    <xf numFmtId="177" fontId="26" fillId="0" borderId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7" fontId="20" fillId="0" borderId="0"/>
    <xf numFmtId="177" fontId="18" fillId="2" borderId="0" applyNumberFormat="0" applyBorder="0" applyAlignment="0" applyProtection="0"/>
    <xf numFmtId="177" fontId="18" fillId="3" borderId="0" applyNumberFormat="0" applyBorder="0" applyAlignment="0" applyProtection="0"/>
    <xf numFmtId="177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18" fillId="3" borderId="0" applyNumberFormat="0" applyBorder="0" applyAlignment="0" applyProtection="0"/>
    <xf numFmtId="180" fontId="18" fillId="3" borderId="0" applyNumberFormat="0" applyBorder="0" applyAlignment="0" applyProtection="0"/>
    <xf numFmtId="177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/>
    <xf numFmtId="180" fontId="18" fillId="2" borderId="0" applyNumberFormat="0" applyBorder="0" applyAlignment="0" applyProtection="0"/>
    <xf numFmtId="177" fontId="18" fillId="3" borderId="0" applyNumberFormat="0" applyBorder="0" applyAlignment="0" applyProtection="0"/>
    <xf numFmtId="177" fontId="18" fillId="4" borderId="0" applyNumberFormat="0" applyBorder="0" applyAlignment="0" applyProtection="0"/>
    <xf numFmtId="177" fontId="18" fillId="5" borderId="0" applyNumberFormat="0" applyBorder="0" applyAlignment="0" applyProtection="0"/>
    <xf numFmtId="177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18" fillId="5" borderId="0" applyNumberFormat="0" applyBorder="0" applyAlignment="0" applyProtection="0"/>
    <xf numFmtId="180" fontId="18" fillId="5" borderId="0" applyNumberFormat="0" applyBorder="0" applyAlignment="0" applyProtection="0"/>
    <xf numFmtId="177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/>
    <xf numFmtId="180" fontId="18" fillId="4" borderId="0" applyNumberFormat="0" applyBorder="0" applyAlignment="0" applyProtection="0"/>
    <xf numFmtId="177" fontId="18" fillId="5" borderId="0" applyNumberFormat="0" applyBorder="0" applyAlignment="0" applyProtection="0"/>
    <xf numFmtId="177" fontId="18" fillId="6" borderId="0" applyNumberFormat="0" applyBorder="0" applyAlignment="0" applyProtection="0"/>
    <xf numFmtId="177" fontId="18" fillId="7" borderId="0" applyNumberFormat="0" applyBorder="0" applyAlignment="0" applyProtection="0"/>
    <xf numFmtId="177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18" fillId="7" borderId="0" applyNumberFormat="0" applyBorder="0" applyAlignment="0" applyProtection="0"/>
    <xf numFmtId="180" fontId="18" fillId="7" borderId="0" applyNumberFormat="0" applyBorder="0" applyAlignment="0" applyProtection="0"/>
    <xf numFmtId="177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/>
    <xf numFmtId="180" fontId="18" fillId="6" borderId="0" applyNumberFormat="0" applyBorder="0" applyAlignment="0" applyProtection="0"/>
    <xf numFmtId="177" fontId="18" fillId="7" borderId="0" applyNumberFormat="0" applyBorder="0" applyAlignment="0" applyProtection="0"/>
    <xf numFmtId="177" fontId="18" fillId="8" borderId="0" applyNumberFormat="0" applyBorder="0" applyAlignment="0" applyProtection="0"/>
    <xf numFmtId="177" fontId="18" fillId="3" borderId="0" applyNumberFormat="0" applyBorder="0" applyAlignment="0" applyProtection="0"/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18" fillId="3" borderId="0" applyNumberFormat="0" applyBorder="0" applyAlignment="0" applyProtection="0"/>
    <xf numFmtId="180" fontId="18" fillId="3" borderId="0" applyNumberFormat="0" applyBorder="0" applyAlignment="0" applyProtection="0"/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/>
    <xf numFmtId="180" fontId="18" fillId="8" borderId="0" applyNumberFormat="0" applyBorder="0" applyAlignment="0" applyProtection="0"/>
    <xf numFmtId="177" fontId="18" fillId="3" borderId="0" applyNumberFormat="0" applyBorder="0" applyAlignment="0" applyProtection="0"/>
    <xf numFmtId="177" fontId="18" fillId="9" borderId="0" applyNumberFormat="0" applyBorder="0" applyAlignment="0" applyProtection="0"/>
    <xf numFmtId="177" fontId="18" fillId="9" borderId="0" applyNumberFormat="0" applyBorder="0" applyAlignment="0" applyProtection="0"/>
    <xf numFmtId="177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/>
    <xf numFmtId="180" fontId="18" fillId="9" borderId="0" applyNumberFormat="0" applyBorder="0" applyAlignment="0" applyProtection="0"/>
    <xf numFmtId="177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/>
    <xf numFmtId="180" fontId="18" fillId="9" borderId="0" applyNumberFormat="0" applyBorder="0" applyAlignment="0" applyProtection="0"/>
    <xf numFmtId="177" fontId="10" fillId="9" borderId="0" applyNumberFormat="0" applyBorder="0" applyAlignment="0" applyProtection="0"/>
    <xf numFmtId="177" fontId="18" fillId="3" borderId="0" applyNumberFormat="0" applyBorder="0" applyAlignment="0" applyProtection="0"/>
    <xf numFmtId="177" fontId="18" fillId="7" borderId="0" applyNumberFormat="0" applyBorder="0" applyAlignment="0" applyProtection="0"/>
    <xf numFmtId="177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18" fillId="7" borderId="0" applyNumberFormat="0" applyBorder="0" applyAlignment="0" applyProtection="0"/>
    <xf numFmtId="180" fontId="18" fillId="7" borderId="0" applyNumberFormat="0" applyBorder="0" applyAlignment="0" applyProtection="0"/>
    <xf numFmtId="177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/>
    <xf numFmtId="180" fontId="18" fillId="3" borderId="0" applyNumberFormat="0" applyBorder="0" applyAlignment="0" applyProtection="0"/>
    <xf numFmtId="177" fontId="18" fillId="7" borderId="0" applyNumberFormat="0" applyBorder="0" applyAlignment="0" applyProtection="0"/>
    <xf numFmtId="177" fontId="18" fillId="2" borderId="0" applyNumberFormat="0" applyBorder="0" applyAlignment="0" applyProtection="0"/>
    <xf numFmtId="176" fontId="18" fillId="2" borderId="0" applyNumberFormat="0" applyBorder="0" applyAlignment="0" applyProtection="0"/>
    <xf numFmtId="180" fontId="18" fillId="2" borderId="0" applyNumberFormat="0" applyBorder="0" applyAlignment="0" applyProtection="0"/>
    <xf numFmtId="177" fontId="18" fillId="4" borderId="0" applyNumberFormat="0" applyBorder="0" applyAlignment="0" applyProtection="0"/>
    <xf numFmtId="176" fontId="18" fillId="4" borderId="0" applyNumberFormat="0" applyBorder="0" applyAlignment="0" applyProtection="0"/>
    <xf numFmtId="180" fontId="18" fillId="4" borderId="0" applyNumberFormat="0" applyBorder="0" applyAlignment="0" applyProtection="0"/>
    <xf numFmtId="177" fontId="18" fillId="6" borderId="0" applyNumberFormat="0" applyBorder="0" applyAlignment="0" applyProtection="0"/>
    <xf numFmtId="176" fontId="18" fillId="6" borderId="0" applyNumberFormat="0" applyBorder="0" applyAlignment="0" applyProtection="0"/>
    <xf numFmtId="180" fontId="18" fillId="6" borderId="0" applyNumberFormat="0" applyBorder="0" applyAlignment="0" applyProtection="0"/>
    <xf numFmtId="177" fontId="18" fillId="8" borderId="0" applyNumberFormat="0" applyBorder="0" applyAlignment="0" applyProtection="0"/>
    <xf numFmtId="176" fontId="18" fillId="8" borderId="0" applyNumberFormat="0" applyBorder="0" applyAlignment="0" applyProtection="0"/>
    <xf numFmtId="180" fontId="18" fillId="8" borderId="0" applyNumberFormat="0" applyBorder="0" applyAlignment="0" applyProtection="0"/>
    <xf numFmtId="177" fontId="18" fillId="9" borderId="0" applyNumberFormat="0" applyBorder="0" applyAlignment="0" applyProtection="0"/>
    <xf numFmtId="176" fontId="18" fillId="9" borderId="0" applyNumberFormat="0" applyBorder="0" applyAlignment="0" applyProtection="0"/>
    <xf numFmtId="180" fontId="18" fillId="9" borderId="0" applyNumberFormat="0" applyBorder="0" applyAlignment="0" applyProtection="0"/>
    <xf numFmtId="177" fontId="18" fillId="3" borderId="0" applyNumberFormat="0" applyBorder="0" applyAlignment="0" applyProtection="0"/>
    <xf numFmtId="176" fontId="18" fillId="3" borderId="0" applyNumberFormat="0" applyBorder="0" applyAlignment="0" applyProtection="0"/>
    <xf numFmtId="180" fontId="18" fillId="3" borderId="0" applyNumberFormat="0" applyBorder="0" applyAlignment="0" applyProtection="0"/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24" fillId="2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24" fillId="2" borderId="0" applyNumberFormat="0" applyBorder="0" applyAlignment="0" applyProtection="0">
      <alignment vertical="center"/>
    </xf>
    <xf numFmtId="180" fontId="24" fillId="2" borderId="0" applyNumberFormat="0" applyBorder="0" applyAlignment="0" applyProtection="0">
      <alignment vertical="center"/>
    </xf>
    <xf numFmtId="177" fontId="24" fillId="4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80" fontId="24" fillId="4" borderId="0" applyNumberFormat="0" applyBorder="0" applyAlignment="0" applyProtection="0">
      <alignment vertical="center"/>
    </xf>
    <xf numFmtId="177" fontId="24" fillId="6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6" fontId="24" fillId="6" borderId="0" applyNumberFormat="0" applyBorder="0" applyAlignment="0" applyProtection="0">
      <alignment vertical="center"/>
    </xf>
    <xf numFmtId="180" fontId="24" fillId="6" borderId="0" applyNumberFormat="0" applyBorder="0" applyAlignment="0" applyProtection="0">
      <alignment vertical="center"/>
    </xf>
    <xf numFmtId="177" fontId="24" fillId="8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24" fillId="8" borderId="0" applyNumberFormat="0" applyBorder="0" applyAlignment="0" applyProtection="0">
      <alignment vertical="center"/>
    </xf>
    <xf numFmtId="180" fontId="24" fillId="8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6" fontId="24" fillId="9" borderId="0" applyNumberFormat="0" applyBorder="0" applyAlignment="0" applyProtection="0">
      <alignment vertical="center"/>
    </xf>
    <xf numFmtId="180" fontId="24" fillId="9" borderId="0" applyNumberFormat="0" applyBorder="0" applyAlignment="0" applyProtection="0">
      <alignment vertical="center"/>
    </xf>
    <xf numFmtId="177" fontId="24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80" fontId="24" fillId="3" borderId="0" applyNumberFormat="0" applyBorder="0" applyAlignment="0" applyProtection="0">
      <alignment vertical="center"/>
    </xf>
    <xf numFmtId="177" fontId="14" fillId="2" borderId="0" applyNumberFormat="0" applyBorder="0" applyAlignment="0" applyProtection="0">
      <alignment vertical="center"/>
    </xf>
    <xf numFmtId="177" fontId="14" fillId="2" borderId="0" applyNumberFormat="0" applyBorder="0" applyAlignment="0" applyProtection="0">
      <alignment vertical="center"/>
    </xf>
    <xf numFmtId="176" fontId="14" fillId="2" borderId="0" applyNumberFormat="0" applyBorder="0" applyAlignment="0" applyProtection="0">
      <alignment vertical="center"/>
    </xf>
    <xf numFmtId="180" fontId="14" fillId="2" borderId="0" applyNumberFormat="0" applyBorder="0" applyAlignment="0" applyProtection="0">
      <alignment vertical="center"/>
    </xf>
    <xf numFmtId="177" fontId="14" fillId="2" borderId="0" applyNumberFormat="0" applyBorder="0" applyAlignment="0" applyProtection="0">
      <alignment vertical="center"/>
    </xf>
    <xf numFmtId="176" fontId="14" fillId="2" borderId="0" applyNumberFormat="0" applyBorder="0" applyAlignment="0" applyProtection="0">
      <alignment vertical="center"/>
    </xf>
    <xf numFmtId="180" fontId="14" fillId="2" borderId="0" applyNumberFormat="0" applyBorder="0" applyAlignment="0" applyProtection="0">
      <alignment vertical="center"/>
    </xf>
    <xf numFmtId="176" fontId="14" fillId="2" borderId="0" applyNumberFormat="0" applyBorder="0" applyAlignment="0" applyProtection="0">
      <alignment vertical="center"/>
    </xf>
    <xf numFmtId="180" fontId="14" fillId="2" borderId="0" applyNumberFormat="0" applyBorder="0" applyAlignment="0" applyProtection="0">
      <alignment vertical="center"/>
    </xf>
    <xf numFmtId="177" fontId="14" fillId="4" borderId="0" applyNumberFormat="0" applyBorder="0" applyAlignment="0" applyProtection="0">
      <alignment vertical="center"/>
    </xf>
    <xf numFmtId="177" fontId="14" fillId="4" borderId="0" applyNumberFormat="0" applyBorder="0" applyAlignment="0" applyProtection="0">
      <alignment vertical="center"/>
    </xf>
    <xf numFmtId="176" fontId="14" fillId="4" borderId="0" applyNumberFormat="0" applyBorder="0" applyAlignment="0" applyProtection="0">
      <alignment vertical="center"/>
    </xf>
    <xf numFmtId="180" fontId="14" fillId="4" borderId="0" applyNumberFormat="0" applyBorder="0" applyAlignment="0" applyProtection="0">
      <alignment vertical="center"/>
    </xf>
    <xf numFmtId="177" fontId="14" fillId="4" borderId="0" applyNumberFormat="0" applyBorder="0" applyAlignment="0" applyProtection="0">
      <alignment vertical="center"/>
    </xf>
    <xf numFmtId="176" fontId="14" fillId="4" borderId="0" applyNumberFormat="0" applyBorder="0" applyAlignment="0" applyProtection="0">
      <alignment vertical="center"/>
    </xf>
    <xf numFmtId="180" fontId="14" fillId="4" borderId="0" applyNumberFormat="0" applyBorder="0" applyAlignment="0" applyProtection="0">
      <alignment vertical="center"/>
    </xf>
    <xf numFmtId="176" fontId="14" fillId="4" borderId="0" applyNumberFormat="0" applyBorder="0" applyAlignment="0" applyProtection="0">
      <alignment vertical="center"/>
    </xf>
    <xf numFmtId="180" fontId="14" fillId="4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6" fontId="14" fillId="6" borderId="0" applyNumberFormat="0" applyBorder="0" applyAlignment="0" applyProtection="0">
      <alignment vertical="center"/>
    </xf>
    <xf numFmtId="180" fontId="14" fillId="6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6" fontId="14" fillId="6" borderId="0" applyNumberFormat="0" applyBorder="0" applyAlignment="0" applyProtection="0">
      <alignment vertical="center"/>
    </xf>
    <xf numFmtId="180" fontId="14" fillId="6" borderId="0" applyNumberFormat="0" applyBorder="0" applyAlignment="0" applyProtection="0">
      <alignment vertical="center"/>
    </xf>
    <xf numFmtId="176" fontId="14" fillId="6" borderId="0" applyNumberFormat="0" applyBorder="0" applyAlignment="0" applyProtection="0">
      <alignment vertical="center"/>
    </xf>
    <xf numFmtId="180" fontId="14" fillId="6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6" fontId="14" fillId="8" borderId="0" applyNumberFormat="0" applyBorder="0" applyAlignment="0" applyProtection="0">
      <alignment vertical="center"/>
    </xf>
    <xf numFmtId="180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6" fontId="14" fillId="8" borderId="0" applyNumberFormat="0" applyBorder="0" applyAlignment="0" applyProtection="0">
      <alignment vertical="center"/>
    </xf>
    <xf numFmtId="180" fontId="14" fillId="8" borderId="0" applyNumberFormat="0" applyBorder="0" applyAlignment="0" applyProtection="0">
      <alignment vertical="center"/>
    </xf>
    <xf numFmtId="176" fontId="14" fillId="8" borderId="0" applyNumberFormat="0" applyBorder="0" applyAlignment="0" applyProtection="0">
      <alignment vertical="center"/>
    </xf>
    <xf numFmtId="180" fontId="14" fillId="8" borderId="0" applyNumberFormat="0" applyBorder="0" applyAlignment="0" applyProtection="0">
      <alignment vertical="center"/>
    </xf>
    <xf numFmtId="177" fontId="14" fillId="9" borderId="0" applyNumberFormat="0" applyBorder="0" applyAlignment="0" applyProtection="0">
      <alignment vertical="center"/>
    </xf>
    <xf numFmtId="177" fontId="14" fillId="9" borderId="0" applyNumberFormat="0" applyBorder="0" applyAlignment="0" applyProtection="0">
      <alignment vertical="center"/>
    </xf>
    <xf numFmtId="176" fontId="14" fillId="9" borderId="0" applyNumberFormat="0" applyBorder="0" applyAlignment="0" applyProtection="0">
      <alignment vertical="center"/>
    </xf>
    <xf numFmtId="180" fontId="14" fillId="9" borderId="0" applyNumberFormat="0" applyBorder="0" applyAlignment="0" applyProtection="0">
      <alignment vertical="center"/>
    </xf>
    <xf numFmtId="177" fontId="14" fillId="9" borderId="0" applyNumberFormat="0" applyBorder="0" applyAlignment="0" applyProtection="0">
      <alignment vertical="center"/>
    </xf>
    <xf numFmtId="176" fontId="14" fillId="9" borderId="0" applyNumberFormat="0" applyBorder="0" applyAlignment="0" applyProtection="0">
      <alignment vertical="center"/>
    </xf>
    <xf numFmtId="180" fontId="14" fillId="9" borderId="0" applyNumberFormat="0" applyBorder="0" applyAlignment="0" applyProtection="0">
      <alignment vertical="center"/>
    </xf>
    <xf numFmtId="176" fontId="14" fillId="9" borderId="0" applyNumberFormat="0" applyBorder="0" applyAlignment="0" applyProtection="0">
      <alignment vertical="center"/>
    </xf>
    <xf numFmtId="180" fontId="14" fillId="9" borderId="0" applyNumberFormat="0" applyBorder="0" applyAlignment="0" applyProtection="0">
      <alignment vertical="center"/>
    </xf>
    <xf numFmtId="177" fontId="14" fillId="3" borderId="0" applyNumberFormat="0" applyBorder="0" applyAlignment="0" applyProtection="0">
      <alignment vertical="center"/>
    </xf>
    <xf numFmtId="177" fontId="14" fillId="3" borderId="0" applyNumberFormat="0" applyBorder="0" applyAlignment="0" applyProtection="0">
      <alignment vertical="center"/>
    </xf>
    <xf numFmtId="176" fontId="14" fillId="3" borderId="0" applyNumberFormat="0" applyBorder="0" applyAlignment="0" applyProtection="0">
      <alignment vertical="center"/>
    </xf>
    <xf numFmtId="180" fontId="14" fillId="3" borderId="0" applyNumberFormat="0" applyBorder="0" applyAlignment="0" applyProtection="0">
      <alignment vertical="center"/>
    </xf>
    <xf numFmtId="177" fontId="14" fillId="3" borderId="0" applyNumberFormat="0" applyBorder="0" applyAlignment="0" applyProtection="0">
      <alignment vertical="center"/>
    </xf>
    <xf numFmtId="176" fontId="14" fillId="3" borderId="0" applyNumberFormat="0" applyBorder="0" applyAlignment="0" applyProtection="0">
      <alignment vertical="center"/>
    </xf>
    <xf numFmtId="180" fontId="14" fillId="3" borderId="0" applyNumberFormat="0" applyBorder="0" applyAlignment="0" applyProtection="0">
      <alignment vertical="center"/>
    </xf>
    <xf numFmtId="176" fontId="14" fillId="3" borderId="0" applyNumberFormat="0" applyBorder="0" applyAlignment="0" applyProtection="0">
      <alignment vertical="center"/>
    </xf>
    <xf numFmtId="180" fontId="1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177" fontId="23" fillId="11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23" fillId="11" borderId="0" applyNumberFormat="0" applyBorder="0" applyAlignment="0" applyProtection="0">
      <alignment vertical="center"/>
    </xf>
    <xf numFmtId="180" fontId="23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77" fontId="23" fillId="5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23" fillId="5" borderId="0" applyNumberFormat="0" applyBorder="0" applyAlignment="0" applyProtection="0">
      <alignment vertical="center"/>
    </xf>
    <xf numFmtId="180" fontId="2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177" fontId="23" fillId="7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23" fillId="7" borderId="0" applyNumberFormat="0" applyBorder="0" applyAlignment="0" applyProtection="0">
      <alignment vertical="center"/>
    </xf>
    <xf numFmtId="180" fontId="23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77" fontId="23" fillId="3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23" fillId="3" borderId="0" applyNumberFormat="0" applyBorder="0" applyAlignment="0" applyProtection="0">
      <alignment vertical="center"/>
    </xf>
    <xf numFmtId="180" fontId="2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77" fontId="23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23" fillId="9" borderId="0" applyNumberFormat="0" applyBorder="0" applyAlignment="0" applyProtection="0">
      <alignment vertical="center"/>
    </xf>
    <xf numFmtId="180" fontId="23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77" fontId="23" fillId="7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23" fillId="7" borderId="0" applyNumberFormat="0" applyBorder="0" applyAlignment="0" applyProtection="0">
      <alignment vertical="center"/>
    </xf>
    <xf numFmtId="180" fontId="23" fillId="7" borderId="0" applyNumberFormat="0" applyBorder="0" applyAlignment="0" applyProtection="0">
      <alignment vertical="center"/>
    </xf>
    <xf numFmtId="177" fontId="18" fillId="11" borderId="0" applyNumberFormat="0" applyBorder="0" applyAlignment="0" applyProtection="0"/>
    <xf numFmtId="177" fontId="18" fillId="10" borderId="0" applyNumberFormat="0" applyBorder="0" applyAlignment="0" applyProtection="0"/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18" fillId="10" borderId="0" applyNumberFormat="0" applyBorder="0" applyAlignment="0" applyProtection="0"/>
    <xf numFmtId="180" fontId="18" fillId="10" borderId="0" applyNumberFormat="0" applyBorder="0" applyAlignment="0" applyProtection="0"/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/>
    <xf numFmtId="180" fontId="18" fillId="11" borderId="0" applyNumberFormat="0" applyBorder="0" applyAlignment="0" applyProtection="0"/>
    <xf numFmtId="177" fontId="18" fillId="10" borderId="0" applyNumberFormat="0" applyBorder="0" applyAlignment="0" applyProtection="0"/>
    <xf numFmtId="177" fontId="18" fillId="5" borderId="0" applyNumberFormat="0" applyBorder="0" applyAlignment="0" applyProtection="0"/>
    <xf numFmtId="177" fontId="18" fillId="5" borderId="0" applyNumberFormat="0" applyBorder="0" applyAlignment="0" applyProtection="0"/>
    <xf numFmtId="177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/>
    <xf numFmtId="180" fontId="18" fillId="5" borderId="0" applyNumberFormat="0" applyBorder="0" applyAlignment="0" applyProtection="0"/>
    <xf numFmtId="177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/>
    <xf numFmtId="180" fontId="18" fillId="5" borderId="0" applyNumberFormat="0" applyBorder="0" applyAlignment="0" applyProtection="0"/>
    <xf numFmtId="177" fontId="10" fillId="5" borderId="0" applyNumberFormat="0" applyBorder="0" applyAlignment="0" applyProtection="0"/>
    <xf numFmtId="177" fontId="18" fillId="12" borderId="0" applyNumberFormat="0" applyBorder="0" applyAlignment="0" applyProtection="0"/>
    <xf numFmtId="177" fontId="18" fillId="13" borderId="0" applyNumberFormat="0" applyBorder="0" applyAlignment="0" applyProtection="0"/>
    <xf numFmtId="177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6" fontId="18" fillId="13" borderId="0" applyNumberFormat="0" applyBorder="0" applyAlignment="0" applyProtection="0"/>
    <xf numFmtId="180" fontId="18" fillId="13" borderId="0" applyNumberFormat="0" applyBorder="0" applyAlignment="0" applyProtection="0"/>
    <xf numFmtId="177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/>
    <xf numFmtId="180" fontId="18" fillId="12" borderId="0" applyNumberFormat="0" applyBorder="0" applyAlignment="0" applyProtection="0"/>
    <xf numFmtId="177" fontId="18" fillId="13" borderId="0" applyNumberFormat="0" applyBorder="0" applyAlignment="0" applyProtection="0"/>
    <xf numFmtId="177" fontId="18" fillId="8" borderId="0" applyNumberFormat="0" applyBorder="0" applyAlignment="0" applyProtection="0"/>
    <xf numFmtId="177" fontId="18" fillId="10" borderId="0" applyNumberFormat="0" applyBorder="0" applyAlignment="0" applyProtection="0"/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18" fillId="10" borderId="0" applyNumberFormat="0" applyBorder="0" applyAlignment="0" applyProtection="0"/>
    <xf numFmtId="180" fontId="18" fillId="10" borderId="0" applyNumberFormat="0" applyBorder="0" applyAlignment="0" applyProtection="0"/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/>
    <xf numFmtId="180" fontId="18" fillId="8" borderId="0" applyNumberFormat="0" applyBorder="0" applyAlignment="0" applyProtection="0"/>
    <xf numFmtId="177" fontId="18" fillId="10" borderId="0" applyNumberFormat="0" applyBorder="0" applyAlignment="0" applyProtection="0"/>
    <xf numFmtId="177" fontId="18" fillId="11" borderId="0" applyNumberFormat="0" applyBorder="0" applyAlignment="0" applyProtection="0"/>
    <xf numFmtId="177" fontId="18" fillId="11" borderId="0" applyNumberFormat="0" applyBorder="0" applyAlignment="0" applyProtection="0"/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/>
    <xf numFmtId="180" fontId="18" fillId="11" borderId="0" applyNumberFormat="0" applyBorder="0" applyAlignment="0" applyProtection="0"/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/>
    <xf numFmtId="180" fontId="18" fillId="11" borderId="0" applyNumberFormat="0" applyBorder="0" applyAlignment="0" applyProtection="0"/>
    <xf numFmtId="177" fontId="10" fillId="11" borderId="0" applyNumberFormat="0" applyBorder="0" applyAlignment="0" applyProtection="0"/>
    <xf numFmtId="177" fontId="18" fillId="14" borderId="0" applyNumberFormat="0" applyBorder="0" applyAlignment="0" applyProtection="0"/>
    <xf numFmtId="177" fontId="18" fillId="13" borderId="0" applyNumberFormat="0" applyBorder="0" applyAlignment="0" applyProtection="0"/>
    <xf numFmtId="177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6" fontId="18" fillId="13" borderId="0" applyNumberFormat="0" applyBorder="0" applyAlignment="0" applyProtection="0"/>
    <xf numFmtId="180" fontId="18" fillId="13" borderId="0" applyNumberFormat="0" applyBorder="0" applyAlignment="0" applyProtection="0"/>
    <xf numFmtId="177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/>
    <xf numFmtId="180" fontId="18" fillId="14" borderId="0" applyNumberFormat="0" applyBorder="0" applyAlignment="0" applyProtection="0"/>
    <xf numFmtId="177" fontId="18" fillId="13" borderId="0" applyNumberFormat="0" applyBorder="0" applyAlignment="0" applyProtection="0"/>
    <xf numFmtId="177" fontId="18" fillId="11" borderId="0" applyNumberFormat="0" applyBorder="0" applyAlignment="0" applyProtection="0"/>
    <xf numFmtId="176" fontId="18" fillId="11" borderId="0" applyNumberFormat="0" applyBorder="0" applyAlignment="0" applyProtection="0"/>
    <xf numFmtId="180" fontId="18" fillId="11" borderId="0" applyNumberFormat="0" applyBorder="0" applyAlignment="0" applyProtection="0"/>
    <xf numFmtId="177" fontId="18" fillId="5" borderId="0" applyNumberFormat="0" applyBorder="0" applyAlignment="0" applyProtection="0"/>
    <xf numFmtId="176" fontId="18" fillId="5" borderId="0" applyNumberFormat="0" applyBorder="0" applyAlignment="0" applyProtection="0"/>
    <xf numFmtId="180" fontId="18" fillId="5" borderId="0" applyNumberFormat="0" applyBorder="0" applyAlignment="0" applyProtection="0"/>
    <xf numFmtId="177" fontId="18" fillId="12" borderId="0" applyNumberFormat="0" applyBorder="0" applyAlignment="0" applyProtection="0"/>
    <xf numFmtId="176" fontId="18" fillId="12" borderId="0" applyNumberFormat="0" applyBorder="0" applyAlignment="0" applyProtection="0"/>
    <xf numFmtId="180" fontId="18" fillId="12" borderId="0" applyNumberFormat="0" applyBorder="0" applyAlignment="0" applyProtection="0"/>
    <xf numFmtId="177" fontId="18" fillId="8" borderId="0" applyNumberFormat="0" applyBorder="0" applyAlignment="0" applyProtection="0"/>
    <xf numFmtId="176" fontId="18" fillId="8" borderId="0" applyNumberFormat="0" applyBorder="0" applyAlignment="0" applyProtection="0"/>
    <xf numFmtId="180" fontId="18" fillId="8" borderId="0" applyNumberFormat="0" applyBorder="0" applyAlignment="0" applyProtection="0"/>
    <xf numFmtId="177" fontId="18" fillId="11" borderId="0" applyNumberFormat="0" applyBorder="0" applyAlignment="0" applyProtection="0"/>
    <xf numFmtId="176" fontId="18" fillId="11" borderId="0" applyNumberFormat="0" applyBorder="0" applyAlignment="0" applyProtection="0"/>
    <xf numFmtId="180" fontId="18" fillId="11" borderId="0" applyNumberFormat="0" applyBorder="0" applyAlignment="0" applyProtection="0"/>
    <xf numFmtId="177" fontId="18" fillId="14" borderId="0" applyNumberFormat="0" applyBorder="0" applyAlignment="0" applyProtection="0"/>
    <xf numFmtId="176" fontId="18" fillId="14" borderId="0" applyNumberFormat="0" applyBorder="0" applyAlignment="0" applyProtection="0"/>
    <xf numFmtId="180" fontId="18" fillId="14" borderId="0" applyNumberFormat="0" applyBorder="0" applyAlignment="0" applyProtection="0"/>
    <xf numFmtId="177" fontId="16" fillId="11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7" fontId="16" fillId="5" borderId="0" applyNumberFormat="0" applyBorder="0" applyAlignment="0" applyProtection="0">
      <alignment vertical="center"/>
    </xf>
    <xf numFmtId="177" fontId="16" fillId="5" borderId="0" applyNumberFormat="0" applyBorder="0" applyAlignment="0" applyProtection="0">
      <alignment vertical="center"/>
    </xf>
    <xf numFmtId="176" fontId="16" fillId="5" borderId="0" applyNumberFormat="0" applyBorder="0" applyAlignment="0" applyProtection="0">
      <alignment vertical="center"/>
    </xf>
    <xf numFmtId="180" fontId="16" fillId="5" borderId="0" applyNumberFormat="0" applyBorder="0" applyAlignment="0" applyProtection="0">
      <alignment vertical="center"/>
    </xf>
    <xf numFmtId="177" fontId="16" fillId="5" borderId="0" applyNumberFormat="0" applyBorder="0" applyAlignment="0" applyProtection="0">
      <alignment vertical="center"/>
    </xf>
    <xf numFmtId="176" fontId="16" fillId="5" borderId="0" applyNumberFormat="0" applyBorder="0" applyAlignment="0" applyProtection="0">
      <alignment vertical="center"/>
    </xf>
    <xf numFmtId="180" fontId="16" fillId="5" borderId="0" applyNumberFormat="0" applyBorder="0" applyAlignment="0" applyProtection="0">
      <alignment vertical="center"/>
    </xf>
    <xf numFmtId="177" fontId="16" fillId="5" borderId="0" applyNumberFormat="0" applyBorder="0" applyAlignment="0" applyProtection="0">
      <alignment vertical="center"/>
    </xf>
    <xf numFmtId="176" fontId="16" fillId="5" borderId="0" applyNumberFormat="0" applyBorder="0" applyAlignment="0" applyProtection="0">
      <alignment vertical="center"/>
    </xf>
    <xf numFmtId="180" fontId="16" fillId="5" borderId="0" applyNumberFormat="0" applyBorder="0" applyAlignment="0" applyProtection="0">
      <alignment vertical="center"/>
    </xf>
    <xf numFmtId="176" fontId="16" fillId="5" borderId="0" applyNumberFormat="0" applyBorder="0" applyAlignment="0" applyProtection="0">
      <alignment vertical="center"/>
    </xf>
    <xf numFmtId="180" fontId="16" fillId="5" borderId="0" applyNumberFormat="0" applyBorder="0" applyAlignment="0" applyProtection="0">
      <alignment vertical="center"/>
    </xf>
    <xf numFmtId="177" fontId="16" fillId="12" borderId="0" applyNumberFormat="0" applyBorder="0" applyAlignment="0" applyProtection="0">
      <alignment vertical="center"/>
    </xf>
    <xf numFmtId="177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80" fontId="16" fillId="12" borderId="0" applyNumberFormat="0" applyBorder="0" applyAlignment="0" applyProtection="0">
      <alignment vertical="center"/>
    </xf>
    <xf numFmtId="177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80" fontId="16" fillId="12" borderId="0" applyNumberFormat="0" applyBorder="0" applyAlignment="0" applyProtection="0">
      <alignment vertical="center"/>
    </xf>
    <xf numFmtId="177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80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80" fontId="16" fillId="12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7" fontId="16" fillId="14" borderId="0" applyNumberFormat="0" applyBorder="0" applyAlignment="0" applyProtection="0">
      <alignment vertical="center"/>
    </xf>
    <xf numFmtId="177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80" fontId="16" fillId="14" borderId="0" applyNumberFormat="0" applyBorder="0" applyAlignment="0" applyProtection="0">
      <alignment vertical="center"/>
    </xf>
    <xf numFmtId="177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80" fontId="16" fillId="14" borderId="0" applyNumberFormat="0" applyBorder="0" applyAlignment="0" applyProtection="0">
      <alignment vertical="center"/>
    </xf>
    <xf numFmtId="177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80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80" fontId="16" fillId="14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177" fontId="24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6" fontId="24" fillId="5" borderId="0" applyNumberFormat="0" applyBorder="0" applyAlignment="0" applyProtection="0">
      <alignment vertical="center"/>
    </xf>
    <xf numFmtId="180" fontId="24" fillId="5" borderId="0" applyNumberFormat="0" applyBorder="0" applyAlignment="0" applyProtection="0">
      <alignment vertical="center"/>
    </xf>
    <xf numFmtId="177" fontId="24" fillId="12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6" fontId="24" fillId="12" borderId="0" applyNumberFormat="0" applyBorder="0" applyAlignment="0" applyProtection="0">
      <alignment vertical="center"/>
    </xf>
    <xf numFmtId="180" fontId="24" fillId="12" borderId="0" applyNumberFormat="0" applyBorder="0" applyAlignment="0" applyProtection="0">
      <alignment vertical="center"/>
    </xf>
    <xf numFmtId="177" fontId="24" fillId="8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24" fillId="8" borderId="0" applyNumberFormat="0" applyBorder="0" applyAlignment="0" applyProtection="0">
      <alignment vertical="center"/>
    </xf>
    <xf numFmtId="180" fontId="24" fillId="8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1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2" applyNumberFormat="0" applyFont="0" applyFill="0" applyAlignment="0" applyProtection="0"/>
    <xf numFmtId="0" fontId="11" fillId="0" borderId="2" applyNumberFormat="0" applyFont="0" applyFill="0" applyAlignment="0" applyProtection="0"/>
    <xf numFmtId="0" fontId="11" fillId="0" borderId="2" applyNumberFormat="0" applyFon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1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2" fillId="0" borderId="0"/>
    <xf numFmtId="0" fontId="6" fillId="0" borderId="0"/>
    <xf numFmtId="0" fontId="41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6" fillId="0" borderId="0"/>
    <xf numFmtId="0" fontId="5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1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6" fillId="0" borderId="0"/>
    <xf numFmtId="0" fontId="5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2" fillId="0" borderId="0"/>
    <xf numFmtId="0" fontId="42" fillId="0" borderId="0"/>
    <xf numFmtId="0" fontId="42" fillId="0" borderId="0"/>
    <xf numFmtId="195" fontId="20" fillId="0" borderId="0" applyFont="0" applyFill="0" applyBorder="0" applyAlignment="0" applyProtection="0"/>
    <xf numFmtId="38" fontId="43" fillId="10" borderId="0" applyNumberFormat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0" fontId="43" fillId="7" borderId="7" applyNumberFormat="0" applyBorder="0" applyAlignment="0" applyProtection="0"/>
    <xf numFmtId="196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8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10" fontId="6" fillId="0" borderId="0" applyFont="0" applyFill="0" applyBorder="0" applyAlignment="0" applyProtection="0"/>
    <xf numFmtId="9" fontId="20" fillId="0" borderId="20" applyNumberFormat="0" applyBorder="0"/>
    <xf numFmtId="9" fontId="20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3" fillId="0" borderId="0">
      <alignment vertical="center"/>
    </xf>
    <xf numFmtId="178" fontId="42" fillId="0" borderId="0">
      <alignment vertical="center"/>
    </xf>
    <xf numFmtId="178" fontId="6" fillId="0" borderId="0"/>
    <xf numFmtId="178" fontId="11" fillId="0" borderId="0"/>
    <xf numFmtId="178" fontId="51" fillId="0" borderId="0"/>
    <xf numFmtId="178" fontId="11" fillId="0" borderId="0"/>
    <xf numFmtId="179" fontId="11" fillId="0" borderId="0">
      <alignment vertical="center"/>
    </xf>
    <xf numFmtId="178" fontId="11" fillId="0" borderId="0"/>
    <xf numFmtId="178" fontId="11" fillId="0" borderId="0"/>
    <xf numFmtId="178" fontId="57" fillId="0" borderId="0" applyNumberFormat="0" applyFill="0" applyBorder="0" applyAlignment="0" applyProtection="0">
      <alignment vertical="top"/>
      <protection locked="0"/>
    </xf>
    <xf numFmtId="178" fontId="11" fillId="0" borderId="0"/>
    <xf numFmtId="0" fontId="11" fillId="0" borderId="0">
      <alignment vertical="center"/>
    </xf>
    <xf numFmtId="0" fontId="11" fillId="0" borderId="0"/>
    <xf numFmtId="183" fontId="11" fillId="0" borderId="0">
      <alignment vertical="center"/>
    </xf>
    <xf numFmtId="183" fontId="11" fillId="0" borderId="0">
      <alignment vertical="center"/>
    </xf>
    <xf numFmtId="176" fontId="5" fillId="0" borderId="0">
      <alignment vertical="center"/>
    </xf>
    <xf numFmtId="176" fontId="6" fillId="0" borderId="0">
      <alignment vertical="center"/>
    </xf>
    <xf numFmtId="176" fontId="11" fillId="0" borderId="0">
      <alignment vertical="center"/>
    </xf>
    <xf numFmtId="176" fontId="8" fillId="0" borderId="0">
      <alignment vertical="center"/>
    </xf>
    <xf numFmtId="176" fontId="6" fillId="0" borderId="0">
      <alignment vertical="center"/>
    </xf>
    <xf numFmtId="176" fontId="5" fillId="0" borderId="0">
      <alignment vertical="center"/>
    </xf>
    <xf numFmtId="176" fontId="11" fillId="0" borderId="0"/>
    <xf numFmtId="176" fontId="7" fillId="0" borderId="0">
      <alignment vertical="center"/>
    </xf>
    <xf numFmtId="176" fontId="11" fillId="0" borderId="0"/>
    <xf numFmtId="176" fontId="11" fillId="0" borderId="0"/>
    <xf numFmtId="176" fontId="51" fillId="0" borderId="0">
      <alignment vertical="center"/>
    </xf>
    <xf numFmtId="176" fontId="11" fillId="0" borderId="0"/>
    <xf numFmtId="176" fontId="51" fillId="0" borderId="0"/>
    <xf numFmtId="200" fontId="15" fillId="0" borderId="0"/>
    <xf numFmtId="200" fontId="5" fillId="2" borderId="0" applyNumberFormat="0" applyBorder="0" applyAlignment="0" applyProtection="0">
      <alignment vertical="center"/>
    </xf>
    <xf numFmtId="200" fontId="5" fillId="2" borderId="0" applyNumberFormat="0" applyBorder="0" applyAlignment="0" applyProtection="0">
      <alignment vertical="center"/>
    </xf>
    <xf numFmtId="200" fontId="5" fillId="4" borderId="0" applyNumberFormat="0" applyBorder="0" applyAlignment="0" applyProtection="0">
      <alignment vertical="center"/>
    </xf>
    <xf numFmtId="200" fontId="5" fillId="4" borderId="0" applyNumberFormat="0" applyBorder="0" applyAlignment="0" applyProtection="0">
      <alignment vertical="center"/>
    </xf>
    <xf numFmtId="200" fontId="5" fillId="6" borderId="0" applyNumberFormat="0" applyBorder="0" applyAlignment="0" applyProtection="0">
      <alignment vertical="center"/>
    </xf>
    <xf numFmtId="200" fontId="5" fillId="6" borderId="0" applyNumberFormat="0" applyBorder="0" applyAlignment="0" applyProtection="0">
      <alignment vertical="center"/>
    </xf>
    <xf numFmtId="200" fontId="5" fillId="8" borderId="0" applyNumberFormat="0" applyBorder="0" applyAlignment="0" applyProtection="0">
      <alignment vertical="center"/>
    </xf>
    <xf numFmtId="200" fontId="5" fillId="8" borderId="0" applyNumberFormat="0" applyBorder="0" applyAlignment="0" applyProtection="0">
      <alignment vertical="center"/>
    </xf>
    <xf numFmtId="200" fontId="5" fillId="9" borderId="0" applyNumberFormat="0" applyBorder="0" applyAlignment="0" applyProtection="0">
      <alignment vertical="center"/>
    </xf>
    <xf numFmtId="200" fontId="5" fillId="9" borderId="0" applyNumberFormat="0" applyBorder="0" applyAlignment="0" applyProtection="0">
      <alignment vertical="center"/>
    </xf>
    <xf numFmtId="200" fontId="5" fillId="3" borderId="0" applyNumberFormat="0" applyBorder="0" applyAlignment="0" applyProtection="0">
      <alignment vertical="center"/>
    </xf>
    <xf numFmtId="200" fontId="5" fillId="3" borderId="0" applyNumberFormat="0" applyBorder="0" applyAlignment="0" applyProtection="0">
      <alignment vertical="center"/>
    </xf>
    <xf numFmtId="200" fontId="5" fillId="11" borderId="0" applyNumberFormat="0" applyBorder="0" applyAlignment="0" applyProtection="0">
      <alignment vertical="center"/>
    </xf>
    <xf numFmtId="200" fontId="5" fillId="11" borderId="0" applyNumberFormat="0" applyBorder="0" applyAlignment="0" applyProtection="0">
      <alignment vertical="center"/>
    </xf>
    <xf numFmtId="200" fontId="5" fillId="5" borderId="0" applyNumberFormat="0" applyBorder="0" applyAlignment="0" applyProtection="0">
      <alignment vertical="center"/>
    </xf>
    <xf numFmtId="200" fontId="5" fillId="5" borderId="0" applyNumberFormat="0" applyBorder="0" applyAlignment="0" applyProtection="0">
      <alignment vertical="center"/>
    </xf>
    <xf numFmtId="200" fontId="5" fillId="12" borderId="0" applyNumberFormat="0" applyBorder="0" applyAlignment="0" applyProtection="0">
      <alignment vertical="center"/>
    </xf>
    <xf numFmtId="200" fontId="5" fillId="12" borderId="0" applyNumberFormat="0" applyBorder="0" applyAlignment="0" applyProtection="0">
      <alignment vertical="center"/>
    </xf>
    <xf numFmtId="200" fontId="5" fillId="8" borderId="0" applyNumberFormat="0" applyBorder="0" applyAlignment="0" applyProtection="0">
      <alignment vertical="center"/>
    </xf>
    <xf numFmtId="200" fontId="5" fillId="8" borderId="0" applyNumberFormat="0" applyBorder="0" applyAlignment="0" applyProtection="0">
      <alignment vertical="center"/>
    </xf>
    <xf numFmtId="200" fontId="5" fillId="11" borderId="0" applyNumberFormat="0" applyBorder="0" applyAlignment="0" applyProtection="0">
      <alignment vertical="center"/>
    </xf>
    <xf numFmtId="200" fontId="5" fillId="11" borderId="0" applyNumberFormat="0" applyBorder="0" applyAlignment="0" applyProtection="0">
      <alignment vertical="center"/>
    </xf>
    <xf numFmtId="200" fontId="5" fillId="14" borderId="0" applyNumberFormat="0" applyBorder="0" applyAlignment="0" applyProtection="0">
      <alignment vertical="center"/>
    </xf>
    <xf numFmtId="200" fontId="5" fillId="14" borderId="0" applyNumberFormat="0" applyBorder="0" applyAlignment="0" applyProtection="0">
      <alignment vertical="center"/>
    </xf>
    <xf numFmtId="200" fontId="85" fillId="20" borderId="0" applyNumberFormat="0" applyBorder="0" applyAlignment="0" applyProtection="0">
      <alignment vertical="center"/>
    </xf>
    <xf numFmtId="200" fontId="85" fillId="20" borderId="0" applyNumberFormat="0" applyBorder="0" applyAlignment="0" applyProtection="0">
      <alignment vertical="center"/>
    </xf>
    <xf numFmtId="200" fontId="85" fillId="5" borderId="0" applyNumberFormat="0" applyBorder="0" applyAlignment="0" applyProtection="0">
      <alignment vertical="center"/>
    </xf>
    <xf numFmtId="200" fontId="85" fillId="5" borderId="0" applyNumberFormat="0" applyBorder="0" applyAlignment="0" applyProtection="0">
      <alignment vertical="center"/>
    </xf>
    <xf numFmtId="200" fontId="85" fillId="12" borderId="0" applyNumberFormat="0" applyBorder="0" applyAlignment="0" applyProtection="0">
      <alignment vertical="center"/>
    </xf>
    <xf numFmtId="200" fontId="85" fillId="12" borderId="0" applyNumberFormat="0" applyBorder="0" applyAlignment="0" applyProtection="0">
      <alignment vertical="center"/>
    </xf>
    <xf numFmtId="200" fontId="85" fillId="21" borderId="0" applyNumberFormat="0" applyBorder="0" applyAlignment="0" applyProtection="0">
      <alignment vertical="center"/>
    </xf>
    <xf numFmtId="200" fontId="85" fillId="21" borderId="0" applyNumberFormat="0" applyBorder="0" applyAlignment="0" applyProtection="0">
      <alignment vertical="center"/>
    </xf>
    <xf numFmtId="200" fontId="85" fillId="22" borderId="0" applyNumberFormat="0" applyBorder="0" applyAlignment="0" applyProtection="0">
      <alignment vertical="center"/>
    </xf>
    <xf numFmtId="200" fontId="85" fillId="22" borderId="0" applyNumberFormat="0" applyBorder="0" applyAlignment="0" applyProtection="0">
      <alignment vertical="center"/>
    </xf>
    <xf numFmtId="200" fontId="85" fillId="23" borderId="0" applyNumberFormat="0" applyBorder="0" applyAlignment="0" applyProtection="0">
      <alignment vertical="center"/>
    </xf>
    <xf numFmtId="200" fontId="85" fillId="23" borderId="0" applyNumberFormat="0" applyBorder="0" applyAlignment="0" applyProtection="0">
      <alignment vertical="center"/>
    </xf>
    <xf numFmtId="200" fontId="86" fillId="0" borderId="29" applyNumberFormat="0" applyFill="0" applyAlignment="0" applyProtection="0">
      <alignment vertical="center"/>
    </xf>
    <xf numFmtId="200" fontId="87" fillId="0" borderId="30" applyNumberFormat="0" applyFill="0" applyAlignment="0" applyProtection="0">
      <alignment vertical="center"/>
    </xf>
    <xf numFmtId="200" fontId="88" fillId="0" borderId="31" applyNumberFormat="0" applyFill="0" applyAlignment="0" applyProtection="0">
      <alignment vertical="center"/>
    </xf>
    <xf numFmtId="200" fontId="88" fillId="0" borderId="31" applyNumberFormat="0" applyFill="0" applyAlignment="0" applyProtection="0">
      <alignment vertical="center"/>
    </xf>
    <xf numFmtId="200" fontId="88" fillId="0" borderId="0" applyNumberFormat="0" applyFill="0" applyBorder="0" applyAlignment="0" applyProtection="0">
      <alignment vertical="center"/>
    </xf>
    <xf numFmtId="200" fontId="88" fillId="0" borderId="0" applyNumberFormat="0" applyFill="0" applyBorder="0" applyAlignment="0" applyProtection="0">
      <alignment vertical="center"/>
    </xf>
    <xf numFmtId="200" fontId="89" fillId="0" borderId="0" applyNumberFormat="0" applyFill="0" applyBorder="0" applyAlignment="0" applyProtection="0">
      <alignment vertical="center"/>
    </xf>
    <xf numFmtId="200" fontId="89" fillId="0" borderId="0" applyNumberFormat="0" applyFill="0" applyBorder="0" applyAlignment="0" applyProtection="0">
      <alignment vertical="center"/>
    </xf>
    <xf numFmtId="200" fontId="90" fillId="4" borderId="0" applyNumberFormat="0" applyBorder="0" applyAlignment="0" applyProtection="0">
      <alignment vertical="center"/>
    </xf>
    <xf numFmtId="200" fontId="90" fillId="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90" fillId="24" borderId="0" applyNumberFormat="0" applyBorder="0" applyAlignment="0" applyProtection="0">
      <alignment vertical="center"/>
    </xf>
    <xf numFmtId="200" fontId="6" fillId="0" borderId="0">
      <alignment vertical="center"/>
    </xf>
    <xf numFmtId="200" fontId="6" fillId="0" borderId="0">
      <alignment vertical="center"/>
    </xf>
    <xf numFmtId="200" fontId="7" fillId="0" borderId="0">
      <alignment vertical="center"/>
    </xf>
    <xf numFmtId="200" fontId="11" fillId="0" borderId="0">
      <alignment vertical="center"/>
    </xf>
    <xf numFmtId="200" fontId="7" fillId="0" borderId="0">
      <alignment vertical="center"/>
    </xf>
    <xf numFmtId="200" fontId="91" fillId="6" borderId="0" applyNumberFormat="0" applyBorder="0" applyAlignment="0" applyProtection="0">
      <alignment vertical="center"/>
    </xf>
    <xf numFmtId="200" fontId="91" fillId="6" borderId="0" applyNumberFormat="0" applyBorder="0" applyAlignment="0" applyProtection="0">
      <alignment vertical="center"/>
    </xf>
    <xf numFmtId="200" fontId="91" fillId="25" borderId="0" applyNumberFormat="0" applyBorder="0" applyAlignment="0" applyProtection="0">
      <alignment vertical="center"/>
    </xf>
    <xf numFmtId="200" fontId="91" fillId="25" borderId="0" applyNumberFormat="0" applyBorder="0" applyAlignment="0" applyProtection="0">
      <alignment vertical="center"/>
    </xf>
    <xf numFmtId="200" fontId="91" fillId="25" borderId="0" applyNumberFormat="0" applyBorder="0" applyAlignment="0" applyProtection="0">
      <alignment vertical="center"/>
    </xf>
    <xf numFmtId="200" fontId="91" fillId="25" borderId="0" applyNumberFormat="0" applyBorder="0" applyAlignment="0" applyProtection="0">
      <alignment vertical="center"/>
    </xf>
    <xf numFmtId="200" fontId="91" fillId="25" borderId="0" applyNumberFormat="0" applyBorder="0" applyAlignment="0" applyProtection="0">
      <alignment vertical="center"/>
    </xf>
    <xf numFmtId="200" fontId="91" fillId="25" borderId="0" applyNumberFormat="0" applyBorder="0" applyAlignment="0" applyProtection="0">
      <alignment vertical="center"/>
    </xf>
    <xf numFmtId="200" fontId="91" fillId="25" borderId="0" applyNumberFormat="0" applyBorder="0" applyAlignment="0" applyProtection="0">
      <alignment vertical="center"/>
    </xf>
    <xf numFmtId="200" fontId="91" fillId="25" borderId="0" applyNumberFormat="0" applyBorder="0" applyAlignment="0" applyProtection="0">
      <alignment vertical="center"/>
    </xf>
    <xf numFmtId="200" fontId="91" fillId="25" borderId="0" applyNumberFormat="0" applyBorder="0" applyAlignment="0" applyProtection="0">
      <alignment vertical="center"/>
    </xf>
    <xf numFmtId="200" fontId="91" fillId="25" borderId="0" applyNumberFormat="0" applyBorder="0" applyAlignment="0" applyProtection="0">
      <alignment vertical="center"/>
    </xf>
    <xf numFmtId="200" fontId="91" fillId="25" borderId="0" applyNumberFormat="0" applyBorder="0" applyAlignment="0" applyProtection="0">
      <alignment vertical="center"/>
    </xf>
    <xf numFmtId="200" fontId="91" fillId="25" borderId="0" applyNumberFormat="0" applyBorder="0" applyAlignment="0" applyProtection="0">
      <alignment vertical="center"/>
    </xf>
    <xf numFmtId="200" fontId="91" fillId="25" borderId="0" applyNumberFormat="0" applyBorder="0" applyAlignment="0" applyProtection="0">
      <alignment vertical="center"/>
    </xf>
    <xf numFmtId="200" fontId="91" fillId="25" borderId="0" applyNumberFormat="0" applyBorder="0" applyAlignment="0" applyProtection="0">
      <alignment vertical="center"/>
    </xf>
    <xf numFmtId="200" fontId="91" fillId="25" borderId="0" applyNumberFormat="0" applyBorder="0" applyAlignment="0" applyProtection="0">
      <alignment vertical="center"/>
    </xf>
    <xf numFmtId="200" fontId="91" fillId="25" borderId="0" applyNumberFormat="0" applyBorder="0" applyAlignment="0" applyProtection="0">
      <alignment vertical="center"/>
    </xf>
    <xf numFmtId="200" fontId="91" fillId="25" borderId="0" applyNumberFormat="0" applyBorder="0" applyAlignment="0" applyProtection="0">
      <alignment vertical="center"/>
    </xf>
    <xf numFmtId="200" fontId="91" fillId="25" borderId="0" applyNumberFormat="0" applyBorder="0" applyAlignment="0" applyProtection="0">
      <alignment vertical="center"/>
    </xf>
    <xf numFmtId="200" fontId="91" fillId="25" borderId="0" applyNumberFormat="0" applyBorder="0" applyAlignment="0" applyProtection="0">
      <alignment vertical="center"/>
    </xf>
    <xf numFmtId="200" fontId="91" fillId="25" borderId="0" applyNumberFormat="0" applyBorder="0" applyAlignment="0" applyProtection="0">
      <alignment vertical="center"/>
    </xf>
    <xf numFmtId="200" fontId="91" fillId="25" borderId="0" applyNumberFormat="0" applyBorder="0" applyAlignment="0" applyProtection="0">
      <alignment vertical="center"/>
    </xf>
    <xf numFmtId="200" fontId="91" fillId="25" borderId="0" applyNumberFormat="0" applyBorder="0" applyAlignment="0" applyProtection="0">
      <alignment vertical="center"/>
    </xf>
    <xf numFmtId="200" fontId="91" fillId="25" borderId="0" applyNumberFormat="0" applyBorder="0" applyAlignment="0" applyProtection="0">
      <alignment vertical="center"/>
    </xf>
    <xf numFmtId="200" fontId="91" fillId="25" borderId="0" applyNumberFormat="0" applyBorder="0" applyAlignment="0" applyProtection="0">
      <alignment vertical="center"/>
    </xf>
    <xf numFmtId="200" fontId="92" fillId="24" borderId="0" applyNumberFormat="0" applyBorder="0" applyAlignment="0" applyProtection="0">
      <alignment vertical="center"/>
    </xf>
    <xf numFmtId="200" fontId="93" fillId="0" borderId="32" applyNumberFormat="0" applyFill="0" applyAlignment="0" applyProtection="0">
      <alignment vertical="center"/>
    </xf>
    <xf numFmtId="200" fontId="94" fillId="10" borderId="33" applyNumberFormat="0" applyAlignment="0" applyProtection="0">
      <alignment vertical="center"/>
    </xf>
    <xf numFmtId="200" fontId="94" fillId="10" borderId="33" applyNumberFormat="0" applyAlignment="0" applyProtection="0">
      <alignment vertical="center"/>
    </xf>
    <xf numFmtId="200" fontId="95" fillId="26" borderId="33" applyNumberFormat="0" applyAlignment="0" applyProtection="0">
      <alignment vertical="center"/>
    </xf>
    <xf numFmtId="200" fontId="95" fillId="26" borderId="33" applyNumberFormat="0" applyAlignment="0" applyProtection="0">
      <alignment vertical="center"/>
    </xf>
    <xf numFmtId="200" fontId="95" fillId="26" borderId="33" applyNumberFormat="0" applyAlignment="0" applyProtection="0">
      <alignment vertical="center"/>
    </xf>
    <xf numFmtId="200" fontId="96" fillId="27" borderId="34" applyNumberFormat="0" applyAlignment="0" applyProtection="0">
      <alignment vertical="center"/>
    </xf>
    <xf numFmtId="200" fontId="96" fillId="27" borderId="34" applyNumberFormat="0" applyAlignment="0" applyProtection="0">
      <alignment vertical="center"/>
    </xf>
    <xf numFmtId="200" fontId="97" fillId="0" borderId="0" applyNumberFormat="0" applyFill="0" applyBorder="0" applyAlignment="0" applyProtection="0">
      <alignment vertical="center"/>
    </xf>
    <xf numFmtId="200" fontId="97" fillId="0" borderId="0" applyNumberFormat="0" applyFill="0" applyBorder="0" applyAlignment="0" applyProtection="0">
      <alignment vertical="center"/>
    </xf>
    <xf numFmtId="200" fontId="98" fillId="0" borderId="0" applyNumberFormat="0" applyFill="0" applyBorder="0" applyAlignment="0" applyProtection="0">
      <alignment vertical="center"/>
    </xf>
    <xf numFmtId="200" fontId="98" fillId="0" borderId="0" applyNumberFormat="0" applyFill="0" applyBorder="0" applyAlignment="0" applyProtection="0">
      <alignment vertical="center"/>
    </xf>
    <xf numFmtId="200" fontId="99" fillId="0" borderId="0" applyNumberFormat="0" applyFill="0" applyBorder="0" applyAlignment="0" applyProtection="0">
      <alignment vertical="center"/>
    </xf>
    <xf numFmtId="200" fontId="100" fillId="0" borderId="35" applyNumberFormat="0" applyFill="0" applyAlignment="0" applyProtection="0">
      <alignment vertical="center"/>
    </xf>
    <xf numFmtId="200" fontId="100" fillId="0" borderId="35" applyNumberFormat="0" applyFill="0" applyAlignment="0" applyProtection="0">
      <alignment vertical="center"/>
    </xf>
    <xf numFmtId="200" fontId="85" fillId="28" borderId="0" applyNumberFormat="0" applyBorder="0" applyAlignment="0" applyProtection="0">
      <alignment vertical="center"/>
    </xf>
    <xf numFmtId="200" fontId="85" fillId="28" borderId="0" applyNumberFormat="0" applyBorder="0" applyAlignment="0" applyProtection="0">
      <alignment vertical="center"/>
    </xf>
    <xf numFmtId="200" fontId="85" fillId="29" borderId="0" applyNumberFormat="0" applyBorder="0" applyAlignment="0" applyProtection="0">
      <alignment vertical="center"/>
    </xf>
    <xf numFmtId="200" fontId="85" fillId="29" borderId="0" applyNumberFormat="0" applyBorder="0" applyAlignment="0" applyProtection="0">
      <alignment vertical="center"/>
    </xf>
    <xf numFmtId="200" fontId="85" fillId="30" borderId="0" applyNumberFormat="0" applyBorder="0" applyAlignment="0" applyProtection="0">
      <alignment vertical="center"/>
    </xf>
    <xf numFmtId="200" fontId="85" fillId="30" borderId="0" applyNumberFormat="0" applyBorder="0" applyAlignment="0" applyProtection="0">
      <alignment vertical="center"/>
    </xf>
    <xf numFmtId="200" fontId="85" fillId="21" borderId="0" applyNumberFormat="0" applyBorder="0" applyAlignment="0" applyProtection="0">
      <alignment vertical="center"/>
    </xf>
    <xf numFmtId="200" fontId="85" fillId="21" borderId="0" applyNumberFormat="0" applyBorder="0" applyAlignment="0" applyProtection="0">
      <alignment vertical="center"/>
    </xf>
    <xf numFmtId="200" fontId="85" fillId="22" borderId="0" applyNumberFormat="0" applyBorder="0" applyAlignment="0" applyProtection="0">
      <alignment vertical="center"/>
    </xf>
    <xf numFmtId="200" fontId="85" fillId="22" borderId="0" applyNumberFormat="0" applyBorder="0" applyAlignment="0" applyProtection="0">
      <alignment vertical="center"/>
    </xf>
    <xf numFmtId="200" fontId="85" fillId="31" borderId="0" applyNumberFormat="0" applyBorder="0" applyAlignment="0" applyProtection="0">
      <alignment vertical="center"/>
    </xf>
    <xf numFmtId="200" fontId="85" fillId="31" borderId="0" applyNumberFormat="0" applyBorder="0" applyAlignment="0" applyProtection="0">
      <alignment vertical="center"/>
    </xf>
    <xf numFmtId="200" fontId="101" fillId="13" borderId="0" applyNumberFormat="0" applyBorder="0" applyAlignment="0" applyProtection="0">
      <alignment vertical="center"/>
    </xf>
    <xf numFmtId="200" fontId="101" fillId="13" borderId="0" applyNumberFormat="0" applyBorder="0" applyAlignment="0" applyProtection="0">
      <alignment vertical="center"/>
    </xf>
    <xf numFmtId="200" fontId="102" fillId="10" borderId="36" applyNumberFormat="0" applyAlignment="0" applyProtection="0">
      <alignment vertical="center"/>
    </xf>
    <xf numFmtId="200" fontId="102" fillId="10" borderId="36" applyNumberFormat="0" applyAlignment="0" applyProtection="0">
      <alignment vertical="center"/>
    </xf>
    <xf numFmtId="200" fontId="103" fillId="3" borderId="33" applyNumberFormat="0" applyAlignment="0" applyProtection="0">
      <alignment vertical="center"/>
    </xf>
    <xf numFmtId="200" fontId="103" fillId="3" borderId="33" applyNumberFormat="0" applyAlignment="0" applyProtection="0">
      <alignment vertical="center"/>
    </xf>
    <xf numFmtId="200" fontId="104" fillId="26" borderId="36" applyNumberFormat="0" applyAlignment="0" applyProtection="0">
      <alignment vertical="center"/>
    </xf>
    <xf numFmtId="200" fontId="104" fillId="26" borderId="36" applyNumberFormat="0" applyAlignment="0" applyProtection="0">
      <alignment vertical="center"/>
    </xf>
    <xf numFmtId="200" fontId="104" fillId="26" borderId="36" applyNumberFormat="0" applyAlignment="0" applyProtection="0">
      <alignment vertical="center"/>
    </xf>
    <xf numFmtId="200" fontId="105" fillId="32" borderId="33" applyNumberFormat="0" applyAlignment="0" applyProtection="0">
      <alignment vertical="center"/>
    </xf>
    <xf numFmtId="200" fontId="105" fillId="32" borderId="33" applyNumberFormat="0" applyAlignment="0" applyProtection="0">
      <alignment vertical="center"/>
    </xf>
    <xf numFmtId="200" fontId="105" fillId="32" borderId="33" applyNumberFormat="0" applyAlignment="0" applyProtection="0">
      <alignment vertical="center"/>
    </xf>
    <xf numFmtId="200" fontId="106" fillId="0" borderId="0" applyNumberFormat="0" applyFill="0" applyBorder="0" applyAlignment="0" applyProtection="0">
      <alignment vertical="center"/>
    </xf>
    <xf numFmtId="200" fontId="11" fillId="7" borderId="37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1" fillId="0" borderId="0"/>
    <xf numFmtId="0" fontId="11" fillId="0" borderId="0"/>
    <xf numFmtId="0" fontId="6" fillId="0" borderId="0"/>
    <xf numFmtId="0" fontId="125" fillId="16" borderId="0">
      <alignment horizontal="center" vertical="center"/>
    </xf>
    <xf numFmtId="0" fontId="126" fillId="16" borderId="0">
      <alignment horizontal="left" vertical="center"/>
    </xf>
    <xf numFmtId="178" fontId="2" fillId="0" borderId="0">
      <alignment vertical="center"/>
    </xf>
    <xf numFmtId="178" fontId="6" fillId="0" borderId="0"/>
    <xf numFmtId="178" fontId="11" fillId="0" borderId="0"/>
    <xf numFmtId="178" fontId="51" fillId="0" borderId="0"/>
    <xf numFmtId="178" fontId="11" fillId="0" borderId="0"/>
    <xf numFmtId="178" fontId="11" fillId="0" borderId="0">
      <alignment vertical="center"/>
    </xf>
    <xf numFmtId="178" fontId="11" fillId="0" borderId="0"/>
    <xf numFmtId="178" fontId="11" fillId="0" borderId="0"/>
    <xf numFmtId="0" fontId="41" fillId="0" borderId="0"/>
    <xf numFmtId="178" fontId="11" fillId="0" borderId="0"/>
    <xf numFmtId="178" fontId="6" fillId="0" borderId="0"/>
    <xf numFmtId="178" fontId="42" fillId="0" borderId="0">
      <alignment vertical="center"/>
    </xf>
    <xf numFmtId="178" fontId="11" fillId="0" borderId="0"/>
    <xf numFmtId="176" fontId="42" fillId="0" borderId="0">
      <alignment vertical="center"/>
    </xf>
    <xf numFmtId="178" fontId="6" fillId="0" borderId="0"/>
    <xf numFmtId="176" fontId="11" fillId="0" borderId="0"/>
    <xf numFmtId="0" fontId="6" fillId="0" borderId="0"/>
    <xf numFmtId="0" fontId="6" fillId="0" borderId="0"/>
    <xf numFmtId="178" fontId="137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50" fillId="0" borderId="0" applyNumberFormat="0" applyFill="0" applyBorder="0" applyAlignment="0" applyProtection="0">
      <alignment vertical="top"/>
      <protection locked="0"/>
    </xf>
  </cellStyleXfs>
  <cellXfs count="1248">
    <xf numFmtId="0" fontId="0" fillId="0" borderId="0" xfId="0"/>
    <xf numFmtId="0" fontId="35" fillId="0" borderId="0" xfId="12932" applyFont="1" applyBorder="1" applyAlignment="1">
      <alignment horizontal="center" vertical="center"/>
    </xf>
    <xf numFmtId="181" fontId="36" fillId="0" borderId="0" xfId="0" applyNumberFormat="1" applyFont="1" applyAlignment="1">
      <alignment horizontal="center" vertical="center"/>
    </xf>
    <xf numFmtId="49" fontId="37" fillId="0" borderId="0" xfId="6447" applyNumberFormat="1" applyFont="1" applyFill="1" applyBorder="1" applyAlignment="1">
      <alignment horizontal="center" vertical="center" shrinkToFit="1"/>
    </xf>
    <xf numFmtId="0" fontId="37" fillId="0" borderId="0" xfId="6447" applyFont="1" applyFill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/>
    </xf>
    <xf numFmtId="0" fontId="37" fillId="16" borderId="0" xfId="0" applyFont="1" applyFill="1" applyBorder="1" applyAlignment="1">
      <alignment vertical="center"/>
    </xf>
    <xf numFmtId="0" fontId="37" fillId="16" borderId="0" xfId="12933" applyFont="1" applyFill="1" applyBorder="1" applyAlignment="1"/>
    <xf numFmtId="0" fontId="37" fillId="16" borderId="0" xfId="12933" applyFont="1" applyFill="1" applyAlignment="1"/>
    <xf numFmtId="0" fontId="37" fillId="0" borderId="0" xfId="0" applyFont="1" applyBorder="1" applyAlignment="1">
      <alignment horizontal="center"/>
    </xf>
    <xf numFmtId="0" fontId="37" fillId="0" borderId="0" xfId="12933" applyFont="1" applyFill="1" applyBorder="1" applyAlignment="1">
      <alignment horizontal="center" wrapText="1"/>
    </xf>
    <xf numFmtId="182" fontId="37" fillId="16" borderId="0" xfId="12933" applyNumberFormat="1" applyFont="1" applyFill="1" applyBorder="1" applyAlignment="1">
      <alignment horizontal="center" vertical="center"/>
    </xf>
    <xf numFmtId="182" fontId="37" fillId="16" borderId="0" xfId="12933" applyNumberFormat="1" applyFont="1" applyFill="1" applyBorder="1" applyAlignment="1">
      <alignment horizontal="center"/>
    </xf>
    <xf numFmtId="0" fontId="37" fillId="16" borderId="0" xfId="12933" applyFont="1" applyFill="1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37" fillId="16" borderId="0" xfId="12933" applyFont="1" applyFill="1" applyBorder="1" applyAlignment="1">
      <alignment horizontal="center" wrapText="1"/>
    </xf>
    <xf numFmtId="182" fontId="37" fillId="16" borderId="0" xfId="0" applyNumberFormat="1" applyFont="1" applyFill="1" applyBorder="1" applyAlignment="1">
      <alignment horizontal="center" vertical="center" wrapText="1"/>
    </xf>
    <xf numFmtId="184" fontId="37" fillId="16" borderId="0" xfId="6447" applyNumberFormat="1" applyFont="1" applyFill="1" applyBorder="1" applyAlignment="1">
      <alignment horizontal="center" vertical="center" shrinkToFit="1"/>
    </xf>
    <xf numFmtId="49" fontId="37" fillId="16" borderId="0" xfId="6447" applyNumberFormat="1" applyFont="1" applyFill="1" applyBorder="1" applyAlignment="1">
      <alignment horizontal="center" vertical="center" shrinkToFit="1"/>
    </xf>
    <xf numFmtId="0" fontId="37" fillId="16" borderId="0" xfId="6447" applyFont="1" applyFill="1" applyBorder="1" applyAlignment="1">
      <alignment horizontal="center" vertical="center" shrinkToFit="1"/>
    </xf>
    <xf numFmtId="0" fontId="37" fillId="16" borderId="0" xfId="0" applyFont="1" applyFill="1" applyBorder="1" applyAlignment="1">
      <alignment horizontal="center" vertical="center"/>
    </xf>
    <xf numFmtId="184" fontId="37" fillId="0" borderId="0" xfId="6447" applyNumberFormat="1" applyFont="1" applyFill="1" applyBorder="1" applyAlignment="1">
      <alignment horizontal="center" vertical="center" shrinkToFit="1"/>
    </xf>
    <xf numFmtId="0" fontId="37" fillId="16" borderId="0" xfId="0" applyFont="1" applyFill="1" applyBorder="1" applyAlignment="1">
      <alignment horizontal="center" vertical="center" wrapText="1"/>
    </xf>
    <xf numFmtId="0" fontId="37" fillId="16" borderId="0" xfId="0" applyFont="1" applyFill="1" applyBorder="1" applyAlignment="1">
      <alignment horizontal="center"/>
    </xf>
    <xf numFmtId="182" fontId="38" fillId="16" borderId="0" xfId="0" applyNumberFormat="1" applyFont="1" applyFill="1" applyBorder="1" applyAlignment="1">
      <alignment horizontal="center" vertical="center"/>
    </xf>
    <xf numFmtId="182" fontId="37" fillId="0" borderId="0" xfId="12933" applyNumberFormat="1" applyFont="1" applyFill="1" applyBorder="1" applyAlignment="1">
      <alignment horizontal="center"/>
    </xf>
    <xf numFmtId="0" fontId="37" fillId="16" borderId="0" xfId="12933" applyFont="1" applyFill="1" applyBorder="1" applyAlignment="1">
      <alignment horizontal="center" vertical="center"/>
    </xf>
    <xf numFmtId="0" fontId="37" fillId="16" borderId="0" xfId="12932" applyNumberFormat="1" applyFont="1" applyFill="1" applyBorder="1" applyAlignment="1">
      <alignment horizontal="center" vertical="center"/>
    </xf>
    <xf numFmtId="16" fontId="37" fillId="16" borderId="0" xfId="0" applyNumberFormat="1" applyFont="1" applyFill="1" applyBorder="1" applyAlignment="1">
      <alignment horizontal="center" vertical="center"/>
    </xf>
    <xf numFmtId="0" fontId="37" fillId="0" borderId="0" xfId="12933" applyFont="1" applyFill="1" applyBorder="1" applyAlignment="1">
      <alignment horizontal="center"/>
    </xf>
    <xf numFmtId="182" fontId="37" fillId="0" borderId="0" xfId="12933" applyNumberFormat="1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vertical="center"/>
    </xf>
    <xf numFmtId="0" fontId="37" fillId="15" borderId="0" xfId="6447" applyFont="1" applyFill="1" applyBorder="1" applyAlignment="1">
      <alignment horizontal="center" vertical="center"/>
    </xf>
    <xf numFmtId="0" fontId="37" fillId="16" borderId="0" xfId="12933" applyFont="1" applyFill="1" applyBorder="1" applyAlignment="1">
      <alignment horizontal="center" vertical="center" wrapText="1"/>
    </xf>
    <xf numFmtId="0" fontId="37" fillId="16" borderId="0" xfId="0" applyFont="1" applyFill="1" applyAlignment="1">
      <alignment horizontal="center"/>
    </xf>
    <xf numFmtId="0" fontId="37" fillId="15" borderId="0" xfId="0" applyFont="1" applyFill="1" applyBorder="1" applyAlignment="1">
      <alignment vertical="center"/>
    </xf>
    <xf numFmtId="0" fontId="37" fillId="15" borderId="0" xfId="0" applyFont="1" applyFill="1" applyBorder="1" applyAlignment="1">
      <alignment horizontal="center" vertical="center"/>
    </xf>
    <xf numFmtId="0" fontId="37" fillId="16" borderId="0" xfId="0" applyFont="1" applyFill="1"/>
    <xf numFmtId="190" fontId="37" fillId="0" borderId="0" xfId="0" applyNumberFormat="1" applyFont="1" applyBorder="1" applyAlignment="1">
      <alignment horizontal="center"/>
    </xf>
    <xf numFmtId="0" fontId="37" fillId="0" borderId="0" xfId="12932" applyFont="1" applyBorder="1" applyAlignment="1">
      <alignment horizontal="center" vertical="center" wrapText="1"/>
    </xf>
    <xf numFmtId="0" fontId="37" fillId="0" borderId="0" xfId="6447" applyFont="1" applyFill="1" applyBorder="1" applyAlignment="1">
      <alignment horizontal="center" vertical="center"/>
    </xf>
    <xf numFmtId="0" fontId="37" fillId="16" borderId="0" xfId="12932" applyFont="1" applyFill="1" applyBorder="1" applyAlignment="1">
      <alignment horizontal="center" vertical="center" wrapText="1"/>
    </xf>
    <xf numFmtId="0" fontId="37" fillId="16" borderId="0" xfId="6447" applyFont="1" applyFill="1" applyBorder="1" applyAlignment="1">
      <alignment horizontal="center" vertical="center"/>
    </xf>
    <xf numFmtId="58" fontId="37" fillId="16" borderId="0" xfId="12932" applyNumberFormat="1" applyFont="1" applyFill="1" applyBorder="1" applyAlignment="1">
      <alignment horizontal="center" vertical="center" wrapText="1"/>
    </xf>
    <xf numFmtId="0" fontId="35" fillId="15" borderId="0" xfId="6447" applyFont="1" applyFill="1" applyBorder="1" applyAlignment="1">
      <alignment horizontal="center" vertical="center"/>
    </xf>
    <xf numFmtId="191" fontId="37" fillId="16" borderId="0" xfId="12933" applyNumberFormat="1" applyFont="1" applyFill="1" applyBorder="1" applyAlignment="1">
      <alignment horizontal="center" vertical="center"/>
    </xf>
    <xf numFmtId="0" fontId="35" fillId="16" borderId="0" xfId="6447" applyFont="1" applyFill="1" applyBorder="1" applyAlignment="1">
      <alignment horizontal="center" vertical="center" shrinkToFit="1"/>
    </xf>
    <xf numFmtId="58" fontId="37" fillId="16" borderId="0" xfId="12937" applyNumberFormat="1" applyFont="1" applyFill="1" applyBorder="1" applyAlignment="1">
      <alignment horizontal="center" vertical="center" wrapText="1"/>
    </xf>
    <xf numFmtId="192" fontId="37" fillId="16" borderId="0" xfId="12933" applyNumberFormat="1" applyFont="1" applyFill="1" applyBorder="1" applyAlignment="1">
      <alignment horizontal="center" vertical="center"/>
    </xf>
    <xf numFmtId="0" fontId="37" fillId="17" borderId="0" xfId="12933" applyFont="1" applyFill="1" applyBorder="1" applyAlignment="1">
      <alignment horizontal="center" vertical="center"/>
    </xf>
    <xf numFmtId="0" fontId="37" fillId="16" borderId="0" xfId="12938" applyFont="1" applyFill="1" applyAlignment="1">
      <alignment horizontal="center" vertical="center"/>
    </xf>
    <xf numFmtId="0" fontId="37" fillId="16" borderId="0" xfId="12938" applyFont="1" applyFill="1" applyBorder="1" applyAlignment="1">
      <alignment horizontal="center"/>
    </xf>
    <xf numFmtId="58" fontId="37" fillId="16" borderId="0" xfId="12938" applyNumberFormat="1" applyFont="1" applyFill="1" applyBorder="1" applyAlignment="1">
      <alignment horizontal="center" vertical="center" wrapText="1"/>
    </xf>
    <xf numFmtId="0" fontId="35" fillId="16" borderId="0" xfId="0" applyFont="1" applyFill="1" applyAlignment="1"/>
    <xf numFmtId="0" fontId="35" fillId="16" borderId="0" xfId="0" applyFont="1" applyFill="1" applyBorder="1" applyAlignment="1"/>
    <xf numFmtId="0" fontId="35" fillId="0" borderId="0" xfId="0" applyFont="1"/>
    <xf numFmtId="0" fontId="39" fillId="16" borderId="0" xfId="12933" applyFont="1" applyFill="1" applyBorder="1" applyAlignment="1"/>
    <xf numFmtId="0" fontId="37" fillId="0" borderId="0" xfId="0" applyFont="1"/>
    <xf numFmtId="182" fontId="37" fillId="16" borderId="0" xfId="12933" applyNumberFormat="1" applyFont="1" applyFill="1" applyBorder="1" applyAlignment="1">
      <alignment horizontal="center" wrapText="1"/>
    </xf>
    <xf numFmtId="183" fontId="37" fillId="16" borderId="0" xfId="6447" applyNumberFormat="1" applyFont="1" applyFill="1" applyBorder="1" applyAlignment="1">
      <alignment horizontal="center" vertical="center" shrinkToFit="1"/>
    </xf>
    <xf numFmtId="183" fontId="37" fillId="16" borderId="0" xfId="12933" applyNumberFormat="1" applyFont="1" applyFill="1" applyBorder="1" applyAlignment="1">
      <alignment horizontal="center"/>
    </xf>
    <xf numFmtId="0" fontId="37" fillId="16" borderId="0" xfId="12935" applyFont="1" applyFill="1" applyBorder="1" applyAlignment="1">
      <alignment horizontal="center"/>
    </xf>
    <xf numFmtId="49" fontId="37" fillId="16" borderId="0" xfId="12933" applyNumberFormat="1" applyFont="1" applyFill="1" applyBorder="1" applyAlignment="1">
      <alignment horizontal="center" vertical="center"/>
    </xf>
    <xf numFmtId="0" fontId="37" fillId="16" borderId="10" xfId="12933" applyFont="1" applyFill="1" applyBorder="1" applyAlignment="1">
      <alignment horizontal="center" vertical="center"/>
    </xf>
    <xf numFmtId="17" fontId="37" fillId="16" borderId="0" xfId="6447" applyNumberFormat="1" applyFont="1" applyFill="1" applyBorder="1" applyAlignment="1">
      <alignment horizontal="center" vertical="center" shrinkToFit="1"/>
    </xf>
    <xf numFmtId="0" fontId="37" fillId="16" borderId="0" xfId="6447" applyFont="1" applyFill="1" applyBorder="1" applyAlignment="1">
      <alignment horizontal="center"/>
    </xf>
    <xf numFmtId="191" fontId="37" fillId="0" borderId="0" xfId="12933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12933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7" fillId="16" borderId="0" xfId="12936" applyFont="1" applyFill="1" applyBorder="1" applyAlignment="1">
      <alignment horizontal="center" wrapText="1"/>
    </xf>
    <xf numFmtId="58" fontId="37" fillId="16" borderId="0" xfId="12936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7" fillId="16" borderId="7" xfId="12933" applyFont="1" applyFill="1" applyBorder="1" applyAlignment="1">
      <alignment horizontal="center" vertical="center"/>
    </xf>
    <xf numFmtId="182" fontId="37" fillId="16" borderId="7" xfId="12933" applyNumberFormat="1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182" fontId="37" fillId="16" borderId="7" xfId="12933" applyNumberFormat="1" applyFont="1" applyFill="1" applyBorder="1" applyAlignment="1">
      <alignment horizontal="center" vertical="center"/>
    </xf>
    <xf numFmtId="0" fontId="37" fillId="16" borderId="16" xfId="12933" applyFont="1" applyFill="1" applyBorder="1" applyAlignment="1">
      <alignment horizontal="center" vertical="center"/>
    </xf>
    <xf numFmtId="0" fontId="37" fillId="16" borderId="13" xfId="12933" applyFont="1" applyFill="1" applyBorder="1" applyAlignment="1">
      <alignment horizontal="center" vertical="center"/>
    </xf>
    <xf numFmtId="182" fontId="37" fillId="16" borderId="13" xfId="12933" applyNumberFormat="1" applyFont="1" applyFill="1" applyBorder="1" applyAlignment="1">
      <alignment horizontal="center"/>
    </xf>
    <xf numFmtId="0" fontId="37" fillId="16" borderId="7" xfId="12933" applyFont="1" applyFill="1" applyBorder="1" applyAlignment="1">
      <alignment horizontal="center"/>
    </xf>
    <xf numFmtId="16" fontId="37" fillId="16" borderId="0" xfId="12933" applyNumberFormat="1" applyFont="1" applyFill="1" applyBorder="1" applyAlignment="1">
      <alignment horizontal="center"/>
    </xf>
    <xf numFmtId="0" fontId="37" fillId="16" borderId="7" xfId="0" applyFont="1" applyFill="1" applyBorder="1" applyAlignment="1">
      <alignment horizontal="center"/>
    </xf>
    <xf numFmtId="182" fontId="37" fillId="0" borderId="7" xfId="12933" applyNumberFormat="1" applyFont="1" applyFill="1" applyBorder="1" applyAlignment="1">
      <alignment horizontal="center"/>
    </xf>
    <xf numFmtId="49" fontId="37" fillId="16" borderId="7" xfId="12933" applyNumberFormat="1" applyFont="1" applyFill="1" applyBorder="1" applyAlignment="1">
      <alignment horizontal="center" vertical="center"/>
    </xf>
    <xf numFmtId="182" fontId="37" fillId="16" borderId="7" xfId="0" applyNumberFormat="1" applyFont="1" applyFill="1" applyBorder="1" applyAlignment="1">
      <alignment horizontal="center" vertical="center" wrapText="1"/>
    </xf>
    <xf numFmtId="187" fontId="37" fillId="0" borderId="7" xfId="0" applyNumberFormat="1" applyFont="1" applyBorder="1" applyAlignment="1">
      <alignment horizontal="center"/>
    </xf>
    <xf numFmtId="0" fontId="45" fillId="0" borderId="0" xfId="0" applyFont="1"/>
    <xf numFmtId="0" fontId="37" fillId="16" borderId="6" xfId="12933" applyFont="1" applyFill="1" applyBorder="1" applyAlignment="1">
      <alignment horizontal="center" vertical="center"/>
    </xf>
    <xf numFmtId="0" fontId="37" fillId="16" borderId="8" xfId="12933" applyFont="1" applyFill="1" applyBorder="1" applyAlignment="1">
      <alignment horizontal="center" vertical="center"/>
    </xf>
    <xf numFmtId="0" fontId="35" fillId="16" borderId="0" xfId="6447" applyFont="1" applyFill="1" applyBorder="1" applyAlignment="1">
      <alignment vertical="center" shrinkToFit="1"/>
    </xf>
    <xf numFmtId="0" fontId="37" fillId="16" borderId="0" xfId="6447" applyFont="1" applyFill="1" applyBorder="1" applyAlignment="1">
      <alignment vertical="center" shrinkToFit="1"/>
    </xf>
    <xf numFmtId="0" fontId="37" fillId="0" borderId="0" xfId="0" applyFont="1" applyAlignment="1"/>
    <xf numFmtId="0" fontId="37" fillId="0" borderId="0" xfId="0" applyFont="1" applyAlignment="1">
      <alignment vertical="center"/>
    </xf>
    <xf numFmtId="0" fontId="37" fillId="0" borderId="15" xfId="0" applyFont="1" applyBorder="1" applyAlignment="1">
      <alignment vertical="center"/>
    </xf>
    <xf numFmtId="0" fontId="37" fillId="16" borderId="6" xfId="12933" applyFont="1" applyFill="1" applyBorder="1" applyAlignment="1">
      <alignment horizontal="center" wrapText="1"/>
    </xf>
    <xf numFmtId="0" fontId="37" fillId="16" borderId="9" xfId="12933" applyFont="1" applyFill="1" applyBorder="1" applyAlignment="1">
      <alignment horizontal="center" wrapText="1"/>
    </xf>
    <xf numFmtId="0" fontId="37" fillId="16" borderId="8" xfId="12933" applyFont="1" applyFill="1" applyBorder="1" applyAlignment="1">
      <alignment horizontal="center" wrapText="1"/>
    </xf>
    <xf numFmtId="0" fontId="37" fillId="0" borderId="0" xfId="6447" applyFont="1" applyFill="1" applyBorder="1" applyAlignment="1">
      <alignment vertical="center" shrinkToFit="1"/>
    </xf>
    <xf numFmtId="0" fontId="35" fillId="15" borderId="0" xfId="6447" applyFont="1" applyFill="1" applyBorder="1" applyAlignment="1">
      <alignment vertical="center"/>
    </xf>
    <xf numFmtId="0" fontId="37" fillId="0" borderId="8" xfId="0" applyFont="1" applyBorder="1" applyAlignment="1">
      <alignment horizontal="center" vertical="center" wrapText="1"/>
    </xf>
    <xf numFmtId="176" fontId="46" fillId="0" borderId="7" xfId="0" applyNumberFormat="1" applyFont="1" applyFill="1" applyBorder="1" applyAlignment="1">
      <alignment horizontal="center" vertical="center" wrapText="1"/>
    </xf>
    <xf numFmtId="182" fontId="37" fillId="16" borderId="7" xfId="12933" applyNumberFormat="1" applyFont="1" applyFill="1" applyBorder="1" applyAlignment="1">
      <alignment horizont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183" fontId="37" fillId="0" borderId="7" xfId="0" applyNumberFormat="1" applyFont="1" applyBorder="1" applyAlignment="1">
      <alignment horizontal="center" vertical="center"/>
    </xf>
    <xf numFmtId="183" fontId="37" fillId="0" borderId="7" xfId="0" applyNumberFormat="1" applyFont="1" applyBorder="1" applyAlignment="1">
      <alignment horizontal="center"/>
    </xf>
    <xf numFmtId="183" fontId="37" fillId="0" borderId="8" xfId="0" applyNumberFormat="1" applyFont="1" applyBorder="1" applyAlignment="1">
      <alignment horizontal="center" vertical="center" wrapText="1"/>
    </xf>
    <xf numFmtId="183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16" borderId="14" xfId="12933" applyFont="1" applyFill="1" applyBorder="1" applyAlignment="1">
      <alignment horizontal="center" vertical="center"/>
    </xf>
    <xf numFmtId="183" fontId="37" fillId="16" borderId="7" xfId="0" applyNumberFormat="1" applyFont="1" applyFill="1" applyBorder="1" applyAlignment="1">
      <alignment horizontal="center" vertical="center"/>
    </xf>
    <xf numFmtId="184" fontId="37" fillId="16" borderId="7" xfId="6447" applyNumberFormat="1" applyFont="1" applyFill="1" applyBorder="1" applyAlignment="1">
      <alignment horizontal="center" vertical="center" shrinkToFit="1"/>
    </xf>
    <xf numFmtId="0" fontId="37" fillId="16" borderId="7" xfId="0" applyFont="1" applyFill="1" applyBorder="1" applyAlignment="1">
      <alignment horizontal="center" vertical="center" wrapText="1"/>
    </xf>
    <xf numFmtId="0" fontId="37" fillId="16" borderId="7" xfId="0" applyFont="1" applyFill="1" applyBorder="1" applyAlignment="1">
      <alignment horizontal="center" vertical="center"/>
    </xf>
    <xf numFmtId="0" fontId="37" fillId="16" borderId="7" xfId="12934" applyFont="1" applyFill="1" applyBorder="1" applyAlignment="1">
      <alignment horizontal="center" vertical="center"/>
    </xf>
    <xf numFmtId="182" fontId="38" fillId="16" borderId="7" xfId="0" applyNumberFormat="1" applyFont="1" applyFill="1" applyBorder="1" applyAlignment="1">
      <alignment horizontal="center" vertical="center"/>
    </xf>
    <xf numFmtId="0" fontId="38" fillId="16" borderId="7" xfId="12934" applyFont="1" applyFill="1" applyBorder="1" applyAlignment="1">
      <alignment horizontal="center" vertical="center"/>
    </xf>
    <xf numFmtId="185" fontId="38" fillId="16" borderId="7" xfId="0" applyNumberFormat="1" applyFont="1" applyFill="1" applyBorder="1" applyAlignment="1">
      <alignment horizontal="center"/>
    </xf>
    <xf numFmtId="0" fontId="38" fillId="16" borderId="7" xfId="0" applyFont="1" applyFill="1" applyBorder="1" applyAlignment="1">
      <alignment horizontal="center" vertical="center"/>
    </xf>
    <xf numFmtId="0" fontId="38" fillId="16" borderId="7" xfId="0" applyFont="1" applyFill="1" applyBorder="1" applyAlignment="1">
      <alignment horizontal="center"/>
    </xf>
    <xf numFmtId="49" fontId="37" fillId="16" borderId="7" xfId="6447" applyNumberFormat="1" applyFont="1" applyFill="1" applyBorder="1" applyAlignment="1">
      <alignment horizontal="center" vertical="center" shrinkToFit="1"/>
    </xf>
    <xf numFmtId="0" fontId="38" fillId="16" borderId="7" xfId="12934" applyFont="1" applyFill="1" applyBorder="1" applyAlignment="1">
      <alignment horizontal="center" vertical="center" wrapText="1"/>
    </xf>
    <xf numFmtId="0" fontId="46" fillId="0" borderId="7" xfId="0" applyNumberFormat="1" applyFont="1" applyFill="1" applyBorder="1" applyAlignment="1">
      <alignment horizontal="center" vertical="center"/>
    </xf>
    <xf numFmtId="184" fontId="37" fillId="16" borderId="16" xfId="6447" applyNumberFormat="1" applyFont="1" applyFill="1" applyBorder="1" applyAlignment="1">
      <alignment horizontal="center" vertical="center" shrinkToFit="1"/>
    </xf>
    <xf numFmtId="49" fontId="37" fillId="16" borderId="11" xfId="6447" applyNumberFormat="1" applyFont="1" applyFill="1" applyBorder="1" applyAlignment="1">
      <alignment horizontal="center" vertical="center" shrinkToFit="1"/>
    </xf>
    <xf numFmtId="183" fontId="37" fillId="16" borderId="7" xfId="12933" applyNumberFormat="1" applyFont="1" applyFill="1" applyBorder="1" applyAlignment="1">
      <alignment horizontal="center"/>
    </xf>
    <xf numFmtId="183" fontId="37" fillId="16" borderId="16" xfId="6447" applyNumberFormat="1" applyFont="1" applyFill="1" applyBorder="1" applyAlignment="1">
      <alignment horizontal="center" vertical="center" shrinkToFit="1"/>
    </xf>
    <xf numFmtId="183" fontId="37" fillId="16" borderId="7" xfId="0" applyNumberFormat="1" applyFont="1" applyFill="1" applyBorder="1" applyAlignment="1">
      <alignment horizontal="center"/>
    </xf>
    <xf numFmtId="16" fontId="37" fillId="16" borderId="7" xfId="12933" applyNumberFormat="1" applyFont="1" applyFill="1" applyBorder="1" applyAlignment="1">
      <alignment horizontal="center"/>
    </xf>
    <xf numFmtId="0" fontId="37" fillId="0" borderId="6" xfId="12933" applyFont="1" applyFill="1" applyBorder="1" applyAlignment="1">
      <alignment horizontal="center" vertical="center"/>
    </xf>
    <xf numFmtId="0" fontId="37" fillId="0" borderId="7" xfId="12933" applyFont="1" applyFill="1" applyBorder="1" applyAlignment="1">
      <alignment horizontal="center" vertical="center"/>
    </xf>
    <xf numFmtId="0" fontId="37" fillId="0" borderId="8" xfId="12933" applyFont="1" applyFill="1" applyBorder="1" applyAlignment="1">
      <alignment horizontal="center" vertical="center"/>
    </xf>
    <xf numFmtId="0" fontId="37" fillId="0" borderId="13" xfId="12933" applyFont="1" applyFill="1" applyBorder="1" applyAlignment="1">
      <alignment horizontal="center" vertical="center"/>
    </xf>
    <xf numFmtId="186" fontId="37" fillId="0" borderId="7" xfId="0" applyNumberFormat="1" applyFont="1" applyBorder="1" applyAlignment="1">
      <alignment horizontal="center" vertical="center" wrapText="1"/>
    </xf>
    <xf numFmtId="182" fontId="37" fillId="0" borderId="13" xfId="12933" applyNumberFormat="1" applyFont="1" applyFill="1" applyBorder="1" applyAlignment="1">
      <alignment horizontal="center"/>
    </xf>
    <xf numFmtId="176" fontId="37" fillId="0" borderId="8" xfId="0" applyNumberFormat="1" applyFont="1" applyBorder="1" applyAlignment="1">
      <alignment horizontal="center" vertical="center" wrapText="1"/>
    </xf>
    <xf numFmtId="176" fontId="37" fillId="0" borderId="12" xfId="0" applyNumberFormat="1" applyFont="1" applyBorder="1" applyAlignment="1">
      <alignment horizontal="center" vertical="center" wrapText="1"/>
    </xf>
    <xf numFmtId="188" fontId="37" fillId="16" borderId="7" xfId="12933" applyNumberFormat="1" applyFont="1" applyFill="1" applyBorder="1" applyAlignment="1">
      <alignment horizontal="center"/>
    </xf>
    <xf numFmtId="49" fontId="37" fillId="16" borderId="7" xfId="12933" applyNumberFormat="1" applyFont="1" applyFill="1" applyBorder="1" applyAlignment="1">
      <alignment horizontal="center"/>
    </xf>
    <xf numFmtId="0" fontId="37" fillId="16" borderId="17" xfId="12933" applyFont="1" applyFill="1" applyBorder="1" applyAlignment="1">
      <alignment horizontal="center" vertical="center"/>
    </xf>
    <xf numFmtId="189" fontId="37" fillId="16" borderId="7" xfId="12933" applyNumberFormat="1" applyFont="1" applyFill="1" applyBorder="1" applyAlignment="1">
      <alignment horizontal="center" vertical="center"/>
    </xf>
    <xf numFmtId="189" fontId="37" fillId="16" borderId="17" xfId="12933" applyNumberFormat="1" applyFont="1" applyFill="1" applyBorder="1" applyAlignment="1">
      <alignment horizontal="center" vertical="center"/>
    </xf>
    <xf numFmtId="0" fontId="37" fillId="16" borderId="7" xfId="12933" applyNumberFormat="1" applyFont="1" applyFill="1" applyBorder="1" applyAlignment="1">
      <alignment horizontal="center"/>
    </xf>
    <xf numFmtId="186" fontId="37" fillId="0" borderId="7" xfId="0" applyNumberFormat="1" applyFont="1" applyBorder="1" applyAlignment="1">
      <alignment horizontal="center"/>
    </xf>
    <xf numFmtId="190" fontId="37" fillId="0" borderId="7" xfId="0" applyNumberFormat="1" applyFont="1" applyBorder="1" applyAlignment="1">
      <alignment horizontal="center"/>
    </xf>
    <xf numFmtId="0" fontId="37" fillId="0" borderId="8" xfId="0" applyFont="1" applyBorder="1" applyAlignment="1">
      <alignment horizontal="center" vertical="center"/>
    </xf>
    <xf numFmtId="0" fontId="37" fillId="0" borderId="8" xfId="12935" applyFont="1" applyFill="1" applyBorder="1" applyAlignment="1">
      <alignment horizontal="center"/>
    </xf>
    <xf numFmtId="0" fontId="37" fillId="0" borderId="7" xfId="12933" applyFont="1" applyFill="1" applyBorder="1" applyAlignment="1">
      <alignment horizontal="center"/>
    </xf>
    <xf numFmtId="183" fontId="37" fillId="0" borderId="7" xfId="12933" applyNumberFormat="1" applyFont="1" applyFill="1" applyBorder="1" applyAlignment="1">
      <alignment horizontal="center"/>
    </xf>
    <xf numFmtId="0" fontId="37" fillId="16" borderId="7" xfId="12933" applyFont="1" applyFill="1" applyBorder="1" applyAlignment="1">
      <alignment horizontal="center" wrapText="1"/>
    </xf>
    <xf numFmtId="49" fontId="37" fillId="0" borderId="6" xfId="12933" applyNumberFormat="1" applyFont="1" applyFill="1" applyBorder="1" applyAlignment="1">
      <alignment horizontal="center" wrapText="1"/>
    </xf>
    <xf numFmtId="0" fontId="37" fillId="0" borderId="9" xfId="12933" applyFont="1" applyFill="1" applyBorder="1" applyAlignment="1">
      <alignment horizontal="center" wrapText="1"/>
    </xf>
    <xf numFmtId="0" fontId="37" fillId="0" borderId="8" xfId="12933" applyFont="1" applyFill="1" applyBorder="1" applyAlignment="1">
      <alignment horizontal="center" wrapText="1"/>
    </xf>
    <xf numFmtId="0" fontId="37" fillId="17" borderId="7" xfId="12933" applyFont="1" applyFill="1" applyBorder="1" applyAlignment="1">
      <alignment horizontal="center" vertical="center"/>
    </xf>
    <xf numFmtId="0" fontId="37" fillId="17" borderId="16" xfId="12933" applyFont="1" applyFill="1" applyBorder="1" applyAlignment="1">
      <alignment horizontal="center" vertical="center"/>
    </xf>
    <xf numFmtId="0" fontId="37" fillId="17" borderId="6" xfId="12933" applyFont="1" applyFill="1" applyBorder="1" applyAlignment="1">
      <alignment vertical="center"/>
    </xf>
    <xf numFmtId="182" fontId="37" fillId="17" borderId="7" xfId="12933" applyNumberFormat="1" applyFont="1" applyFill="1" applyBorder="1" applyAlignment="1">
      <alignment horizontal="center"/>
    </xf>
    <xf numFmtId="182" fontId="37" fillId="17" borderId="7" xfId="12933" applyNumberFormat="1" applyFont="1" applyFill="1" applyBorder="1" applyAlignment="1">
      <alignment horizontal="center" vertical="center"/>
    </xf>
    <xf numFmtId="0" fontId="37" fillId="16" borderId="6" xfId="12933" applyFont="1" applyFill="1" applyBorder="1" applyAlignment="1">
      <alignment vertical="center"/>
    </xf>
    <xf numFmtId="49" fontId="37" fillId="16" borderId="8" xfId="12933" applyNumberFormat="1" applyFont="1" applyFill="1" applyBorder="1" applyAlignment="1">
      <alignment horizontal="center" vertical="center"/>
    </xf>
    <xf numFmtId="0" fontId="47" fillId="16" borderId="21" xfId="0" applyFont="1" applyFill="1" applyBorder="1" applyAlignment="1">
      <alignment horizontal="center" vertical="center"/>
    </xf>
    <xf numFmtId="0" fontId="47" fillId="18" borderId="22" xfId="0" applyFont="1" applyFill="1" applyBorder="1" applyAlignment="1">
      <alignment horizontal="center" vertical="center"/>
    </xf>
    <xf numFmtId="0" fontId="47" fillId="19" borderId="21" xfId="0" applyFont="1" applyFill="1" applyBorder="1" applyAlignment="1">
      <alignment horizontal="center" vertical="center"/>
    </xf>
    <xf numFmtId="0" fontId="47" fillId="16" borderId="23" xfId="0" applyFont="1" applyFill="1" applyBorder="1" applyAlignment="1">
      <alignment horizontal="center" vertical="center"/>
    </xf>
    <xf numFmtId="176" fontId="48" fillId="0" borderId="24" xfId="6652" applyNumberFormat="1" applyFont="1" applyFill="1" applyBorder="1" applyAlignment="1">
      <alignment horizontal="center" vertical="center"/>
    </xf>
    <xf numFmtId="190" fontId="46" fillId="16" borderId="7" xfId="12313" applyNumberFormat="1" applyFont="1" applyFill="1" applyBorder="1" applyAlignment="1">
      <alignment horizontal="center" vertical="center"/>
    </xf>
    <xf numFmtId="183" fontId="46" fillId="16" borderId="7" xfId="12313" applyNumberFormat="1" applyFont="1" applyFill="1" applyBorder="1" applyAlignment="1">
      <alignment horizontal="center" vertical="center"/>
    </xf>
    <xf numFmtId="15" fontId="37" fillId="16" borderId="7" xfId="12933" applyNumberFormat="1" applyFont="1" applyFill="1" applyBorder="1" applyAlignment="1">
      <alignment horizontal="center"/>
    </xf>
    <xf numFmtId="15" fontId="37" fillId="0" borderId="7" xfId="0" applyNumberFormat="1" applyFont="1" applyBorder="1" applyAlignment="1">
      <alignment horizontal="center"/>
    </xf>
    <xf numFmtId="0" fontId="30" fillId="17" borderId="7" xfId="0" applyFont="1" applyFill="1" applyBorder="1" applyAlignment="1">
      <alignment horizontal="center" vertical="center" wrapText="1"/>
    </xf>
    <xf numFmtId="0" fontId="37" fillId="16" borderId="7" xfId="6447" applyFont="1" applyFill="1" applyBorder="1" applyAlignment="1">
      <alignment horizontal="center" vertical="center" shrinkToFit="1"/>
    </xf>
    <xf numFmtId="183" fontId="46" fillId="0" borderId="7" xfId="0" applyNumberFormat="1" applyFont="1" applyFill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7" xfId="0" applyFont="1" applyBorder="1"/>
    <xf numFmtId="0" fontId="35" fillId="16" borderId="8" xfId="12933" applyFont="1" applyFill="1" applyBorder="1" applyAlignment="1">
      <alignment horizontal="center" vertical="center"/>
    </xf>
    <xf numFmtId="0" fontId="37" fillId="16" borderId="18" xfId="12933" applyFont="1" applyFill="1" applyBorder="1" applyAlignment="1">
      <alignment horizontal="center" vertical="center"/>
    </xf>
    <xf numFmtId="0" fontId="35" fillId="16" borderId="12" xfId="12933" applyFont="1" applyFill="1" applyBorder="1" applyAlignment="1">
      <alignment horizontal="center" vertical="center"/>
    </xf>
    <xf numFmtId="0" fontId="37" fillId="16" borderId="9" xfId="12933" applyFont="1" applyFill="1" applyBorder="1" applyAlignment="1">
      <alignment horizontal="center" vertical="center"/>
    </xf>
    <xf numFmtId="0" fontId="37" fillId="16" borderId="9" xfId="0" applyFont="1" applyFill="1" applyBorder="1" applyAlignment="1">
      <alignment horizontal="center" vertical="center"/>
    </xf>
    <xf numFmtId="0" fontId="37" fillId="16" borderId="8" xfId="0" applyFont="1" applyFill="1" applyBorder="1" applyAlignment="1">
      <alignment horizontal="center" vertical="center"/>
    </xf>
    <xf numFmtId="191" fontId="37" fillId="0" borderId="7" xfId="0" applyNumberFormat="1" applyFont="1" applyBorder="1" applyAlignment="1">
      <alignment horizontal="center"/>
    </xf>
    <xf numFmtId="0" fontId="37" fillId="0" borderId="7" xfId="0" applyFont="1" applyFill="1" applyBorder="1" applyAlignment="1">
      <alignment horizontal="center" vertical="center"/>
    </xf>
    <xf numFmtId="191" fontId="37" fillId="16" borderId="17" xfId="12933" applyNumberFormat="1" applyFont="1" applyFill="1" applyBorder="1" applyAlignment="1">
      <alignment horizontal="center" vertical="center"/>
    </xf>
    <xf numFmtId="183" fontId="37" fillId="16" borderId="7" xfId="12933" applyNumberFormat="1" applyFont="1" applyFill="1" applyBorder="1" applyAlignment="1">
      <alignment horizontal="center" vertical="center"/>
    </xf>
    <xf numFmtId="0" fontId="35" fillId="16" borderId="7" xfId="12933" applyFont="1" applyFill="1" applyBorder="1" applyAlignment="1">
      <alignment horizontal="center" vertical="center"/>
    </xf>
    <xf numFmtId="0" fontId="35" fillId="17" borderId="7" xfId="12933" applyFont="1" applyFill="1" applyBorder="1" applyAlignment="1">
      <alignment horizontal="center" vertical="center"/>
    </xf>
    <xf numFmtId="185" fontId="37" fillId="0" borderId="7" xfId="0" applyNumberFormat="1" applyFont="1" applyBorder="1" applyAlignment="1">
      <alignment horizontal="center" vertical="center"/>
    </xf>
    <xf numFmtId="191" fontId="37" fillId="16" borderId="7" xfId="12933" applyNumberFormat="1" applyFont="1" applyFill="1" applyBorder="1" applyAlignment="1">
      <alignment horizontal="center" vertical="center"/>
    </xf>
    <xf numFmtId="185" fontId="37" fillId="16" borderId="7" xfId="12933" applyNumberFormat="1" applyFont="1" applyFill="1" applyBorder="1" applyAlignment="1">
      <alignment horizontal="center" vertical="center"/>
    </xf>
    <xf numFmtId="0" fontId="49" fillId="17" borderId="7" xfId="8798" applyNumberFormat="1" applyFont="1" applyFill="1" applyBorder="1" applyAlignment="1">
      <alignment horizontal="left"/>
    </xf>
    <xf numFmtId="0" fontId="37" fillId="17" borderId="7" xfId="6447" applyFont="1" applyFill="1" applyBorder="1" applyAlignment="1">
      <alignment horizontal="center" vertical="center"/>
    </xf>
    <xf numFmtId="0" fontId="37" fillId="0" borderId="7" xfId="0" applyFont="1" applyBorder="1" applyAlignment="1"/>
    <xf numFmtId="0" fontId="37" fillId="16" borderId="7" xfId="12933" applyFont="1" applyFill="1" applyBorder="1" applyAlignment="1">
      <alignment horizontal="center" vertical="center" wrapText="1"/>
    </xf>
    <xf numFmtId="0" fontId="37" fillId="17" borderId="8" xfId="0" applyFont="1" applyFill="1" applyBorder="1" applyAlignment="1">
      <alignment horizontal="center"/>
    </xf>
    <xf numFmtId="191" fontId="37" fillId="17" borderId="7" xfId="12933" applyNumberFormat="1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 wrapText="1"/>
    </xf>
    <xf numFmtId="0" fontId="37" fillId="0" borderId="7" xfId="12337" applyFont="1" applyFill="1" applyBorder="1" applyAlignment="1">
      <alignment horizontal="center" vertical="center"/>
    </xf>
    <xf numFmtId="185" fontId="37" fillId="0" borderId="7" xfId="12933" applyNumberFormat="1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/>
    </xf>
    <xf numFmtId="185" fontId="37" fillId="0" borderId="7" xfId="0" applyNumberFormat="1" applyFont="1" applyFill="1" applyBorder="1" applyAlignment="1">
      <alignment horizontal="center"/>
    </xf>
    <xf numFmtId="182" fontId="37" fillId="16" borderId="7" xfId="6447" applyNumberFormat="1" applyFont="1" applyFill="1" applyBorder="1" applyAlignment="1">
      <alignment horizontal="center" vertical="center" shrinkToFit="1"/>
    </xf>
    <xf numFmtId="191" fontId="37" fillId="0" borderId="7" xfId="0" applyNumberFormat="1" applyFont="1" applyBorder="1" applyAlignment="1">
      <alignment horizontal="center" vertical="center"/>
    </xf>
    <xf numFmtId="182" fontId="37" fillId="16" borderId="7" xfId="12939" applyNumberFormat="1" applyFont="1" applyFill="1" applyBorder="1" applyAlignment="1">
      <alignment horizontal="center" vertical="center" wrapText="1"/>
    </xf>
    <xf numFmtId="0" fontId="37" fillId="0" borderId="7" xfId="12933" applyFont="1" applyFill="1" applyBorder="1" applyAlignment="1">
      <alignment horizontal="center" vertical="center" wrapText="1"/>
    </xf>
    <xf numFmtId="193" fontId="37" fillId="16" borderId="7" xfId="12933" applyNumberFormat="1" applyFont="1" applyFill="1" applyBorder="1" applyAlignment="1">
      <alignment horizontal="center" vertical="center"/>
    </xf>
    <xf numFmtId="0" fontId="37" fillId="16" borderId="7" xfId="6447" applyFont="1" applyFill="1" applyBorder="1" applyAlignment="1">
      <alignment vertical="center" shrinkToFit="1"/>
    </xf>
    <xf numFmtId="184" fontId="37" fillId="16" borderId="7" xfId="6447" applyNumberFormat="1" applyFont="1" applyFill="1" applyBorder="1" applyAlignment="1">
      <alignment horizontal="center"/>
    </xf>
    <xf numFmtId="182" fontId="37" fillId="16" borderId="7" xfId="12940" applyNumberFormat="1" applyFont="1" applyFill="1" applyBorder="1" applyAlignment="1">
      <alignment horizontal="center" vertical="center" wrapText="1"/>
    </xf>
    <xf numFmtId="182" fontId="37" fillId="0" borderId="7" xfId="12933" applyNumberFormat="1" applyFont="1" applyFill="1" applyBorder="1" applyAlignment="1">
      <alignment horizontal="center" vertical="center"/>
    </xf>
    <xf numFmtId="184" fontId="37" fillId="0" borderId="7" xfId="6447" applyNumberFormat="1" applyFont="1" applyFill="1" applyBorder="1" applyAlignment="1">
      <alignment horizontal="center"/>
    </xf>
    <xf numFmtId="182" fontId="37" fillId="17" borderId="7" xfId="6447" applyNumberFormat="1" applyFont="1" applyFill="1" applyBorder="1" applyAlignment="1">
      <alignment horizontal="center" vertical="center"/>
    </xf>
    <xf numFmtId="0" fontId="37" fillId="16" borderId="7" xfId="12932" applyFont="1" applyFill="1" applyBorder="1" applyAlignment="1">
      <alignment horizontal="center" vertical="center" wrapText="1"/>
    </xf>
    <xf numFmtId="182" fontId="37" fillId="0" borderId="7" xfId="0" applyNumberFormat="1" applyFont="1" applyBorder="1" applyAlignment="1">
      <alignment horizontal="center"/>
    </xf>
    <xf numFmtId="183" fontId="50" fillId="0" borderId="0" xfId="13028" applyNumberFormat="1" applyFont="1">
      <alignment vertical="center"/>
    </xf>
    <xf numFmtId="49" fontId="50" fillId="0" borderId="0" xfId="13028" applyNumberFormat="1" applyFont="1">
      <alignment vertical="center"/>
    </xf>
    <xf numFmtId="182" fontId="50" fillId="0" borderId="24" xfId="13029" applyNumberFormat="1" applyFont="1" applyFill="1" applyBorder="1" applyAlignment="1">
      <alignment horizontal="left"/>
    </xf>
    <xf numFmtId="49" fontId="50" fillId="0" borderId="24" xfId="13030" applyNumberFormat="1" applyFont="1" applyFill="1" applyBorder="1" applyAlignment="1">
      <alignment horizontal="left"/>
    </xf>
    <xf numFmtId="183" fontId="50" fillId="0" borderId="24" xfId="13029" applyNumberFormat="1" applyFont="1" applyFill="1" applyBorder="1" applyAlignment="1">
      <alignment horizontal="left" vertical="center"/>
    </xf>
    <xf numFmtId="183" fontId="50" fillId="0" borderId="0" xfId="13028" applyNumberFormat="1" applyFont="1" applyFill="1">
      <alignment vertical="center"/>
    </xf>
    <xf numFmtId="49" fontId="50" fillId="0" borderId="0" xfId="13028" applyNumberFormat="1" applyFont="1" applyFill="1">
      <alignment vertical="center"/>
    </xf>
    <xf numFmtId="183" fontId="4" fillId="0" borderId="0" xfId="13028" applyNumberFormat="1" applyFont="1">
      <alignment vertical="center"/>
    </xf>
    <xf numFmtId="183" fontId="4" fillId="0" borderId="0" xfId="13028" applyNumberFormat="1" applyFont="1" applyFill="1">
      <alignment vertical="center"/>
    </xf>
    <xf numFmtId="183" fontId="52" fillId="0" borderId="0" xfId="13028" applyNumberFormat="1" applyFont="1">
      <alignment vertical="center"/>
    </xf>
    <xf numFmtId="49" fontId="50" fillId="0" borderId="0" xfId="13029" applyNumberFormat="1" applyFont="1" applyFill="1" applyBorder="1" applyAlignment="1">
      <alignment horizontal="left" wrapText="1"/>
    </xf>
    <xf numFmtId="49" fontId="50" fillId="0" borderId="8" xfId="13031" applyNumberFormat="1" applyFont="1" applyFill="1" applyBorder="1" applyAlignment="1">
      <alignment horizontal="left" vertical="center"/>
    </xf>
    <xf numFmtId="182" fontId="50" fillId="0" borderId="0" xfId="13029" applyNumberFormat="1" applyFont="1" applyFill="1" applyBorder="1" applyAlignment="1">
      <alignment horizontal="left"/>
    </xf>
    <xf numFmtId="183" fontId="50" fillId="0" borderId="0" xfId="13029" applyNumberFormat="1" applyFont="1" applyFill="1" applyBorder="1" applyAlignment="1">
      <alignment horizontal="left" wrapText="1"/>
    </xf>
    <xf numFmtId="49" fontId="50" fillId="0" borderId="0" xfId="13030" applyNumberFormat="1" applyFont="1" applyFill="1" applyBorder="1" applyAlignment="1">
      <alignment horizontal="left"/>
    </xf>
    <xf numFmtId="183" fontId="4" fillId="15" borderId="0" xfId="13032" applyNumberFormat="1" applyFont="1" applyFill="1" applyBorder="1" applyAlignment="1">
      <alignment vertical="center"/>
    </xf>
    <xf numFmtId="49" fontId="4" fillId="15" borderId="0" xfId="13032" applyNumberFormat="1" applyFont="1" applyFill="1" applyBorder="1" applyAlignment="1">
      <alignment vertical="center"/>
    </xf>
    <xf numFmtId="183" fontId="4" fillId="0" borderId="0" xfId="13032" applyNumberFormat="1" applyFont="1" applyFill="1" applyBorder="1" applyAlignment="1">
      <alignment horizontal="left" vertical="center" shrinkToFit="1"/>
    </xf>
    <xf numFmtId="190" fontId="4" fillId="0" borderId="0" xfId="13028" applyNumberFormat="1" applyFont="1" applyFill="1" applyBorder="1" applyAlignment="1">
      <alignment horizontal="center"/>
    </xf>
    <xf numFmtId="191" fontId="53" fillId="16" borderId="26" xfId="13028" applyNumberFormat="1" applyFont="1" applyFill="1" applyBorder="1" applyAlignment="1">
      <alignment horizontal="center"/>
    </xf>
    <xf numFmtId="49" fontId="50" fillId="0" borderId="26" xfId="13030" applyNumberFormat="1" applyFont="1" applyFill="1" applyBorder="1" applyAlignment="1">
      <alignment horizontal="left"/>
    </xf>
    <xf numFmtId="49" fontId="50" fillId="0" borderId="8" xfId="13030" applyNumberFormat="1" applyFont="1" applyFill="1" applyBorder="1" applyAlignment="1">
      <alignment horizontal="left"/>
    </xf>
    <xf numFmtId="49" fontId="50" fillId="0" borderId="0" xfId="13029" applyNumberFormat="1" applyFont="1" applyFill="1" applyBorder="1" applyAlignment="1">
      <alignment horizontal="left" vertical="center"/>
    </xf>
    <xf numFmtId="185" fontId="6" fillId="0" borderId="8" xfId="13028" applyNumberFormat="1" applyFont="1" applyFill="1" applyBorder="1" applyAlignment="1">
      <alignment horizontal="left" vertical="center"/>
    </xf>
    <xf numFmtId="185" fontId="6" fillId="0" borderId="24" xfId="13028" applyNumberFormat="1" applyFont="1" applyFill="1" applyBorder="1" applyAlignment="1">
      <alignment horizontal="left" vertical="center"/>
    </xf>
    <xf numFmtId="49" fontId="50" fillId="0" borderId="8" xfId="13030" applyNumberFormat="1" applyFont="1" applyFill="1" applyBorder="1" applyAlignment="1">
      <alignment horizontal="left" wrapText="1"/>
    </xf>
    <xf numFmtId="49" fontId="50" fillId="0" borderId="24" xfId="13030" applyNumberFormat="1" applyFont="1" applyFill="1" applyBorder="1" applyAlignment="1">
      <alignment horizontal="left" wrapText="1"/>
    </xf>
    <xf numFmtId="183" fontId="50" fillId="0" borderId="0" xfId="13028" applyNumberFormat="1" applyFont="1" applyFill="1" applyBorder="1">
      <alignment vertical="center"/>
    </xf>
    <xf numFmtId="183" fontId="50" fillId="0" borderId="0" xfId="13028" applyNumberFormat="1" applyFont="1" applyFill="1" applyBorder="1" applyAlignment="1">
      <alignment horizontal="center" vertical="center"/>
    </xf>
    <xf numFmtId="49" fontId="50" fillId="0" borderId="0" xfId="13028" applyNumberFormat="1" applyFont="1" applyFill="1" applyBorder="1">
      <alignment vertical="center"/>
    </xf>
    <xf numFmtId="49" fontId="50" fillId="0" borderId="0" xfId="13028" applyNumberFormat="1" applyFont="1" applyFill="1" applyAlignment="1">
      <alignment vertical="center" wrapText="1"/>
    </xf>
    <xf numFmtId="183" fontId="50" fillId="0" borderId="0" xfId="13029" applyNumberFormat="1" applyFont="1" applyFill="1" applyBorder="1" applyAlignment="1">
      <alignment horizontal="left" vertical="center"/>
    </xf>
    <xf numFmtId="14" fontId="50" fillId="0" borderId="0" xfId="13028" applyNumberFormat="1" applyFont="1" applyFill="1" applyBorder="1">
      <alignment vertical="center"/>
    </xf>
    <xf numFmtId="49" fontId="50" fillId="0" borderId="0" xfId="13028" applyNumberFormat="1" applyFont="1" applyFill="1" applyBorder="1" applyAlignment="1">
      <alignment horizontal="center" vertical="center" wrapText="1"/>
    </xf>
    <xf numFmtId="183" fontId="50" fillId="0" borderId="9" xfId="13031" applyNumberFormat="1" applyFont="1" applyFill="1" applyBorder="1" applyAlignment="1">
      <alignment horizontal="left" vertical="center"/>
    </xf>
    <xf numFmtId="185" fontId="6" fillId="0" borderId="0" xfId="13028" applyNumberFormat="1" applyFont="1" applyFill="1" applyBorder="1" applyAlignment="1">
      <alignment horizontal="left" vertical="center"/>
    </xf>
    <xf numFmtId="183" fontId="50" fillId="0" borderId="0" xfId="13028" applyNumberFormat="1" applyFont="1" applyFill="1" applyAlignment="1"/>
    <xf numFmtId="183" fontId="50" fillId="0" borderId="0" xfId="13028" applyNumberFormat="1" applyFont="1" applyFill="1" applyBorder="1" applyAlignment="1">
      <alignment horizontal="left" vertical="center"/>
    </xf>
    <xf numFmtId="183" fontId="4" fillId="0" borderId="0" xfId="13032" applyNumberFormat="1" applyFont="1" applyFill="1" applyBorder="1" applyAlignment="1">
      <alignment horizontal="left"/>
    </xf>
    <xf numFmtId="49" fontId="4" fillId="0" borderId="0" xfId="13032" applyNumberFormat="1" applyFont="1" applyFill="1" applyBorder="1" applyAlignment="1">
      <alignment horizontal="left" vertical="center" shrinkToFit="1"/>
    </xf>
    <xf numFmtId="183" fontId="50" fillId="15" borderId="0" xfId="13028" applyNumberFormat="1" applyFont="1" applyFill="1" applyBorder="1" applyAlignment="1">
      <alignment horizontal="left" vertical="center"/>
    </xf>
    <xf numFmtId="183" fontId="50" fillId="0" borderId="24" xfId="13030" applyNumberFormat="1" applyFont="1" applyFill="1" applyBorder="1" applyAlignment="1">
      <alignment horizontal="left"/>
    </xf>
    <xf numFmtId="49" fontId="50" fillId="0" borderId="8" xfId="13031" applyNumberFormat="1" applyFont="1" applyBorder="1" applyAlignment="1">
      <alignment horizontal="left" vertical="center"/>
    </xf>
    <xf numFmtId="183" fontId="50" fillId="0" borderId="0" xfId="13030" applyNumberFormat="1" applyFont="1" applyFill="1" applyBorder="1" applyAlignment="1">
      <alignment horizontal="left"/>
    </xf>
    <xf numFmtId="49" fontId="50" fillId="0" borderId="0" xfId="13028" applyNumberFormat="1" applyFont="1" applyFill="1" applyBorder="1" applyAlignment="1">
      <alignment horizontal="center"/>
    </xf>
    <xf numFmtId="49" fontId="50" fillId="0" borderId="24" xfId="13029" applyNumberFormat="1" applyFont="1" applyFill="1" applyBorder="1" applyAlignment="1">
      <alignment horizontal="left" vertical="center"/>
    </xf>
    <xf numFmtId="49" fontId="50" fillId="0" borderId="0" xfId="13030" applyNumberFormat="1" applyFont="1" applyFill="1" applyBorder="1" applyAlignment="1">
      <alignment horizontal="left" wrapText="1"/>
    </xf>
    <xf numFmtId="183" fontId="50" fillId="0" borderId="0" xfId="13028" applyNumberFormat="1" applyFont="1" applyAlignment="1"/>
    <xf numFmtId="183" fontId="50" fillId="0" borderId="0" xfId="13028" applyNumberFormat="1" applyFont="1" applyFill="1" applyBorder="1" applyAlignment="1">
      <alignment vertical="center"/>
    </xf>
    <xf numFmtId="183" fontId="50" fillId="0" borderId="0" xfId="13029" applyNumberFormat="1" applyFont="1" applyFill="1" applyBorder="1" applyAlignment="1">
      <alignment horizontal="center" wrapText="1"/>
    </xf>
    <xf numFmtId="49" fontId="50" fillId="0" borderId="0" xfId="13029" applyNumberFormat="1" applyFont="1" applyFill="1" applyBorder="1" applyAlignment="1">
      <alignment horizontal="left"/>
    </xf>
    <xf numFmtId="49" fontId="50" fillId="0" borderId="0" xfId="13033" applyNumberFormat="1" applyFont="1" applyFill="1" applyBorder="1" applyAlignment="1">
      <alignment horizontal="left" vertical="center"/>
    </xf>
    <xf numFmtId="0" fontId="54" fillId="0" borderId="0" xfId="13028" applyNumberFormat="1" applyFont="1" applyFill="1" applyBorder="1" applyAlignment="1">
      <alignment horizontal="center"/>
    </xf>
    <xf numFmtId="183" fontId="50" fillId="0" borderId="24" xfId="13032" applyNumberFormat="1" applyFont="1" applyFill="1" applyBorder="1" applyAlignment="1">
      <alignment horizontal="left" vertical="center" shrinkToFit="1"/>
    </xf>
    <xf numFmtId="183" fontId="50" fillId="0" borderId="24" xfId="13034" applyNumberFormat="1" applyFont="1" applyFill="1" applyBorder="1" applyAlignment="1" applyProtection="1">
      <alignment horizontal="left"/>
    </xf>
    <xf numFmtId="49" fontId="50" fillId="0" borderId="8" xfId="13029" applyNumberFormat="1" applyFont="1" applyFill="1" applyBorder="1" applyAlignment="1">
      <alignment horizontal="left" vertical="center"/>
    </xf>
    <xf numFmtId="183" fontId="4" fillId="0" borderId="0" xfId="13032" applyNumberFormat="1" applyFont="1" applyFill="1" applyBorder="1" applyAlignment="1">
      <alignment horizontal="left" vertical="center"/>
    </xf>
    <xf numFmtId="49" fontId="4" fillId="0" borderId="0" xfId="13031" applyNumberFormat="1" applyFont="1" applyFill="1" applyBorder="1" applyAlignment="1">
      <alignment horizontal="left" vertical="center" wrapText="1"/>
    </xf>
    <xf numFmtId="183" fontId="4" fillId="15" borderId="0" xfId="13032" applyNumberFormat="1" applyFont="1" applyFill="1" applyBorder="1" applyAlignment="1">
      <alignment horizontal="left" vertical="center"/>
    </xf>
    <xf numFmtId="49" fontId="4" fillId="15" borderId="0" xfId="13032" applyNumberFormat="1" applyFont="1" applyFill="1" applyBorder="1" applyAlignment="1">
      <alignment horizontal="left" vertical="center"/>
    </xf>
    <xf numFmtId="16" fontId="50" fillId="0" borderId="0" xfId="13028" applyNumberFormat="1" applyFont="1" applyFill="1" applyBorder="1" applyAlignment="1">
      <alignment horizontal="left"/>
    </xf>
    <xf numFmtId="49" fontId="50" fillId="0" borderId="24" xfId="13035" applyNumberFormat="1" applyFont="1" applyFill="1" applyBorder="1" applyAlignment="1">
      <alignment horizontal="left"/>
    </xf>
    <xf numFmtId="49" fontId="50" fillId="0" borderId="24" xfId="13035" applyNumberFormat="1" applyFont="1" applyFill="1" applyBorder="1" applyAlignment="1">
      <alignment horizontal="left" wrapText="1"/>
    </xf>
    <xf numFmtId="183" fontId="50" fillId="0" borderId="0" xfId="13028" applyNumberFormat="1" applyFont="1" applyBorder="1" applyAlignment="1">
      <alignment horizontal="left" vertical="center"/>
    </xf>
    <xf numFmtId="0" fontId="55" fillId="17" borderId="0" xfId="13028" applyNumberFormat="1" applyFont="1" applyFill="1" applyBorder="1" applyAlignment="1">
      <alignment horizontal="center" vertical="center"/>
    </xf>
    <xf numFmtId="49" fontId="50" fillId="0" borderId="0" xfId="13035" applyNumberFormat="1" applyFont="1" applyFill="1" applyBorder="1" applyAlignment="1">
      <alignment horizontal="left"/>
    </xf>
    <xf numFmtId="0" fontId="56" fillId="0" borderId="0" xfId="13028" applyNumberFormat="1" applyFont="1" applyBorder="1" applyAlignment="1">
      <alignment horizontal="center" vertical="center"/>
    </xf>
    <xf numFmtId="183" fontId="50" fillId="0" borderId="24" xfId="13029" applyNumberFormat="1" applyFont="1" applyBorder="1" applyAlignment="1">
      <alignment horizontal="left" vertical="center"/>
    </xf>
    <xf numFmtId="183" fontId="58" fillId="0" borderId="0" xfId="13036" applyNumberFormat="1" applyFont="1" applyAlignment="1" applyProtection="1">
      <alignment horizontal="left" vertical="center"/>
    </xf>
    <xf numFmtId="183" fontId="59" fillId="0" borderId="0" xfId="13028" applyNumberFormat="1" applyFont="1" applyAlignment="1">
      <alignment horizontal="left" vertical="center"/>
    </xf>
    <xf numFmtId="0" fontId="61" fillId="0" borderId="0" xfId="13028" applyNumberFormat="1" applyFont="1" applyAlignment="1">
      <alignment horizontal="left" vertical="center"/>
    </xf>
    <xf numFmtId="0" fontId="53" fillId="0" borderId="0" xfId="13028" applyNumberFormat="1" applyFont="1" applyFill="1" applyBorder="1" applyAlignment="1">
      <alignment horizontal="center" vertical="center"/>
    </xf>
    <xf numFmtId="183" fontId="53" fillId="0" borderId="0" xfId="13028" applyNumberFormat="1" applyFont="1" applyFill="1" applyBorder="1" applyAlignment="1">
      <alignment horizontal="center" vertical="center"/>
    </xf>
    <xf numFmtId="0" fontId="21" fillId="0" borderId="0" xfId="13031" applyNumberFormat="1" applyFont="1" applyBorder="1"/>
    <xf numFmtId="0" fontId="21" fillId="0" borderId="0" xfId="13031" applyNumberFormat="1" applyFont="1" applyFill="1" applyBorder="1"/>
    <xf numFmtId="0" fontId="21" fillId="0" borderId="0" xfId="13028" applyNumberFormat="1" applyFont="1" applyAlignment="1"/>
    <xf numFmtId="192" fontId="63" fillId="0" borderId="0" xfId="13028" applyNumberFormat="1" applyFont="1" applyBorder="1" applyAlignment="1">
      <alignment horizontal="right"/>
    </xf>
    <xf numFmtId="183" fontId="4" fillId="0" borderId="0" xfId="13032" applyNumberFormat="1" applyFont="1" applyFill="1" applyBorder="1" applyAlignment="1">
      <alignment vertical="center" shrinkToFit="1"/>
    </xf>
    <xf numFmtId="183" fontId="52" fillId="0" borderId="0" xfId="13028" applyNumberFormat="1" applyFont="1" applyAlignment="1"/>
    <xf numFmtId="0" fontId="64" fillId="0" borderId="0" xfId="13028" applyNumberFormat="1" applyFont="1" applyFill="1" applyBorder="1" applyAlignment="1">
      <alignment horizontal="center"/>
    </xf>
    <xf numFmtId="183" fontId="50" fillId="0" borderId="0" xfId="13028" applyNumberFormat="1" applyFont="1" applyBorder="1">
      <alignment vertical="center"/>
    </xf>
    <xf numFmtId="183" fontId="65" fillId="0" borderId="0" xfId="13036" applyNumberFormat="1" applyFont="1" applyAlignment="1" applyProtection="1">
      <alignment horizontal="justify" vertical="center"/>
    </xf>
    <xf numFmtId="176" fontId="66" fillId="0" borderId="0" xfId="13028" applyNumberFormat="1" applyFont="1" applyFill="1" applyBorder="1" applyAlignment="1">
      <alignment horizontal="center" vertical="center"/>
    </xf>
    <xf numFmtId="49" fontId="53" fillId="0" borderId="0" xfId="13031" applyNumberFormat="1" applyFont="1" applyFill="1" applyBorder="1" applyAlignment="1">
      <alignment horizontal="center" vertical="center"/>
    </xf>
    <xf numFmtId="0" fontId="67" fillId="0" borderId="0" xfId="13028" applyNumberFormat="1" applyFont="1" applyFill="1" applyAlignment="1">
      <alignment horizontal="left" vertical="center"/>
    </xf>
    <xf numFmtId="183" fontId="66" fillId="0" borderId="0" xfId="13028" applyNumberFormat="1" applyFont="1" applyFill="1" applyBorder="1" applyAlignment="1">
      <alignment horizontal="center" vertical="center"/>
    </xf>
    <xf numFmtId="0" fontId="21" fillId="0" borderId="0" xfId="13031" applyNumberFormat="1" applyFont="1" applyBorder="1" applyAlignment="1">
      <alignment horizontal="left"/>
    </xf>
    <xf numFmtId="176" fontId="68" fillId="0" borderId="0" xfId="13028" applyNumberFormat="1" applyFont="1" applyFill="1" applyBorder="1" applyAlignment="1">
      <alignment horizontal="center" vertical="center"/>
    </xf>
    <xf numFmtId="0" fontId="68" fillId="0" borderId="0" xfId="13028" applyNumberFormat="1" applyFont="1" applyFill="1" applyBorder="1" applyAlignment="1">
      <alignment horizontal="center" vertical="center" wrapText="1"/>
    </xf>
    <xf numFmtId="0" fontId="68" fillId="0" borderId="0" xfId="13028" applyNumberFormat="1" applyFont="1" applyFill="1" applyBorder="1" applyAlignment="1">
      <alignment horizontal="center" vertical="center"/>
    </xf>
    <xf numFmtId="49" fontId="50" fillId="0" borderId="0" xfId="13031" applyNumberFormat="1" applyFont="1" applyBorder="1" applyAlignment="1">
      <alignment horizontal="left" vertical="center"/>
    </xf>
    <xf numFmtId="16" fontId="50" fillId="0" borderId="0" xfId="13031" applyNumberFormat="1" applyFont="1" applyAlignment="1">
      <alignment horizontal="center"/>
    </xf>
    <xf numFmtId="49" fontId="50" fillId="0" borderId="0" xfId="13028" applyNumberFormat="1" applyFont="1" applyFill="1" applyBorder="1" applyAlignment="1">
      <alignment horizontal="center" vertical="center"/>
    </xf>
    <xf numFmtId="183" fontId="50" fillId="0" borderId="0" xfId="13028" applyNumberFormat="1" applyFont="1" applyFill="1" applyBorder="1" applyAlignment="1">
      <alignment horizontal="center"/>
    </xf>
    <xf numFmtId="49" fontId="50" fillId="0" borderId="0" xfId="13028" applyNumberFormat="1" applyFont="1" applyFill="1" applyBorder="1" applyAlignment="1">
      <alignment horizontal="center" shrinkToFit="1"/>
    </xf>
    <xf numFmtId="49" fontId="50" fillId="0" borderId="0" xfId="13028" applyNumberFormat="1" applyFont="1" applyFill="1" applyBorder="1" applyAlignment="1">
      <alignment horizontal="left"/>
    </xf>
    <xf numFmtId="49" fontId="69" fillId="0" borderId="0" xfId="12962" applyNumberFormat="1" applyFont="1" applyBorder="1" applyAlignment="1">
      <alignment horizontal="left"/>
    </xf>
    <xf numFmtId="49" fontId="50" fillId="0" borderId="0" xfId="13028" applyNumberFormat="1" applyFont="1" applyFill="1" applyBorder="1" applyAlignment="1"/>
    <xf numFmtId="0" fontId="69" fillId="0" borderId="0" xfId="12962" applyFont="1" applyBorder="1" applyAlignment="1"/>
    <xf numFmtId="49" fontId="50" fillId="0" borderId="0" xfId="13035" applyNumberFormat="1" applyFont="1" applyFill="1" applyBorder="1" applyAlignment="1">
      <alignment horizontal="left" wrapText="1"/>
    </xf>
    <xf numFmtId="183" fontId="50" fillId="0" borderId="0" xfId="13028" applyNumberFormat="1" applyFont="1" applyBorder="1" applyAlignment="1">
      <alignment horizontal="center" vertical="center"/>
    </xf>
    <xf numFmtId="183" fontId="59" fillId="0" borderId="0" xfId="13028" applyNumberFormat="1" applyFont="1">
      <alignment vertical="center"/>
    </xf>
    <xf numFmtId="49" fontId="50" fillId="0" borderId="0" xfId="13028" applyNumberFormat="1" applyFont="1" applyBorder="1">
      <alignment vertical="center"/>
    </xf>
    <xf numFmtId="183" fontId="4" fillId="0" borderId="0" xfId="13028" applyNumberFormat="1" applyFont="1" applyAlignment="1"/>
    <xf numFmtId="49" fontId="50" fillId="0" borderId="0" xfId="13037" applyNumberFormat="1" applyFont="1" applyFill="1" applyBorder="1" applyAlignment="1">
      <alignment horizontal="left"/>
    </xf>
    <xf numFmtId="16" fontId="43" fillId="16" borderId="0" xfId="13028" applyNumberFormat="1" applyFont="1" applyFill="1" applyBorder="1" applyAlignment="1">
      <alignment horizontal="center" wrapText="1"/>
    </xf>
    <xf numFmtId="16" fontId="43" fillId="16" borderId="0" xfId="13028" applyNumberFormat="1" applyFont="1" applyFill="1" applyBorder="1" applyAlignment="1">
      <alignment horizontal="center"/>
    </xf>
    <xf numFmtId="16" fontId="43" fillId="0" borderId="0" xfId="13028" applyNumberFormat="1" applyFont="1" applyFill="1" applyBorder="1" applyAlignment="1">
      <alignment horizontal="center"/>
    </xf>
    <xf numFmtId="16" fontId="43" fillId="0" borderId="0" xfId="13028" applyNumberFormat="1" applyFont="1" applyFill="1" applyBorder="1" applyAlignment="1">
      <alignment horizontal="center" wrapText="1"/>
    </xf>
    <xf numFmtId="183" fontId="50" fillId="0" borderId="0" xfId="13029" applyNumberFormat="1" applyFont="1" applyAlignment="1">
      <alignment horizontal="left" vertical="center"/>
    </xf>
    <xf numFmtId="183" fontId="4" fillId="0" borderId="0" xfId="13031" applyNumberFormat="1" applyFont="1" applyBorder="1" applyAlignment="1">
      <alignment horizontal="center" vertical="center"/>
    </xf>
    <xf numFmtId="183" fontId="4" fillId="0" borderId="0" xfId="13028" applyNumberFormat="1" applyFont="1" applyAlignment="1">
      <alignment vertical="center"/>
    </xf>
    <xf numFmtId="199" fontId="71" fillId="0" borderId="0" xfId="13028" applyNumberFormat="1" applyFont="1" applyAlignment="1">
      <alignment horizontal="center" vertical="center"/>
    </xf>
    <xf numFmtId="183" fontId="70" fillId="0" borderId="0" xfId="13031" applyNumberFormat="1" applyFont="1" applyBorder="1" applyAlignment="1">
      <alignment horizontal="center" vertical="center"/>
    </xf>
    <xf numFmtId="49" fontId="70" fillId="0" borderId="0" xfId="13031" applyNumberFormat="1" applyFont="1" applyBorder="1" applyAlignment="1">
      <alignment horizontal="center" vertical="center"/>
    </xf>
    <xf numFmtId="200" fontId="6" fillId="0" borderId="0" xfId="13042" applyNumberFormat="1" applyFont="1" applyFill="1" applyAlignment="1"/>
    <xf numFmtId="49" fontId="6" fillId="0" borderId="0" xfId="13042" applyNumberFormat="1" applyFont="1" applyFill="1" applyAlignment="1"/>
    <xf numFmtId="201" fontId="6" fillId="0" borderId="24" xfId="13042" applyNumberFormat="1" applyFont="1" applyFill="1" applyBorder="1" applyAlignment="1">
      <alignment horizontal="center"/>
    </xf>
    <xf numFmtId="49" fontId="6" fillId="0" borderId="24" xfId="13042" applyNumberFormat="1" applyFont="1" applyFill="1" applyBorder="1" applyAlignment="1">
      <alignment horizontal="center"/>
    </xf>
    <xf numFmtId="200" fontId="6" fillId="0" borderId="24" xfId="13043" applyNumberFormat="1" applyFont="1" applyFill="1" applyBorder="1" applyAlignment="1">
      <alignment horizontal="center" vertical="center"/>
    </xf>
    <xf numFmtId="200" fontId="41" fillId="0" borderId="0" xfId="13042" applyNumberFormat="1" applyFont="1" applyFill="1" applyAlignment="1"/>
    <xf numFmtId="200" fontId="69" fillId="0" borderId="0" xfId="13044" applyNumberFormat="1" applyFont="1" applyFill="1" applyBorder="1" applyAlignment="1">
      <alignment horizontal="left" vertical="center" shrinkToFit="1"/>
    </xf>
    <xf numFmtId="200" fontId="6" fillId="0" borderId="0" xfId="13042" applyNumberFormat="1" applyFont="1" applyFill="1" applyBorder="1" applyAlignment="1"/>
    <xf numFmtId="200" fontId="6" fillId="0" borderId="0" xfId="13044" applyNumberFormat="1" applyFont="1" applyFill="1" applyBorder="1" applyAlignment="1">
      <alignment horizontal="left" vertical="center"/>
    </xf>
    <xf numFmtId="200" fontId="6" fillId="0" borderId="0" xfId="13044" applyNumberFormat="1" applyFont="1" applyFill="1" applyBorder="1" applyAlignment="1">
      <alignment horizontal="left" vertical="center" shrinkToFit="1"/>
    </xf>
    <xf numFmtId="200" fontId="73" fillId="0" borderId="0" xfId="13042" applyNumberFormat="1" applyFont="1" applyFill="1" applyAlignment="1"/>
    <xf numFmtId="201" fontId="73" fillId="0" borderId="24" xfId="13042" applyNumberFormat="1" applyFont="1" applyFill="1" applyBorder="1" applyAlignment="1">
      <alignment horizontal="center"/>
    </xf>
    <xf numFmtId="200" fontId="73" fillId="0" borderId="24" xfId="13043" applyNumberFormat="1" applyFont="1" applyFill="1" applyBorder="1" applyAlignment="1">
      <alignment horizontal="center" vertical="center"/>
    </xf>
    <xf numFmtId="200" fontId="73" fillId="0" borderId="0" xfId="13044" applyNumberFormat="1" applyFont="1" applyFill="1" applyBorder="1" applyAlignment="1">
      <alignment horizontal="left" vertical="center" shrinkToFit="1"/>
    </xf>
    <xf numFmtId="200" fontId="73" fillId="0" borderId="0" xfId="13044" applyNumberFormat="1" applyFont="1" applyFill="1" applyBorder="1" applyAlignment="1">
      <alignment horizontal="left" vertical="center"/>
    </xf>
    <xf numFmtId="201" fontId="73" fillId="0" borderId="0" xfId="13042" applyNumberFormat="1" applyFont="1" applyFill="1" applyBorder="1" applyAlignment="1">
      <alignment horizontal="center"/>
    </xf>
    <xf numFmtId="200" fontId="73" fillId="0" borderId="0" xfId="13043" applyNumberFormat="1" applyFont="1" applyFill="1" applyBorder="1" applyAlignment="1">
      <alignment horizontal="center" vertical="center" wrapText="1"/>
    </xf>
    <xf numFmtId="201" fontId="10" fillId="0" borderId="24" xfId="13043" applyNumberFormat="1" applyFont="1" applyFill="1" applyBorder="1" applyAlignment="1">
      <alignment horizontal="center" vertical="center"/>
    </xf>
    <xf numFmtId="200" fontId="10" fillId="0" borderId="0" xfId="13045" applyNumberFormat="1" applyFont="1" applyFill="1" applyAlignment="1">
      <alignment vertical="center"/>
    </xf>
    <xf numFmtId="200" fontId="10" fillId="0" borderId="0" xfId="13043" applyNumberFormat="1" applyFont="1" applyFill="1" applyBorder="1" applyAlignment="1">
      <alignment horizontal="center" vertical="center"/>
    </xf>
    <xf numFmtId="200" fontId="10" fillId="0" borderId="0" xfId="13045" applyNumberFormat="1" applyFont="1" applyFill="1" applyBorder="1" applyAlignment="1">
      <alignment horizontal="center"/>
    </xf>
    <xf numFmtId="200" fontId="41" fillId="0" borderId="0" xfId="13044" applyNumberFormat="1" applyFont="1" applyFill="1" applyBorder="1" applyAlignment="1">
      <alignment horizontal="left" vertical="center" shrinkToFit="1"/>
    </xf>
    <xf numFmtId="200" fontId="10" fillId="0" borderId="0" xfId="13044" applyNumberFormat="1" applyFont="1" applyFill="1" applyBorder="1" applyAlignment="1">
      <alignment horizontal="left" vertical="center" shrinkToFit="1"/>
    </xf>
    <xf numFmtId="201" fontId="6" fillId="0" borderId="24" xfId="13043" applyNumberFormat="1" applyFont="1" applyFill="1" applyBorder="1" applyAlignment="1">
      <alignment horizontal="center" vertical="center"/>
    </xf>
    <xf numFmtId="201" fontId="6" fillId="0" borderId="0" xfId="13043" applyNumberFormat="1" applyFont="1" applyFill="1" applyBorder="1" applyAlignment="1">
      <alignment horizontal="center"/>
    </xf>
    <xf numFmtId="201" fontId="6" fillId="0" borderId="0" xfId="13043" applyNumberFormat="1" applyFont="1" applyFill="1" applyBorder="1" applyAlignment="1">
      <alignment horizontal="center" vertical="center"/>
    </xf>
    <xf numFmtId="200" fontId="6" fillId="0" borderId="0" xfId="13043" applyNumberFormat="1" applyFont="1" applyFill="1" applyBorder="1" applyAlignment="1">
      <alignment horizontal="center" vertical="center"/>
    </xf>
    <xf numFmtId="200" fontId="6" fillId="0" borderId="0" xfId="13045" applyNumberFormat="1" applyFont="1" applyFill="1" applyBorder="1" applyAlignment="1">
      <alignment horizontal="center"/>
    </xf>
    <xf numFmtId="201" fontId="6" fillId="0" borderId="0" xfId="13042" applyNumberFormat="1" applyFont="1" applyFill="1" applyBorder="1" applyAlignment="1">
      <alignment horizontal="center"/>
    </xf>
    <xf numFmtId="200" fontId="6" fillId="0" borderId="0" xfId="13042" applyNumberFormat="1" applyFont="1" applyFill="1" applyBorder="1" applyAlignment="1">
      <alignment horizontal="center"/>
    </xf>
    <xf numFmtId="202" fontId="6" fillId="0" borderId="0" xfId="13046" applyNumberFormat="1" applyFont="1" applyFill="1" applyBorder="1" applyAlignment="1">
      <alignment horizontal="center" vertical="center"/>
    </xf>
    <xf numFmtId="200" fontId="6" fillId="0" borderId="0" xfId="13042" applyNumberFormat="1" applyFont="1" applyFill="1" applyBorder="1" applyAlignment="1">
      <alignment horizontal="center" vertical="center"/>
    </xf>
    <xf numFmtId="201" fontId="6" fillId="0" borderId="0" xfId="13044" applyNumberFormat="1" applyFont="1" applyFill="1" applyBorder="1" applyAlignment="1">
      <alignment horizontal="center" vertical="center" shrinkToFit="1"/>
    </xf>
    <xf numFmtId="49" fontId="6" fillId="0" borderId="0" xfId="13044" applyNumberFormat="1" applyFont="1" applyFill="1" applyBorder="1" applyAlignment="1">
      <alignment horizontal="center" vertical="center" shrinkToFit="1"/>
    </xf>
    <xf numFmtId="184" fontId="6" fillId="0" borderId="0" xfId="13044" applyNumberFormat="1" applyFont="1" applyFill="1" applyBorder="1" applyAlignment="1">
      <alignment horizontal="center" vertical="center" shrinkToFit="1"/>
    </xf>
    <xf numFmtId="201" fontId="6" fillId="0" borderId="24" xfId="13043" applyNumberFormat="1" applyFont="1" applyFill="1" applyBorder="1" applyAlignment="1">
      <alignment horizontal="center" vertical="center" wrapText="1"/>
    </xf>
    <xf numFmtId="58" fontId="6" fillId="0" borderId="0" xfId="13044" applyNumberFormat="1" applyFont="1" applyFill="1" applyBorder="1" applyAlignment="1">
      <alignment horizontal="left" vertical="center" shrinkToFit="1"/>
    </xf>
    <xf numFmtId="201" fontId="6" fillId="0" borderId="24" xfId="13043" applyNumberFormat="1" applyFont="1" applyFill="1" applyBorder="1" applyAlignment="1">
      <alignment horizontal="center" wrapText="1"/>
    </xf>
    <xf numFmtId="182" fontId="6" fillId="0" borderId="24" xfId="13043" applyNumberFormat="1" applyFont="1" applyFill="1" applyBorder="1" applyAlignment="1">
      <alignment horizontal="center"/>
    </xf>
    <xf numFmtId="201" fontId="6" fillId="0" borderId="0" xfId="13043" applyNumberFormat="1" applyFont="1" applyFill="1" applyBorder="1" applyAlignment="1">
      <alignment horizontal="center" wrapText="1"/>
    </xf>
    <xf numFmtId="182" fontId="6" fillId="0" borderId="0" xfId="13043" applyNumberFormat="1" applyFont="1" applyFill="1" applyBorder="1" applyAlignment="1">
      <alignment horizontal="center"/>
    </xf>
    <xf numFmtId="182" fontId="6" fillId="0" borderId="0" xfId="13043" applyNumberFormat="1" applyFont="1" applyFill="1" applyBorder="1" applyAlignment="1">
      <alignment horizontal="center" vertical="center"/>
    </xf>
    <xf numFmtId="182" fontId="6" fillId="0" borderId="24" xfId="13043" applyNumberFormat="1" applyFont="1" applyFill="1" applyBorder="1" applyAlignment="1">
      <alignment horizontal="center" vertical="center"/>
    </xf>
    <xf numFmtId="200" fontId="5" fillId="0" borderId="0" xfId="13047" applyNumberFormat="1" applyBorder="1" applyAlignment="1">
      <alignment horizontal="center" vertical="center"/>
    </xf>
    <xf numFmtId="200" fontId="72" fillId="0" borderId="9" xfId="13042" applyNumberFormat="1" applyFont="1" applyFill="1" applyBorder="1" applyAlignment="1">
      <alignment horizontal="center" vertical="center" wrapText="1"/>
    </xf>
    <xf numFmtId="200" fontId="6" fillId="0" borderId="11" xfId="13043" applyNumberFormat="1" applyFont="1" applyFill="1" applyBorder="1" applyAlignment="1">
      <alignment horizontal="center" vertical="center"/>
    </xf>
    <xf numFmtId="200" fontId="6" fillId="0" borderId="27" xfId="13042" applyNumberFormat="1" applyFont="1" applyFill="1" applyBorder="1" applyAlignment="1">
      <alignment horizontal="center"/>
    </xf>
    <xf numFmtId="200" fontId="76" fillId="15" borderId="0" xfId="13048" applyNumberFormat="1" applyFont="1" applyFill="1" applyBorder="1" applyAlignment="1">
      <alignment horizontal="left" vertical="center"/>
    </xf>
    <xf numFmtId="200" fontId="6" fillId="0" borderId="0" xfId="13043" applyNumberFormat="1" applyFont="1" applyFill="1" applyBorder="1" applyAlignment="1">
      <alignment horizontal="center" vertical="center" wrapText="1"/>
    </xf>
    <xf numFmtId="200" fontId="6" fillId="0" borderId="0" xfId="13043" applyNumberFormat="1" applyFont="1" applyFill="1" applyBorder="1" applyAlignment="1">
      <alignment horizontal="center"/>
    </xf>
    <xf numFmtId="200" fontId="6" fillId="0" borderId="24" xfId="13043" applyNumberFormat="1" applyFont="1" applyFill="1" applyBorder="1" applyAlignment="1">
      <alignment horizontal="center" vertical="center" wrapText="1"/>
    </xf>
    <xf numFmtId="201" fontId="6" fillId="0" borderId="26" xfId="13043" applyNumberFormat="1" applyFont="1" applyFill="1" applyBorder="1" applyAlignment="1">
      <alignment horizontal="center" wrapText="1"/>
    </xf>
    <xf numFmtId="200" fontId="6" fillId="0" borderId="0" xfId="13043" applyNumberFormat="1" applyFont="1" applyFill="1" applyBorder="1" applyAlignment="1">
      <alignment horizontal="center" wrapText="1"/>
    </xf>
    <xf numFmtId="201" fontId="6" fillId="0" borderId="26" xfId="13042" applyNumberFormat="1" applyFont="1" applyFill="1" applyBorder="1" applyAlignment="1">
      <alignment horizontal="center"/>
    </xf>
    <xf numFmtId="200" fontId="5" fillId="0" borderId="0" xfId="13047" applyNumberFormat="1" applyBorder="1">
      <alignment vertical="center"/>
    </xf>
    <xf numFmtId="200" fontId="5" fillId="0" borderId="0" xfId="13047" applyNumberFormat="1" applyBorder="1" applyAlignment="1">
      <alignment horizontal="center" vertical="center" wrapText="1"/>
    </xf>
    <xf numFmtId="200" fontId="10" fillId="0" borderId="0" xfId="13042" applyNumberFormat="1" applyFont="1" applyFill="1" applyBorder="1" applyAlignment="1">
      <alignment horizontal="center" vertical="center"/>
    </xf>
    <xf numFmtId="201" fontId="6" fillId="0" borderId="24" xfId="13042" applyNumberFormat="1" applyFont="1" applyFill="1" applyBorder="1" applyAlignment="1">
      <alignment horizontal="center" vertical="center"/>
    </xf>
    <xf numFmtId="201" fontId="6" fillId="0" borderId="0" xfId="13042" applyNumberFormat="1" applyFont="1" applyFill="1" applyBorder="1" applyAlignment="1">
      <alignment horizontal="center" vertical="center"/>
    </xf>
    <xf numFmtId="201" fontId="6" fillId="0" borderId="27" xfId="13043" applyNumberFormat="1" applyFont="1" applyFill="1" applyBorder="1" applyAlignment="1">
      <alignment horizontal="center" vertical="center"/>
    </xf>
    <xf numFmtId="200" fontId="6" fillId="0" borderId="26" xfId="13042" applyNumberFormat="1" applyFont="1" applyFill="1" applyBorder="1" applyAlignment="1">
      <alignment horizontal="center" vertical="center"/>
    </xf>
    <xf numFmtId="200" fontId="6" fillId="0" borderId="25" xfId="13042" applyNumberFormat="1" applyFont="1" applyFill="1" applyBorder="1" applyAlignment="1">
      <alignment horizontal="center" vertical="center"/>
    </xf>
    <xf numFmtId="200" fontId="6" fillId="0" borderId="11" xfId="13049" applyNumberFormat="1" applyFont="1" applyFill="1" applyBorder="1" applyAlignment="1">
      <alignment horizontal="center" vertical="center"/>
    </xf>
    <xf numFmtId="200" fontId="79" fillId="0" borderId="11" xfId="13042" applyNumberFormat="1" applyFont="1" applyFill="1" applyBorder="1" applyAlignment="1">
      <alignment horizontal="center"/>
    </xf>
    <xf numFmtId="200" fontId="6" fillId="0" borderId="24" xfId="13042" applyNumberFormat="1" applyFont="1" applyFill="1" applyBorder="1" applyAlignment="1">
      <alignment horizontal="center" vertical="center"/>
    </xf>
    <xf numFmtId="200" fontId="79" fillId="0" borderId="24" xfId="13050" applyNumberFormat="1" applyFont="1" applyFill="1" applyBorder="1" applyAlignment="1">
      <alignment horizontal="center"/>
    </xf>
    <xf numFmtId="200" fontId="79" fillId="0" borderId="24" xfId="13051" applyNumberFormat="1" applyFont="1" applyFill="1" applyBorder="1" applyAlignment="1">
      <alignment horizontal="center"/>
    </xf>
    <xf numFmtId="0" fontId="79" fillId="0" borderId="24" xfId="13047" applyNumberFormat="1" applyFont="1" applyFill="1" applyBorder="1" applyAlignment="1">
      <alignment horizontal="center"/>
    </xf>
    <xf numFmtId="201" fontId="6" fillId="0" borderId="24" xfId="13043" applyNumberFormat="1" applyFont="1" applyFill="1" applyBorder="1" applyAlignment="1">
      <alignment horizontal="center"/>
    </xf>
    <xf numFmtId="200" fontId="6" fillId="0" borderId="0" xfId="13044" applyNumberFormat="1" applyFont="1" applyFill="1" applyBorder="1" applyAlignment="1">
      <alignment horizontal="center" vertical="center" shrinkToFit="1"/>
    </xf>
    <xf numFmtId="200" fontId="6" fillId="0" borderId="28" xfId="13044" applyNumberFormat="1" applyFont="1" applyFill="1" applyBorder="1" applyAlignment="1">
      <alignment vertical="center" shrinkToFit="1"/>
    </xf>
    <xf numFmtId="200" fontId="81" fillId="0" borderId="0" xfId="13042" applyNumberFormat="1" applyFont="1" applyFill="1" applyBorder="1" applyAlignment="1">
      <alignment horizontal="center" vertical="center"/>
    </xf>
    <xf numFmtId="201" fontId="6" fillId="0" borderId="0" xfId="13043" applyNumberFormat="1" applyFont="1" applyFill="1" applyBorder="1" applyAlignment="1">
      <alignment horizontal="center" vertical="center" wrapText="1"/>
    </xf>
    <xf numFmtId="200" fontId="72" fillId="0" borderId="0" xfId="13042" applyNumberFormat="1" applyFont="1" applyFill="1" applyAlignment="1">
      <alignment horizontal="left" vertical="center" wrapText="1" shrinkToFit="1"/>
    </xf>
    <xf numFmtId="200" fontId="72" fillId="0" borderId="24" xfId="13042" applyNumberFormat="1" applyFont="1" applyFill="1" applyBorder="1" applyAlignment="1">
      <alignment horizontal="center" wrapText="1"/>
    </xf>
    <xf numFmtId="200" fontId="6" fillId="0" borderId="0" xfId="13043" applyNumberFormat="1" applyFont="1" applyFill="1" applyBorder="1" applyAlignment="1"/>
    <xf numFmtId="201" fontId="6" fillId="0" borderId="27" xfId="13043" applyNumberFormat="1" applyFont="1" applyFill="1" applyBorder="1" applyAlignment="1">
      <alignment horizontal="center" wrapText="1"/>
    </xf>
    <xf numFmtId="200" fontId="6" fillId="0" borderId="27" xfId="13043" applyNumberFormat="1" applyFont="1" applyFill="1" applyBorder="1" applyAlignment="1">
      <alignment horizontal="center" vertical="center"/>
    </xf>
    <xf numFmtId="200" fontId="6" fillId="0" borderId="25" xfId="13043" applyNumberFormat="1" applyFont="1" applyFill="1" applyBorder="1" applyAlignment="1">
      <alignment horizontal="center" vertical="center"/>
    </xf>
    <xf numFmtId="200" fontId="82" fillId="0" borderId="0" xfId="13043" applyNumberFormat="1" applyFont="1" applyFill="1" applyAlignment="1"/>
    <xf numFmtId="200" fontId="41" fillId="0" borderId="0" xfId="13043" applyNumberFormat="1" applyFont="1" applyFill="1" applyAlignment="1"/>
    <xf numFmtId="200" fontId="6" fillId="0" borderId="26" xfId="13043" applyNumberFormat="1" applyFont="1" applyFill="1" applyBorder="1" applyAlignment="1">
      <alignment horizontal="center" vertical="center"/>
    </xf>
    <xf numFmtId="200" fontId="6" fillId="0" borderId="0" xfId="13042" applyNumberFormat="1" applyFont="1" applyFill="1" applyBorder="1" applyAlignment="1">
      <alignment vertical="center"/>
    </xf>
    <xf numFmtId="200" fontId="6" fillId="0" borderId="0" xfId="13052" applyNumberFormat="1" applyFont="1" applyFill="1" applyBorder="1" applyAlignment="1">
      <alignment horizontal="center" vertical="center"/>
    </xf>
    <xf numFmtId="200" fontId="6" fillId="0" borderId="0" xfId="13042" applyNumberFormat="1" applyFont="1" applyFill="1" applyAlignment="1">
      <alignment vertical="center"/>
    </xf>
    <xf numFmtId="200" fontId="83" fillId="0" borderId="0" xfId="13053" applyNumberFormat="1" applyFont="1" applyAlignment="1">
      <alignment horizontal="center" vertical="center"/>
    </xf>
    <xf numFmtId="201" fontId="6" fillId="0" borderId="0" xfId="13052" applyNumberFormat="1" applyFont="1" applyFill="1" applyBorder="1" applyAlignment="1">
      <alignment horizontal="center" vertical="center"/>
    </xf>
    <xf numFmtId="200" fontId="6" fillId="0" borderId="0" xfId="13042" applyNumberFormat="1" applyFont="1" applyFill="1" applyAlignment="1">
      <alignment horizontal="center" vertical="center"/>
    </xf>
    <xf numFmtId="200" fontId="84" fillId="0" borderId="0" xfId="13053" applyNumberFormat="1" applyFont="1" applyAlignment="1">
      <alignment horizontal="left" vertical="center"/>
    </xf>
    <xf numFmtId="0" fontId="21" fillId="0" borderId="0" xfId="13021" applyFont="1"/>
    <xf numFmtId="0" fontId="67" fillId="0" borderId="0" xfId="13021" applyFont="1"/>
    <xf numFmtId="0" fontId="67" fillId="0" borderId="0" xfId="13021" applyFont="1" applyFill="1"/>
    <xf numFmtId="0" fontId="56" fillId="0" borderId="0" xfId="13021" applyFont="1"/>
    <xf numFmtId="0" fontId="107" fillId="0" borderId="0" xfId="13021" applyFont="1"/>
    <xf numFmtId="0" fontId="107" fillId="0" borderId="0" xfId="13021" applyFont="1" applyFill="1"/>
    <xf numFmtId="0" fontId="108" fillId="0" borderId="0" xfId="13021" applyFont="1"/>
    <xf numFmtId="182" fontId="67" fillId="0" borderId="38" xfId="13201" applyNumberFormat="1" applyFont="1" applyBorder="1" applyAlignment="1">
      <alignment horizontal="center" wrapText="1"/>
    </xf>
    <xf numFmtId="182" fontId="67" fillId="0" borderId="39" xfId="13201" applyNumberFormat="1" applyFont="1" applyBorder="1" applyAlignment="1">
      <alignment horizontal="center" vertical="center" wrapText="1"/>
    </xf>
    <xf numFmtId="0" fontId="67" fillId="0" borderId="40" xfId="13201" applyFont="1" applyBorder="1" applyAlignment="1">
      <alignment horizontal="center" vertical="center" wrapText="1"/>
    </xf>
    <xf numFmtId="0" fontId="67" fillId="0" borderId="38" xfId="13201" applyFont="1" applyFill="1" applyBorder="1" applyAlignment="1">
      <alignment horizontal="center" vertical="center" wrapText="1"/>
    </xf>
    <xf numFmtId="0" fontId="67" fillId="0" borderId="0" xfId="13021" applyFont="1" applyBorder="1"/>
    <xf numFmtId="0" fontId="63" fillId="0" borderId="0" xfId="13021" applyFont="1" applyAlignment="1">
      <alignment horizontal="left" vertical="center" wrapText="1" shrinkToFit="1"/>
    </xf>
    <xf numFmtId="0" fontId="67" fillId="0" borderId="38" xfId="13202" applyFont="1" applyBorder="1" applyAlignment="1">
      <alignment horizontal="center" vertical="center" wrapText="1"/>
    </xf>
    <xf numFmtId="0" fontId="67" fillId="0" borderId="41" xfId="13202" applyFont="1" applyBorder="1" applyAlignment="1">
      <alignment horizontal="center" vertical="center" wrapText="1"/>
    </xf>
    <xf numFmtId="0" fontId="67" fillId="0" borderId="7" xfId="13202" applyFont="1" applyBorder="1" applyAlignment="1">
      <alignment horizontal="center" vertical="center" wrapText="1"/>
    </xf>
    <xf numFmtId="0" fontId="108" fillId="0" borderId="0" xfId="13021" applyFont="1" applyFill="1"/>
    <xf numFmtId="0" fontId="67" fillId="0" borderId="0" xfId="13021" applyFont="1" applyFill="1" applyAlignment="1">
      <alignment horizontal="center" vertical="center" wrapText="1" shrinkToFit="1"/>
    </xf>
    <xf numFmtId="49" fontId="67" fillId="0" borderId="0" xfId="13021" applyNumberFormat="1" applyFont="1" applyFill="1" applyAlignment="1">
      <alignment horizontal="center" vertical="center" wrapText="1" shrinkToFit="1"/>
    </xf>
    <xf numFmtId="0" fontId="67" fillId="0" borderId="7" xfId="13201" applyFont="1" applyFill="1" applyBorder="1" applyAlignment="1">
      <alignment horizontal="center" vertical="center" wrapText="1"/>
    </xf>
    <xf numFmtId="182" fontId="67" fillId="0" borderId="7" xfId="13201" applyNumberFormat="1" applyFont="1" applyBorder="1" applyAlignment="1">
      <alignment horizontal="center" wrapText="1"/>
    </xf>
    <xf numFmtId="182" fontId="67" fillId="0" borderId="41" xfId="13201" applyNumberFormat="1" applyFont="1" applyBorder="1" applyAlignment="1">
      <alignment horizontal="center" vertical="center" wrapText="1"/>
    </xf>
    <xf numFmtId="0" fontId="67" fillId="0" borderId="7" xfId="13201" applyFont="1" applyBorder="1" applyAlignment="1">
      <alignment horizontal="center" vertical="center" wrapText="1"/>
    </xf>
    <xf numFmtId="182" fontId="67" fillId="0" borderId="45" xfId="13201" applyNumberFormat="1" applyFont="1" applyBorder="1" applyAlignment="1">
      <alignment horizontal="center" wrapText="1"/>
    </xf>
    <xf numFmtId="0" fontId="67" fillId="0" borderId="38" xfId="13021" applyFont="1" applyBorder="1" applyAlignment="1">
      <alignment horizontal="center" vertical="center" wrapText="1"/>
    </xf>
    <xf numFmtId="182" fontId="67" fillId="0" borderId="39" xfId="13021" applyNumberFormat="1" applyFont="1" applyBorder="1" applyAlignment="1">
      <alignment horizontal="center" wrapText="1"/>
    </xf>
    <xf numFmtId="182" fontId="67" fillId="0" borderId="0" xfId="13021" applyNumberFormat="1" applyFont="1" applyAlignment="1">
      <alignment horizontal="center" wrapText="1"/>
    </xf>
    <xf numFmtId="182" fontId="67" fillId="0" borderId="0" xfId="13021" applyNumberFormat="1" applyFont="1" applyAlignment="1">
      <alignment horizontal="center" vertical="center" wrapText="1"/>
    </xf>
    <xf numFmtId="0" fontId="67" fillId="0" borderId="0" xfId="13021" applyFont="1" applyAlignment="1">
      <alignment horizontal="center" vertical="center" wrapText="1" shrinkToFit="1"/>
    </xf>
    <xf numFmtId="0" fontId="67" fillId="0" borderId="0" xfId="13021" applyFont="1" applyAlignment="1">
      <alignment horizontal="center" wrapText="1"/>
    </xf>
    <xf numFmtId="182" fontId="67" fillId="0" borderId="7" xfId="13201" applyNumberFormat="1" applyFont="1" applyBorder="1" applyAlignment="1">
      <alignment horizontal="center"/>
    </xf>
    <xf numFmtId="0" fontId="67" fillId="0" borderId="45" xfId="13201" applyFont="1" applyFill="1" applyBorder="1" applyAlignment="1">
      <alignment horizontal="center" vertical="center" wrapText="1"/>
    </xf>
    <xf numFmtId="182" fontId="67" fillId="0" borderId="47" xfId="13201" applyNumberFormat="1" applyFont="1" applyBorder="1" applyAlignment="1">
      <alignment horizontal="center"/>
    </xf>
    <xf numFmtId="182" fontId="67" fillId="0" borderId="39" xfId="13201" applyNumberFormat="1" applyFont="1" applyBorder="1" applyAlignment="1">
      <alignment horizontal="center"/>
    </xf>
    <xf numFmtId="184" fontId="67" fillId="0" borderId="0" xfId="13021" applyNumberFormat="1" applyFont="1" applyFill="1" applyAlignment="1">
      <alignment horizontal="center" vertical="center" wrapText="1" shrinkToFit="1"/>
    </xf>
    <xf numFmtId="0" fontId="63" fillId="15" borderId="0" xfId="13021" applyFont="1" applyFill="1" applyAlignment="1">
      <alignment horizontal="left" vertical="center" wrapText="1"/>
    </xf>
    <xf numFmtId="182" fontId="67" fillId="0" borderId="7" xfId="13021" applyNumberFormat="1" applyFont="1" applyBorder="1" applyAlignment="1">
      <alignment horizontal="center" wrapText="1"/>
    </xf>
    <xf numFmtId="182" fontId="67" fillId="0" borderId="7" xfId="13021" applyNumberFormat="1" applyFont="1" applyBorder="1" applyAlignment="1">
      <alignment horizontal="center" vertical="center" wrapText="1"/>
    </xf>
    <xf numFmtId="203" fontId="67" fillId="0" borderId="7" xfId="13021" applyNumberFormat="1" applyFont="1" applyFill="1" applyBorder="1" applyAlignment="1" applyProtection="1">
      <alignment horizontal="center"/>
      <protection locked="0"/>
    </xf>
    <xf numFmtId="0" fontId="67" fillId="0" borderId="7" xfId="13021" applyFont="1" applyBorder="1" applyAlignment="1">
      <alignment horizontal="center"/>
    </xf>
    <xf numFmtId="0" fontId="63" fillId="0" borderId="0" xfId="13021" applyFont="1"/>
    <xf numFmtId="182" fontId="67" fillId="0" borderId="0" xfId="13021" applyNumberFormat="1" applyFont="1" applyFill="1" applyBorder="1" applyAlignment="1">
      <alignment horizontal="center" vertical="center" wrapText="1"/>
    </xf>
    <xf numFmtId="0" fontId="67" fillId="0" borderId="0" xfId="13021" applyFont="1" applyFill="1" applyBorder="1" applyAlignment="1">
      <alignment horizontal="center" vertical="center"/>
    </xf>
    <xf numFmtId="203" fontId="67" fillId="0" borderId="0" xfId="13021" applyNumberFormat="1" applyFont="1" applyFill="1" applyBorder="1" applyAlignment="1" applyProtection="1">
      <alignment horizontal="center"/>
      <protection locked="0"/>
    </xf>
    <xf numFmtId="0" fontId="108" fillId="0" borderId="0" xfId="13021" applyFont="1" applyFill="1" applyAlignment="1">
      <alignment horizontal="left"/>
    </xf>
    <xf numFmtId="182" fontId="67" fillId="0" borderId="0" xfId="13021" applyNumberFormat="1" applyFont="1" applyFill="1" applyBorder="1" applyAlignment="1">
      <alignment horizontal="left" vertical="center" wrapText="1"/>
    </xf>
    <xf numFmtId="0" fontId="67" fillId="0" borderId="0" xfId="13021" applyFont="1" applyFill="1" applyBorder="1" applyAlignment="1">
      <alignment horizontal="left" vertical="center"/>
    </xf>
    <xf numFmtId="203" fontId="67" fillId="0" borderId="0" xfId="13021" applyNumberFormat="1" applyFont="1" applyFill="1" applyBorder="1" applyAlignment="1" applyProtection="1">
      <alignment horizontal="left"/>
      <protection locked="0"/>
    </xf>
    <xf numFmtId="182" fontId="67" fillId="0" borderId="17" xfId="13021" applyNumberFormat="1" applyFont="1" applyBorder="1" applyAlignment="1">
      <alignment horizontal="center" vertical="center" wrapText="1"/>
    </xf>
    <xf numFmtId="0" fontId="11" fillId="0" borderId="0" xfId="13021" applyFont="1" applyFill="1" applyBorder="1" applyAlignment="1">
      <alignment horizontal="center" vertical="center"/>
    </xf>
    <xf numFmtId="0" fontId="67" fillId="33" borderId="7" xfId="13021" applyFont="1" applyFill="1" applyBorder="1" applyAlignment="1">
      <alignment horizontal="center" vertical="center"/>
    </xf>
    <xf numFmtId="0" fontId="109" fillId="0" borderId="0" xfId="13021" applyFont="1"/>
    <xf numFmtId="182" fontId="109" fillId="0" borderId="0" xfId="13021" applyNumberFormat="1" applyFont="1" applyFill="1" applyBorder="1" applyAlignment="1">
      <alignment horizontal="center"/>
    </xf>
    <xf numFmtId="182" fontId="109" fillId="0" borderId="0" xfId="13021" applyNumberFormat="1" applyFont="1" applyFill="1" applyBorder="1" applyAlignment="1">
      <alignment horizontal="center" vertical="center" wrapText="1"/>
    </xf>
    <xf numFmtId="0" fontId="110" fillId="0" borderId="0" xfId="13021" applyFont="1" applyFill="1" applyBorder="1" applyAlignment="1">
      <alignment horizontal="center" vertical="center"/>
    </xf>
    <xf numFmtId="1" fontId="109" fillId="0" borderId="0" xfId="13021" applyNumberFormat="1" applyFont="1" applyFill="1" applyBorder="1" applyAlignment="1">
      <alignment horizontal="center" vertical="center" wrapText="1"/>
    </xf>
    <xf numFmtId="0" fontId="111" fillId="0" borderId="7" xfId="13021" applyFont="1" applyBorder="1" applyAlignment="1">
      <alignment horizontal="center"/>
    </xf>
    <xf numFmtId="0" fontId="112" fillId="0" borderId="0" xfId="13021" applyFont="1" applyFill="1"/>
    <xf numFmtId="182" fontId="113" fillId="0" borderId="0" xfId="13021" applyNumberFormat="1" applyFont="1" applyFill="1" applyBorder="1" applyAlignment="1">
      <alignment horizontal="center"/>
    </xf>
    <xf numFmtId="182" fontId="113" fillId="0" borderId="0" xfId="13021" applyNumberFormat="1" applyFont="1" applyFill="1" applyBorder="1" applyAlignment="1">
      <alignment horizontal="center" vertical="center" wrapText="1"/>
    </xf>
    <xf numFmtId="0" fontId="114" fillId="0" borderId="0" xfId="13021" applyFont="1" applyFill="1" applyBorder="1" applyAlignment="1">
      <alignment horizontal="center" vertical="center"/>
    </xf>
    <xf numFmtId="1" fontId="113" fillId="0" borderId="0" xfId="13021" applyNumberFormat="1" applyFont="1" applyFill="1" applyBorder="1" applyAlignment="1">
      <alignment horizontal="center" vertical="center" wrapText="1"/>
    </xf>
    <xf numFmtId="182" fontId="67" fillId="0" borderId="7" xfId="13021" applyNumberFormat="1" applyFont="1" applyBorder="1" applyAlignment="1">
      <alignment horizontal="center"/>
    </xf>
    <xf numFmtId="0" fontId="67" fillId="0" borderId="7" xfId="13021" applyFont="1" applyBorder="1" applyAlignment="1">
      <alignment horizontal="center" wrapText="1"/>
    </xf>
    <xf numFmtId="203" fontId="67" fillId="0" borderId="7" xfId="13021" applyNumberFormat="1" applyFont="1" applyFill="1" applyBorder="1" applyAlignment="1" applyProtection="1">
      <alignment horizontal="center" wrapText="1"/>
      <protection locked="0"/>
    </xf>
    <xf numFmtId="0" fontId="67" fillId="0" borderId="45" xfId="13021" applyFont="1" applyBorder="1" applyAlignment="1">
      <alignment horizontal="center" vertical="center" wrapText="1"/>
    </xf>
    <xf numFmtId="182" fontId="112" fillId="0" borderId="0" xfId="13021" applyNumberFormat="1" applyFont="1" applyFill="1" applyBorder="1" applyAlignment="1">
      <alignment horizontal="center"/>
    </xf>
    <xf numFmtId="182" fontId="112" fillId="0" borderId="0" xfId="13021" applyNumberFormat="1" applyFont="1" applyFill="1" applyBorder="1" applyAlignment="1">
      <alignment horizontal="center" vertical="center" wrapText="1"/>
    </xf>
    <xf numFmtId="0" fontId="108" fillId="0" borderId="10" xfId="13021" applyFont="1" applyBorder="1"/>
    <xf numFmtId="0" fontId="67" fillId="0" borderId="51" xfId="13021" applyFont="1" applyBorder="1" applyAlignment="1">
      <alignment horizontal="center" vertical="center" wrapText="1"/>
    </xf>
    <xf numFmtId="0" fontId="67" fillId="0" borderId="10" xfId="13021" applyFont="1" applyBorder="1"/>
    <xf numFmtId="182" fontId="67" fillId="0" borderId="0" xfId="13021" applyNumberFormat="1" applyFont="1" applyFill="1" applyBorder="1" applyAlignment="1">
      <alignment horizontal="center"/>
    </xf>
    <xf numFmtId="0" fontId="108" fillId="0" borderId="11" xfId="13021" applyFont="1" applyBorder="1"/>
    <xf numFmtId="0" fontId="11" fillId="0" borderId="0" xfId="13021" applyFont="1"/>
    <xf numFmtId="182" fontId="67" fillId="0" borderId="17" xfId="13021" applyNumberFormat="1" applyFont="1" applyBorder="1" applyAlignment="1">
      <alignment horizontal="center"/>
    </xf>
    <xf numFmtId="204" fontId="67" fillId="0" borderId="0" xfId="13021" applyNumberFormat="1" applyFont="1" applyFill="1" applyBorder="1" applyAlignment="1">
      <alignment horizontal="center" vertical="center" wrapText="1"/>
    </xf>
    <xf numFmtId="182" fontId="116" fillId="0" borderId="7" xfId="13021" applyNumberFormat="1" applyFont="1" applyFill="1" applyBorder="1" applyAlignment="1">
      <alignment horizontal="center"/>
    </xf>
    <xf numFmtId="182" fontId="116" fillId="0" borderId="17" xfId="13021" applyNumberFormat="1" applyFont="1" applyFill="1" applyBorder="1" applyAlignment="1">
      <alignment horizontal="center" vertical="center" wrapText="1"/>
    </xf>
    <xf numFmtId="0" fontId="63" fillId="0" borderId="0" xfId="13021" applyFont="1" applyFill="1" applyBorder="1"/>
    <xf numFmtId="0" fontId="67" fillId="0" borderId="0" xfId="13021" applyFont="1" applyFill="1" applyBorder="1"/>
    <xf numFmtId="182" fontId="67" fillId="0" borderId="7" xfId="13203" applyNumberFormat="1" applyFont="1" applyBorder="1" applyAlignment="1">
      <alignment horizontal="center"/>
    </xf>
    <xf numFmtId="182" fontId="67" fillId="0" borderId="7" xfId="13203" applyNumberFormat="1" applyFont="1" applyBorder="1" applyAlignment="1">
      <alignment horizontal="center" vertical="center" wrapText="1"/>
    </xf>
    <xf numFmtId="0" fontId="6" fillId="19" borderId="38" xfId="13021" applyNumberFormat="1" applyFont="1" applyFill="1" applyBorder="1" applyAlignment="1">
      <alignment horizontal="center" vertical="center" wrapText="1"/>
    </xf>
    <xf numFmtId="0" fontId="63" fillId="0" borderId="0" xfId="13021" applyFont="1" applyBorder="1" applyAlignment="1">
      <alignment horizontal="left" vertical="center" shrinkToFit="1"/>
    </xf>
    <xf numFmtId="49" fontId="67" fillId="0" borderId="7" xfId="13203" applyNumberFormat="1" applyFont="1" applyBorder="1" applyAlignment="1">
      <alignment horizontal="center" vertical="center" wrapText="1"/>
    </xf>
    <xf numFmtId="0" fontId="67" fillId="0" borderId="45" xfId="13021" applyFont="1" applyBorder="1" applyAlignment="1">
      <alignment horizontal="center" vertical="center"/>
    </xf>
    <xf numFmtId="0" fontId="67" fillId="0" borderId="0" xfId="13021" applyFont="1" applyBorder="1" applyAlignment="1">
      <alignment horizontal="center" vertical="center"/>
    </xf>
    <xf numFmtId="0" fontId="67" fillId="0" borderId="7" xfId="13021" applyFont="1" applyBorder="1" applyAlignment="1">
      <alignment horizontal="center" vertical="center"/>
    </xf>
    <xf numFmtId="0" fontId="67" fillId="0" borderId="53" xfId="13021" applyFont="1" applyBorder="1" applyAlignment="1">
      <alignment horizontal="center" vertical="center"/>
    </xf>
    <xf numFmtId="0" fontId="67" fillId="0" borderId="41" xfId="13021" applyFont="1" applyBorder="1" applyAlignment="1">
      <alignment horizontal="center" vertical="center"/>
    </xf>
    <xf numFmtId="0" fontId="67" fillId="0" borderId="0" xfId="13021" applyFont="1" applyFill="1" applyBorder="1" applyAlignment="1">
      <alignment horizontal="center" vertical="center" shrinkToFit="1"/>
    </xf>
    <xf numFmtId="49" fontId="67" fillId="0" borderId="0" xfId="13021" applyNumberFormat="1" applyFont="1" applyFill="1" applyBorder="1" applyAlignment="1">
      <alignment horizontal="center" vertical="center" shrinkToFit="1"/>
    </xf>
    <xf numFmtId="184" fontId="67" fillId="0" borderId="0" xfId="13021" applyNumberFormat="1" applyFont="1" applyFill="1" applyBorder="1" applyAlignment="1">
      <alignment horizontal="center" vertical="center" shrinkToFit="1"/>
    </xf>
    <xf numFmtId="0" fontId="67" fillId="0" borderId="47" xfId="13021" applyFont="1" applyBorder="1" applyAlignment="1">
      <alignment horizontal="center" vertical="center"/>
    </xf>
    <xf numFmtId="0" fontId="67" fillId="0" borderId="49" xfId="13021" applyFont="1" applyBorder="1" applyAlignment="1">
      <alignment horizontal="center" vertical="center"/>
    </xf>
    <xf numFmtId="0" fontId="67" fillId="0" borderId="19" xfId="13021" applyFont="1" applyBorder="1" applyAlignment="1">
      <alignment horizontal="center" vertical="center"/>
    </xf>
    <xf numFmtId="0" fontId="63" fillId="15" borderId="8" xfId="13021" applyFont="1" applyFill="1" applyBorder="1" applyAlignment="1">
      <alignment horizontal="left" vertical="center"/>
    </xf>
    <xf numFmtId="0" fontId="67" fillId="0" borderId="0" xfId="13021" applyFont="1" applyAlignment="1"/>
    <xf numFmtId="0" fontId="111" fillId="0" borderId="0" xfId="13021" applyFont="1" applyAlignment="1"/>
    <xf numFmtId="182" fontId="67" fillId="33" borderId="7" xfId="13021" applyNumberFormat="1" applyFont="1" applyFill="1" applyBorder="1" applyAlignment="1">
      <alignment horizontal="center"/>
    </xf>
    <xf numFmtId="0" fontId="67" fillId="0" borderId="7" xfId="13204" applyFont="1" applyFill="1" applyBorder="1" applyAlignment="1">
      <alignment horizontal="center"/>
    </xf>
    <xf numFmtId="0" fontId="63" fillId="16" borderId="0" xfId="13021" applyFont="1" applyFill="1" applyBorder="1" applyAlignment="1">
      <alignment horizontal="left" vertical="center" wrapText="1" shrinkToFit="1"/>
    </xf>
    <xf numFmtId="0" fontId="67" fillId="16" borderId="7" xfId="13021" applyFont="1" applyFill="1" applyBorder="1" applyAlignment="1">
      <alignment horizontal="center" vertical="center" wrapText="1"/>
    </xf>
    <xf numFmtId="0" fontId="67" fillId="0" borderId="7" xfId="13021" applyFont="1" applyBorder="1" applyAlignment="1">
      <alignment horizontal="center" vertical="center" wrapText="1"/>
    </xf>
    <xf numFmtId="0" fontId="67" fillId="0" borderId="0" xfId="13021" applyFont="1" applyFill="1" applyAlignment="1"/>
    <xf numFmtId="0" fontId="67" fillId="0" borderId="7" xfId="13021" applyFont="1" applyFill="1" applyBorder="1" applyAlignment="1">
      <alignment horizontal="center" vertical="center"/>
    </xf>
    <xf numFmtId="0" fontId="67" fillId="0" borderId="7" xfId="13204" applyFont="1" applyFill="1" applyBorder="1" applyAlignment="1">
      <alignment horizontal="center" wrapText="1"/>
    </xf>
    <xf numFmtId="0" fontId="67" fillId="33" borderId="7" xfId="13021" applyFont="1" applyFill="1" applyBorder="1" applyAlignment="1">
      <alignment horizontal="center" vertical="center" wrapText="1"/>
    </xf>
    <xf numFmtId="0" fontId="63" fillId="33" borderId="0" xfId="13021" applyFont="1" applyFill="1" applyBorder="1" applyAlignment="1">
      <alignment horizontal="left" vertical="center" shrinkToFit="1"/>
    </xf>
    <xf numFmtId="0" fontId="67" fillId="33" borderId="47" xfId="13021" applyFont="1" applyFill="1" applyBorder="1" applyAlignment="1">
      <alignment horizontal="center" vertical="center"/>
    </xf>
    <xf numFmtId="0" fontId="67" fillId="33" borderId="49" xfId="13021" applyFont="1" applyFill="1" applyBorder="1" applyAlignment="1">
      <alignment horizontal="center" vertical="center"/>
    </xf>
    <xf numFmtId="0" fontId="67" fillId="16" borderId="41" xfId="13021" applyFont="1" applyFill="1" applyBorder="1" applyAlignment="1">
      <alignment horizontal="center" vertical="center"/>
    </xf>
    <xf numFmtId="0" fontId="67" fillId="33" borderId="41" xfId="13021" applyFont="1" applyFill="1" applyBorder="1" applyAlignment="1">
      <alignment horizontal="center" vertical="center"/>
    </xf>
    <xf numFmtId="0" fontId="67" fillId="0" borderId="0" xfId="13021" applyFont="1" applyFill="1" applyBorder="1" applyAlignment="1"/>
    <xf numFmtId="0" fontId="112" fillId="0" borderId="0" xfId="13021" applyFont="1" applyAlignment="1">
      <alignment horizontal="center" wrapText="1"/>
    </xf>
    <xf numFmtId="182" fontId="67" fillId="0" borderId="7" xfId="13021" applyNumberFormat="1" applyFont="1" applyFill="1" applyBorder="1" applyAlignment="1">
      <alignment horizontal="center"/>
    </xf>
    <xf numFmtId="182" fontId="67" fillId="0" borderId="17" xfId="13021" applyNumberFormat="1" applyFont="1" applyFill="1" applyBorder="1" applyAlignment="1">
      <alignment horizontal="center" vertical="center"/>
    </xf>
    <xf numFmtId="0" fontId="63" fillId="0" borderId="0" xfId="13021" applyFont="1" applyFill="1" applyBorder="1" applyAlignment="1">
      <alignment horizontal="left" vertical="center" shrinkToFit="1"/>
    </xf>
    <xf numFmtId="182" fontId="67" fillId="0" borderId="17" xfId="13021" applyNumberFormat="1" applyFont="1" applyBorder="1" applyAlignment="1">
      <alignment horizontal="center" vertical="center"/>
    </xf>
    <xf numFmtId="182" fontId="67" fillId="33" borderId="7" xfId="13021" applyNumberFormat="1" applyFont="1" applyFill="1" applyBorder="1" applyAlignment="1">
      <alignment horizontal="center" vertical="center"/>
    </xf>
    <xf numFmtId="182" fontId="67" fillId="16" borderId="7" xfId="13021" applyNumberFormat="1" applyFont="1" applyFill="1" applyBorder="1" applyAlignment="1">
      <alignment horizontal="center"/>
    </xf>
    <xf numFmtId="0" fontId="63" fillId="33" borderId="0" xfId="13021" applyFont="1" applyFill="1" applyBorder="1" applyAlignment="1">
      <alignment horizontal="center" vertical="center" shrinkToFit="1"/>
    </xf>
    <xf numFmtId="0" fontId="108" fillId="0" borderId="0" xfId="13021" applyFont="1" applyBorder="1" applyAlignment="1"/>
    <xf numFmtId="0" fontId="108" fillId="0" borderId="0" xfId="13021" applyFont="1" applyFill="1" applyBorder="1" applyAlignment="1"/>
    <xf numFmtId="182" fontId="67" fillId="0" borderId="0" xfId="13021" applyNumberFormat="1" applyFont="1" applyFill="1" applyBorder="1" applyAlignment="1">
      <alignment horizontal="center" wrapText="1"/>
    </xf>
    <xf numFmtId="0" fontId="67" fillId="0" borderId="0" xfId="13021" applyFont="1" applyFill="1" applyBorder="1" applyAlignment="1">
      <alignment horizontal="center" vertical="center" wrapText="1"/>
    </xf>
    <xf numFmtId="203" fontId="67" fillId="0" borderId="0" xfId="13021" applyNumberFormat="1" applyFont="1" applyFill="1" applyBorder="1" applyAlignment="1" applyProtection="1">
      <alignment horizontal="center" wrapText="1"/>
      <protection locked="0"/>
    </xf>
    <xf numFmtId="182" fontId="116" fillId="0" borderId="7" xfId="13021" applyNumberFormat="1" applyFont="1" applyFill="1" applyBorder="1" applyAlignment="1">
      <alignment horizontal="center" wrapText="1"/>
    </xf>
    <xf numFmtId="0" fontId="108" fillId="0" borderId="0" xfId="13021" applyFont="1" applyBorder="1"/>
    <xf numFmtId="0" fontId="108" fillId="0" borderId="0" xfId="13021" applyFont="1" applyFill="1" applyBorder="1"/>
    <xf numFmtId="182" fontId="116" fillId="0" borderId="7" xfId="13021" applyNumberFormat="1" applyFont="1" applyFill="1" applyBorder="1" applyAlignment="1">
      <alignment horizontal="center" vertical="center" wrapText="1"/>
    </xf>
    <xf numFmtId="0" fontId="117" fillId="0" borderId="0" xfId="13021" applyFont="1" applyBorder="1"/>
    <xf numFmtId="0" fontId="116" fillId="0" borderId="0" xfId="13021" applyFont="1" applyBorder="1" applyAlignment="1"/>
    <xf numFmtId="0" fontId="67" fillId="0" borderId="7" xfId="13021" applyFont="1" applyFill="1" applyBorder="1" applyAlignment="1">
      <alignment horizontal="center"/>
    </xf>
    <xf numFmtId="0" fontId="67" fillId="0" borderId="0" xfId="13021" applyFont="1" applyBorder="1" applyAlignment="1"/>
    <xf numFmtId="0" fontId="67" fillId="0" borderId="13" xfId="13021" applyFont="1" applyBorder="1" applyAlignment="1">
      <alignment horizontal="center" vertical="center"/>
    </xf>
    <xf numFmtId="0" fontId="117" fillId="0" borderId="0" xfId="13021" applyFont="1" applyFill="1" applyBorder="1"/>
    <xf numFmtId="0" fontId="117" fillId="0" borderId="0" xfId="13021" applyFont="1" applyFill="1" applyBorder="1" applyAlignment="1"/>
    <xf numFmtId="182" fontId="67" fillId="0" borderId="8" xfId="13021" applyNumberFormat="1" applyFont="1" applyFill="1" applyBorder="1" applyAlignment="1">
      <alignment horizontal="center" wrapText="1"/>
    </xf>
    <xf numFmtId="0" fontId="116" fillId="0" borderId="0" xfId="13021" applyFont="1" applyAlignment="1">
      <alignment horizontal="center" wrapText="1"/>
    </xf>
    <xf numFmtId="0" fontId="116" fillId="0" borderId="0" xfId="13021" applyFont="1" applyFill="1" applyAlignment="1">
      <alignment horizontal="center" wrapText="1"/>
    </xf>
    <xf numFmtId="0" fontId="67" fillId="0" borderId="0" xfId="13021" applyFont="1" applyBorder="1" applyAlignment="1">
      <alignment horizontal="left" vertical="center" shrinkToFit="1"/>
    </xf>
    <xf numFmtId="182" fontId="67" fillId="0" borderId="0" xfId="13021" applyNumberFormat="1" applyFont="1" applyBorder="1" applyAlignment="1">
      <alignment horizontal="center" wrapText="1"/>
    </xf>
    <xf numFmtId="182" fontId="67" fillId="0" borderId="0" xfId="13021" applyNumberFormat="1" applyFont="1" applyBorder="1" applyAlignment="1">
      <alignment horizontal="center" vertical="center" wrapText="1"/>
    </xf>
    <xf numFmtId="0" fontId="67" fillId="0" borderId="0" xfId="13206" applyFont="1" applyFill="1" applyBorder="1" applyAlignment="1">
      <alignment horizontal="center" vertical="center" wrapText="1"/>
    </xf>
    <xf numFmtId="0" fontId="67" fillId="0" borderId="0" xfId="13204" applyFont="1" applyFill="1" applyBorder="1" applyAlignment="1">
      <alignment horizontal="center"/>
    </xf>
    <xf numFmtId="182" fontId="67" fillId="0" borderId="7" xfId="13021" applyNumberFormat="1" applyFont="1" applyFill="1" applyBorder="1" applyAlignment="1">
      <alignment horizontal="center" wrapText="1"/>
    </xf>
    <xf numFmtId="182" fontId="67" fillId="0" borderId="17" xfId="13021" applyNumberFormat="1" applyFont="1" applyFill="1" applyBorder="1" applyAlignment="1">
      <alignment horizontal="center" vertical="center" wrapText="1"/>
    </xf>
    <xf numFmtId="0" fontId="67" fillId="0" borderId="0" xfId="13021" applyFont="1" applyFill="1" applyBorder="1" applyAlignment="1">
      <alignment horizontal="left" vertical="center" shrinkToFit="1"/>
    </xf>
    <xf numFmtId="0" fontId="118" fillId="0" borderId="0" xfId="13021" applyFont="1" applyFill="1" applyBorder="1"/>
    <xf numFmtId="0" fontId="117" fillId="0" borderId="0" xfId="13021" applyFont="1" applyFill="1" applyBorder="1" applyAlignment="1">
      <alignment horizontal="center"/>
    </xf>
    <xf numFmtId="0" fontId="108" fillId="0" borderId="0" xfId="13021" applyFont="1" applyBorder="1" applyAlignment="1">
      <alignment horizontal="center"/>
    </xf>
    <xf numFmtId="0" fontId="108" fillId="0" borderId="0" xfId="13021" applyFont="1" applyFill="1" applyBorder="1" applyAlignment="1">
      <alignment horizontal="center"/>
    </xf>
    <xf numFmtId="182" fontId="67" fillId="0" borderId="11" xfId="13021" applyNumberFormat="1" applyFont="1" applyFill="1" applyBorder="1" applyAlignment="1">
      <alignment horizontal="center" vertical="center" wrapText="1"/>
    </xf>
    <xf numFmtId="0" fontId="67" fillId="0" borderId="11" xfId="13204" applyFont="1" applyFill="1" applyBorder="1" applyAlignment="1">
      <alignment horizontal="center"/>
    </xf>
    <xf numFmtId="182" fontId="67" fillId="0" borderId="7" xfId="13021" applyNumberFormat="1" applyFont="1" applyFill="1" applyBorder="1" applyAlignment="1">
      <alignment horizontal="center" vertical="center" wrapText="1"/>
    </xf>
    <xf numFmtId="0" fontId="11" fillId="0" borderId="0" xfId="13021" applyFont="1" applyBorder="1" applyAlignment="1">
      <alignment horizontal="center" vertical="center"/>
    </xf>
    <xf numFmtId="0" fontId="67" fillId="33" borderId="0" xfId="13021" applyFont="1" applyFill="1" applyBorder="1" applyAlignment="1">
      <alignment horizontal="center" vertical="center"/>
    </xf>
    <xf numFmtId="0" fontId="117" fillId="0" borderId="0" xfId="13021" applyFont="1" applyBorder="1" applyAlignment="1">
      <alignment horizontal="center"/>
    </xf>
    <xf numFmtId="0" fontId="63" fillId="0" borderId="0" xfId="13205" applyFont="1" applyFill="1" applyBorder="1" applyAlignment="1">
      <alignment horizontal="left" vertical="center" shrinkToFit="1"/>
    </xf>
    <xf numFmtId="182" fontId="67" fillId="0" borderId="7" xfId="13204" applyNumberFormat="1" applyFont="1" applyFill="1" applyBorder="1" applyAlignment="1">
      <alignment horizontal="center" wrapText="1"/>
    </xf>
    <xf numFmtId="0" fontId="67" fillId="0" borderId="7" xfId="13021" applyFont="1" applyFill="1" applyBorder="1" applyAlignment="1">
      <alignment horizontal="center" wrapText="1"/>
    </xf>
    <xf numFmtId="0" fontId="67" fillId="0" borderId="0" xfId="12933" applyFont="1" applyBorder="1" applyAlignment="1">
      <alignment horizontal="center" vertical="center"/>
    </xf>
    <xf numFmtId="0" fontId="67" fillId="0" borderId="7" xfId="12933" applyFont="1" applyBorder="1" applyAlignment="1">
      <alignment horizontal="center" vertical="center"/>
    </xf>
    <xf numFmtId="0" fontId="67" fillId="0" borderId="7" xfId="12933" applyFont="1" applyFill="1" applyBorder="1" applyAlignment="1">
      <alignment horizontal="center" vertical="center"/>
    </xf>
    <xf numFmtId="0" fontId="67" fillId="0" borderId="0" xfId="13205" applyFont="1" applyFill="1" applyBorder="1" applyAlignment="1">
      <alignment horizontal="center" vertical="center" shrinkToFit="1"/>
    </xf>
    <xf numFmtId="49" fontId="67" fillId="0" borderId="0" xfId="13205" applyNumberFormat="1" applyFont="1" applyFill="1" applyBorder="1" applyAlignment="1">
      <alignment horizontal="center" vertical="center" shrinkToFit="1"/>
    </xf>
    <xf numFmtId="0" fontId="67" fillId="0" borderId="0" xfId="13205" applyNumberFormat="1" applyFont="1" applyFill="1" applyBorder="1" applyAlignment="1">
      <alignment horizontal="center" vertical="center" shrinkToFit="1"/>
    </xf>
    <xf numFmtId="182" fontId="67" fillId="0" borderId="7" xfId="12933" applyNumberFormat="1" applyFont="1" applyBorder="1" applyAlignment="1">
      <alignment horizontal="center"/>
    </xf>
    <xf numFmtId="182" fontId="67" fillId="0" borderId="7" xfId="12933" applyNumberFormat="1" applyFont="1" applyFill="1" applyBorder="1" applyAlignment="1">
      <alignment horizontal="center" vertical="center" wrapText="1"/>
    </xf>
    <xf numFmtId="182" fontId="67" fillId="0" borderId="7" xfId="13206" applyNumberFormat="1" applyFont="1" applyFill="1" applyBorder="1" applyAlignment="1">
      <alignment horizontal="center"/>
    </xf>
    <xf numFmtId="0" fontId="67" fillId="0" borderId="13" xfId="12933" applyFont="1" applyFill="1" applyBorder="1" applyAlignment="1">
      <alignment horizontal="center" vertical="center"/>
    </xf>
    <xf numFmtId="0" fontId="67" fillId="0" borderId="19" xfId="12933" applyFont="1" applyBorder="1" applyAlignment="1">
      <alignment horizontal="center" vertical="center"/>
    </xf>
    <xf numFmtId="184" fontId="67" fillId="0" borderId="0" xfId="13205" applyNumberFormat="1" applyFont="1" applyFill="1" applyBorder="1" applyAlignment="1">
      <alignment horizontal="center" vertical="center" shrinkToFit="1"/>
    </xf>
    <xf numFmtId="0" fontId="112" fillId="0" borderId="0" xfId="13021" applyFont="1" applyAlignment="1">
      <alignment horizontal="center"/>
    </xf>
    <xf numFmtId="0" fontId="67" fillId="0" borderId="8" xfId="12933" applyFont="1" applyBorder="1" applyAlignment="1">
      <alignment horizontal="center" vertical="center"/>
    </xf>
    <xf numFmtId="182" fontId="67" fillId="0" borderId="0" xfId="12933" applyNumberFormat="1" applyFont="1" applyFill="1" applyBorder="1" applyAlignment="1">
      <alignment horizontal="center"/>
    </xf>
    <xf numFmtId="182" fontId="67" fillId="0" borderId="7" xfId="13021" applyNumberFormat="1" applyFont="1" applyBorder="1" applyAlignment="1">
      <alignment horizontal="center" vertical="center"/>
    </xf>
    <xf numFmtId="0" fontId="67" fillId="0" borderId="19" xfId="12933" applyFont="1" applyFill="1" applyBorder="1" applyAlignment="1">
      <alignment horizontal="center" vertical="center"/>
    </xf>
    <xf numFmtId="182" fontId="67" fillId="0" borderId="8" xfId="13021" applyNumberFormat="1" applyFont="1" applyBorder="1" applyAlignment="1">
      <alignment horizontal="center" wrapText="1"/>
    </xf>
    <xf numFmtId="182" fontId="67" fillId="0" borderId="0" xfId="13021" applyNumberFormat="1" applyFont="1" applyBorder="1" applyAlignment="1">
      <alignment horizontal="center"/>
    </xf>
    <xf numFmtId="0" fontId="67" fillId="0" borderId="0" xfId="13021" applyFont="1" applyBorder="1" applyAlignment="1">
      <alignment horizontal="center"/>
    </xf>
    <xf numFmtId="182" fontId="67" fillId="0" borderId="9" xfId="12933" applyNumberFormat="1" applyFont="1" applyFill="1" applyBorder="1" applyAlignment="1">
      <alignment horizontal="center"/>
    </xf>
    <xf numFmtId="0" fontId="63" fillId="0" borderId="0" xfId="13021" applyFont="1" applyBorder="1" applyAlignment="1">
      <alignment vertical="center"/>
    </xf>
    <xf numFmtId="182" fontId="67" fillId="0" borderId="9" xfId="12933" applyNumberFormat="1" applyFont="1" applyBorder="1" applyAlignment="1">
      <alignment horizontal="center"/>
    </xf>
    <xf numFmtId="182" fontId="67" fillId="0" borderId="0" xfId="12933" applyNumberFormat="1" applyFont="1" applyBorder="1" applyAlignment="1">
      <alignment horizontal="center"/>
    </xf>
    <xf numFmtId="182" fontId="67" fillId="0" borderId="0" xfId="12933" applyNumberFormat="1" applyFont="1" applyFill="1" applyBorder="1" applyAlignment="1">
      <alignment horizontal="center" vertical="center" wrapText="1"/>
    </xf>
    <xf numFmtId="0" fontId="67" fillId="0" borderId="0" xfId="13021" applyFont="1" applyFill="1" applyBorder="1" applyAlignment="1">
      <alignment vertical="center"/>
    </xf>
    <xf numFmtId="182" fontId="67" fillId="0" borderId="7" xfId="13206" applyNumberFormat="1" applyFont="1" applyFill="1" applyBorder="1" applyAlignment="1">
      <alignment horizontal="center" vertical="center" wrapText="1"/>
    </xf>
    <xf numFmtId="0" fontId="112" fillId="0" borderId="0" xfId="13205" applyFont="1" applyFill="1" applyBorder="1" applyAlignment="1">
      <alignment horizontal="center" vertical="center" shrinkToFit="1"/>
    </xf>
    <xf numFmtId="49" fontId="112" fillId="0" borderId="0" xfId="13205" applyNumberFormat="1" applyFont="1" applyFill="1" applyBorder="1" applyAlignment="1">
      <alignment horizontal="center" vertical="center" shrinkToFit="1"/>
    </xf>
    <xf numFmtId="184" fontId="112" fillId="0" borderId="0" xfId="13205" applyNumberFormat="1" applyFont="1" applyFill="1" applyBorder="1" applyAlignment="1">
      <alignment horizontal="center" vertical="center" shrinkToFit="1"/>
    </xf>
    <xf numFmtId="0" fontId="63" fillId="15" borderId="0" xfId="13205" applyFont="1" applyFill="1" applyBorder="1" applyAlignment="1">
      <alignment horizontal="left" vertical="center"/>
    </xf>
    <xf numFmtId="0" fontId="63" fillId="0" borderId="0" xfId="13021" applyFont="1" applyAlignment="1">
      <alignment vertical="center"/>
    </xf>
    <xf numFmtId="205" fontId="120" fillId="0" borderId="0" xfId="13021" applyNumberFormat="1" applyFont="1" applyFill="1" applyAlignment="1">
      <alignment horizontal="center" vertical="center"/>
    </xf>
    <xf numFmtId="0" fontId="56" fillId="0" borderId="0" xfId="13204" applyFont="1" applyBorder="1" applyAlignment="1">
      <alignment horizontal="center" vertical="center"/>
    </xf>
    <xf numFmtId="0" fontId="63" fillId="0" borderId="0" xfId="13204" applyFont="1" applyBorder="1" applyAlignment="1">
      <alignment horizontal="center" vertical="center"/>
    </xf>
    <xf numFmtId="183" fontId="50" fillId="0" borderId="0" xfId="13209" applyNumberFormat="1" applyFont="1">
      <alignment vertical="center"/>
    </xf>
    <xf numFmtId="49" fontId="50" fillId="0" borderId="0" xfId="13209" applyNumberFormat="1" applyFont="1">
      <alignment vertical="center"/>
    </xf>
    <xf numFmtId="183" fontId="50" fillId="0" borderId="0" xfId="13209" applyNumberFormat="1" applyFont="1" applyFill="1">
      <alignment vertical="center"/>
    </xf>
    <xf numFmtId="182" fontId="38" fillId="0" borderId="7" xfId="13210" applyNumberFormat="1" applyFont="1" applyFill="1" applyBorder="1" applyAlignment="1">
      <alignment horizontal="left"/>
    </xf>
    <xf numFmtId="182" fontId="50" fillId="0" borderId="7" xfId="13210" applyNumberFormat="1" applyFont="1" applyFill="1" applyBorder="1" applyAlignment="1">
      <alignment horizontal="left"/>
    </xf>
    <xf numFmtId="49" fontId="50" fillId="0" borderId="7" xfId="13211" applyNumberFormat="1" applyFont="1" applyFill="1" applyBorder="1" applyAlignment="1">
      <alignment horizontal="left"/>
    </xf>
    <xf numFmtId="49" fontId="50" fillId="34" borderId="7" xfId="13211" applyNumberFormat="1" applyFont="1" applyFill="1" applyBorder="1" applyAlignment="1">
      <alignment horizontal="left"/>
    </xf>
    <xf numFmtId="183" fontId="50" fillId="0" borderId="7" xfId="13210" applyNumberFormat="1" applyFont="1" applyFill="1" applyBorder="1" applyAlignment="1">
      <alignment horizontal="left" vertical="center"/>
    </xf>
    <xf numFmtId="49" fontId="50" fillId="0" borderId="0" xfId="13209" applyNumberFormat="1" applyFont="1" applyFill="1">
      <alignment vertical="center"/>
    </xf>
    <xf numFmtId="183" fontId="4" fillId="0" borderId="0" xfId="13213" applyNumberFormat="1" applyFont="1" applyFill="1" applyBorder="1" applyAlignment="1">
      <alignment horizontal="left" vertical="center" shrinkToFit="1"/>
    </xf>
    <xf numFmtId="183" fontId="50" fillId="0" borderId="0" xfId="13209" applyNumberFormat="1" applyFont="1" applyFill="1" applyBorder="1">
      <alignment vertical="center"/>
    </xf>
    <xf numFmtId="183" fontId="50" fillId="0" borderId="0" xfId="13209" applyNumberFormat="1" applyFont="1" applyFill="1" applyBorder="1" applyAlignment="1">
      <alignment horizontal="center" vertical="center"/>
    </xf>
    <xf numFmtId="49" fontId="50" fillId="0" borderId="0" xfId="13209" applyNumberFormat="1" applyFont="1" applyFill="1" applyBorder="1">
      <alignment vertical="center"/>
    </xf>
    <xf numFmtId="183" fontId="50" fillId="0" borderId="0" xfId="13209" applyNumberFormat="1" applyFont="1" applyFill="1" applyBorder="1" applyAlignment="1">
      <alignment horizontal="left" vertical="top" wrapText="1"/>
    </xf>
    <xf numFmtId="183" fontId="50" fillId="0" borderId="0" xfId="13209" applyNumberFormat="1" applyFont="1" applyFill="1" applyBorder="1" applyAlignment="1">
      <alignment horizontal="left" vertical="center"/>
    </xf>
    <xf numFmtId="49" fontId="4" fillId="0" borderId="0" xfId="13213" applyNumberFormat="1" applyFont="1" applyFill="1" applyBorder="1" applyAlignment="1">
      <alignment horizontal="left" vertical="center" shrinkToFit="1"/>
    </xf>
    <xf numFmtId="184" fontId="4" fillId="0" borderId="0" xfId="13213" applyNumberFormat="1" applyFont="1" applyFill="1" applyBorder="1" applyAlignment="1">
      <alignment horizontal="left" vertical="center" shrinkToFit="1"/>
    </xf>
    <xf numFmtId="183" fontId="50" fillId="0" borderId="0" xfId="13209" applyNumberFormat="1" applyFont="1" applyFill="1" applyBorder="1" applyAlignment="1">
      <alignment horizontal="left"/>
    </xf>
    <xf numFmtId="183" fontId="50" fillId="0" borderId="0" xfId="13209" applyNumberFormat="1" applyFont="1" applyFill="1" applyAlignment="1"/>
    <xf numFmtId="182" fontId="50" fillId="0" borderId="0" xfId="13210" applyNumberFormat="1" applyFont="1" applyFill="1" applyBorder="1" applyAlignment="1">
      <alignment horizontal="left"/>
    </xf>
    <xf numFmtId="183" fontId="50" fillId="0" borderId="0" xfId="13210" applyNumberFormat="1" applyFont="1" applyFill="1" applyBorder="1" applyAlignment="1">
      <alignment horizontal="center" wrapText="1"/>
    </xf>
    <xf numFmtId="49" fontId="50" fillId="0" borderId="0" xfId="13210" applyNumberFormat="1" applyFont="1" applyFill="1" applyBorder="1" applyAlignment="1">
      <alignment horizontal="left"/>
    </xf>
    <xf numFmtId="183" fontId="50" fillId="0" borderId="0" xfId="13214" applyNumberFormat="1" applyFont="1" applyFill="1" applyBorder="1" applyAlignment="1">
      <alignment horizontal="left" vertical="center"/>
    </xf>
    <xf numFmtId="183" fontId="50" fillId="0" borderId="0" xfId="13209" applyNumberFormat="1" applyFont="1" applyAlignment="1"/>
    <xf numFmtId="183" fontId="50" fillId="15" borderId="0" xfId="13209" applyNumberFormat="1" applyFont="1" applyFill="1" applyBorder="1" applyAlignment="1">
      <alignment horizontal="left" vertical="center"/>
    </xf>
    <xf numFmtId="183" fontId="50" fillId="0" borderId="0" xfId="13210" applyNumberFormat="1" applyFont="1" applyFill="1" applyBorder="1" applyAlignment="1">
      <alignment horizontal="left" wrapText="1"/>
    </xf>
    <xf numFmtId="49" fontId="50" fillId="0" borderId="0" xfId="13215" applyNumberFormat="1" applyFont="1" applyFill="1" applyBorder="1" applyAlignment="1">
      <alignment horizontal="left"/>
    </xf>
    <xf numFmtId="16" fontId="50" fillId="0" borderId="0" xfId="13215" applyNumberFormat="1" applyFont="1" applyFill="1" applyBorder="1" applyAlignment="1">
      <alignment horizontal="left"/>
    </xf>
    <xf numFmtId="183" fontId="4" fillId="17" borderId="0" xfId="13213" applyNumberFormat="1" applyFont="1" applyFill="1" applyBorder="1" applyAlignment="1">
      <alignment horizontal="left" vertical="center" shrinkToFit="1"/>
    </xf>
    <xf numFmtId="183" fontId="50" fillId="0" borderId="0" xfId="13209" applyNumberFormat="1" applyFont="1" applyBorder="1">
      <alignment vertical="center"/>
    </xf>
    <xf numFmtId="49" fontId="50" fillId="0" borderId="0" xfId="13209" applyNumberFormat="1" applyFont="1" applyBorder="1">
      <alignment vertical="center"/>
    </xf>
    <xf numFmtId="187" fontId="50" fillId="0" borderId="7" xfId="13216" applyNumberFormat="1" applyFont="1" applyFill="1" applyBorder="1" applyAlignment="1" applyProtection="1">
      <alignment horizontal="left"/>
    </xf>
    <xf numFmtId="183" fontId="4" fillId="15" borderId="0" xfId="13213" applyNumberFormat="1" applyFont="1" applyFill="1" applyBorder="1" applyAlignment="1">
      <alignment horizontal="left" vertical="center"/>
    </xf>
    <xf numFmtId="49" fontId="4" fillId="15" borderId="0" xfId="13213" applyNumberFormat="1" applyFont="1" applyFill="1" applyBorder="1" applyAlignment="1">
      <alignment horizontal="left" vertical="center"/>
    </xf>
    <xf numFmtId="0" fontId="50" fillId="0" borderId="0" xfId="13209" applyNumberFormat="1" applyFont="1" applyAlignment="1"/>
    <xf numFmtId="16" fontId="50" fillId="16" borderId="0" xfId="13209" applyNumberFormat="1" applyFont="1" applyFill="1" applyBorder="1" applyAlignment="1">
      <alignment horizontal="center"/>
    </xf>
    <xf numFmtId="183" fontId="50" fillId="0" borderId="0" xfId="13209" applyNumberFormat="1" applyFont="1" applyBorder="1" applyAlignment="1">
      <alignment horizontal="center" vertical="center"/>
    </xf>
    <xf numFmtId="183" fontId="4" fillId="0" borderId="0" xfId="13213" applyNumberFormat="1" applyFont="1" applyFill="1" applyBorder="1" applyAlignment="1">
      <alignment vertical="center" shrinkToFit="1"/>
    </xf>
    <xf numFmtId="183" fontId="4" fillId="0" borderId="0" xfId="13212" applyNumberFormat="1" applyFont="1" applyBorder="1" applyAlignment="1">
      <alignment horizontal="center" vertical="center"/>
    </xf>
    <xf numFmtId="183" fontId="4" fillId="0" borderId="0" xfId="13209" applyNumberFormat="1" applyFont="1" applyAlignment="1">
      <alignment vertical="center"/>
    </xf>
    <xf numFmtId="183" fontId="50" fillId="0" borderId="0" xfId="13209" applyNumberFormat="1" applyFont="1" applyBorder="1" applyAlignment="1">
      <alignment horizontal="left" vertical="center"/>
    </xf>
    <xf numFmtId="17" fontId="71" fillId="0" borderId="0" xfId="13209" applyNumberFormat="1" applyFont="1" applyAlignment="1">
      <alignment horizontal="center" vertical="center"/>
    </xf>
    <xf numFmtId="183" fontId="70" fillId="0" borderId="0" xfId="13212" applyNumberFormat="1" applyFont="1" applyBorder="1" applyAlignment="1">
      <alignment horizontal="center" vertical="center"/>
    </xf>
    <xf numFmtId="49" fontId="70" fillId="0" borderId="0" xfId="13212" applyNumberFormat="1" applyFont="1" applyBorder="1" applyAlignment="1">
      <alignment horizontal="center" vertical="center"/>
    </xf>
    <xf numFmtId="0" fontId="37" fillId="0" borderId="6" xfId="12933" applyFont="1" applyFill="1" applyBorder="1" applyAlignment="1">
      <alignment horizontal="center" vertical="center" wrapText="1"/>
    </xf>
    <xf numFmtId="0" fontId="37" fillId="0" borderId="9" xfId="12933" applyFont="1" applyFill="1" applyBorder="1" applyAlignment="1">
      <alignment horizontal="center" vertical="center" wrapText="1"/>
    </xf>
    <xf numFmtId="0" fontId="37" fillId="0" borderId="8" xfId="12933" applyFont="1" applyFill="1" applyBorder="1" applyAlignment="1">
      <alignment horizontal="center" vertical="center" wrapText="1"/>
    </xf>
    <xf numFmtId="0" fontId="37" fillId="16" borderId="6" xfId="12933" applyFont="1" applyFill="1" applyBorder="1" applyAlignment="1">
      <alignment horizontal="center" vertical="center"/>
    </xf>
    <xf numFmtId="0" fontId="37" fillId="16" borderId="8" xfId="12933" applyFont="1" applyFill="1" applyBorder="1" applyAlignment="1">
      <alignment horizontal="center" vertical="center"/>
    </xf>
    <xf numFmtId="0" fontId="37" fillId="17" borderId="6" xfId="12933" applyFont="1" applyFill="1" applyBorder="1" applyAlignment="1">
      <alignment horizontal="center" vertical="center"/>
    </xf>
    <xf numFmtId="0" fontId="37" fillId="17" borderId="8" xfId="12933" applyFont="1" applyFill="1" applyBorder="1" applyAlignment="1">
      <alignment horizontal="center" vertical="center"/>
    </xf>
    <xf numFmtId="0" fontId="37" fillId="16" borderId="9" xfId="12933" applyFont="1" applyFill="1" applyBorder="1" applyAlignment="1">
      <alignment horizontal="center" vertical="center"/>
    </xf>
    <xf numFmtId="0" fontId="37" fillId="17" borderId="9" xfId="12933" applyFont="1" applyFill="1" applyBorder="1" applyAlignment="1">
      <alignment horizontal="center" vertical="center"/>
    </xf>
    <xf numFmtId="0" fontId="37" fillId="16" borderId="19" xfId="12933" applyFont="1" applyFill="1" applyBorder="1" applyAlignment="1">
      <alignment horizontal="center" vertical="center"/>
    </xf>
    <xf numFmtId="0" fontId="37" fillId="16" borderId="7" xfId="12933" applyFont="1" applyFill="1" applyBorder="1" applyAlignment="1">
      <alignment horizontal="center" vertical="center" wrapText="1"/>
    </xf>
    <xf numFmtId="0" fontId="37" fillId="16" borderId="7" xfId="12933" applyFont="1" applyFill="1" applyBorder="1" applyAlignment="1">
      <alignment horizontal="center" wrapText="1"/>
    </xf>
    <xf numFmtId="0" fontId="37" fillId="0" borderId="7" xfId="12933" applyFont="1" applyFill="1" applyBorder="1" applyAlignment="1">
      <alignment horizontal="center" vertical="center"/>
    </xf>
    <xf numFmtId="0" fontId="37" fillId="16" borderId="6" xfId="12933" applyFont="1" applyFill="1" applyBorder="1" applyAlignment="1">
      <alignment horizontal="center" vertical="center" wrapText="1"/>
    </xf>
    <xf numFmtId="0" fontId="37" fillId="16" borderId="9" xfId="12933" applyFont="1" applyFill="1" applyBorder="1" applyAlignment="1">
      <alignment horizontal="center" vertical="center" wrapText="1"/>
    </xf>
    <xf numFmtId="0" fontId="37" fillId="16" borderId="8" xfId="12933" applyFont="1" applyFill="1" applyBorder="1" applyAlignment="1">
      <alignment horizontal="center" vertical="center" wrapText="1"/>
    </xf>
    <xf numFmtId="0" fontId="37" fillId="17" borderId="7" xfId="12933" applyFont="1" applyFill="1" applyBorder="1" applyAlignment="1">
      <alignment horizontal="center" vertical="center"/>
    </xf>
    <xf numFmtId="0" fontId="35" fillId="16" borderId="0" xfId="6447" applyFont="1" applyFill="1" applyBorder="1" applyAlignment="1">
      <alignment vertical="center" shrinkToFit="1"/>
    </xf>
    <xf numFmtId="0" fontId="30" fillId="0" borderId="0" xfId="0" applyFont="1" applyAlignment="1"/>
    <xf numFmtId="0" fontId="37" fillId="16" borderId="0" xfId="6447" applyFont="1" applyFill="1" applyBorder="1" applyAlignment="1">
      <alignment vertical="center" shrinkToFit="1"/>
    </xf>
    <xf numFmtId="0" fontId="37" fillId="0" borderId="0" xfId="0" applyFont="1" applyAlignment="1"/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7" fillId="0" borderId="9" xfId="0" applyFont="1" applyBorder="1" applyAlignment="1">
      <alignment horizontal="center" vertical="center"/>
    </xf>
    <xf numFmtId="0" fontId="30" fillId="0" borderId="8" xfId="0" applyFont="1" applyBorder="1" applyAlignment="1"/>
    <xf numFmtId="0" fontId="30" fillId="0" borderId="9" xfId="0" applyFont="1" applyBorder="1" applyAlignment="1">
      <alignment vertical="center"/>
    </xf>
    <xf numFmtId="0" fontId="30" fillId="0" borderId="8" xfId="0" applyFont="1" applyBorder="1" applyAlignment="1">
      <alignment vertical="center"/>
    </xf>
    <xf numFmtId="0" fontId="30" fillId="0" borderId="8" xfId="0" applyFont="1" applyBorder="1" applyAlignment="1">
      <alignment horizontal="center" vertical="center"/>
    </xf>
    <xf numFmtId="0" fontId="37" fillId="16" borderId="6" xfId="12933" applyFont="1" applyFill="1" applyBorder="1" applyAlignment="1">
      <alignment horizontal="center" wrapText="1"/>
    </xf>
    <xf numFmtId="0" fontId="37" fillId="16" borderId="9" xfId="12933" applyFont="1" applyFill="1" applyBorder="1" applyAlignment="1">
      <alignment horizontal="center" wrapText="1"/>
    </xf>
    <xf numFmtId="0" fontId="37" fillId="16" borderId="8" xfId="12933" applyFont="1" applyFill="1" applyBorder="1" applyAlignment="1">
      <alignment horizontal="center" wrapText="1"/>
    </xf>
    <xf numFmtId="0" fontId="37" fillId="0" borderId="8" xfId="0" applyFont="1" applyBorder="1" applyAlignment="1">
      <alignment horizontal="center" vertical="center"/>
    </xf>
    <xf numFmtId="0" fontId="37" fillId="0" borderId="19" xfId="12933" applyFont="1" applyFill="1" applyBorder="1" applyAlignment="1">
      <alignment horizontal="center" vertical="center" wrapText="1"/>
    </xf>
    <xf numFmtId="0" fontId="37" fillId="17" borderId="6" xfId="12933" applyFont="1" applyFill="1" applyBorder="1" applyAlignment="1">
      <alignment horizontal="center" vertical="center" wrapText="1"/>
    </xf>
    <xf numFmtId="0" fontId="37" fillId="17" borderId="9" xfId="12933" applyFont="1" applyFill="1" applyBorder="1" applyAlignment="1">
      <alignment horizontal="center" vertical="center" wrapText="1"/>
    </xf>
    <xf numFmtId="0" fontId="37" fillId="17" borderId="8" xfId="12933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7" xfId="0" applyFont="1" applyBorder="1" applyAlignment="1">
      <alignment horizontal="center" vertical="center"/>
    </xf>
    <xf numFmtId="0" fontId="37" fillId="0" borderId="15" xfId="0" applyFont="1" applyBorder="1" applyAlignment="1">
      <alignment vertical="center"/>
    </xf>
    <xf numFmtId="0" fontId="37" fillId="16" borderId="19" xfId="12933" applyFont="1" applyFill="1" applyBorder="1" applyAlignment="1">
      <alignment horizontal="center" wrapText="1"/>
    </xf>
    <xf numFmtId="0" fontId="37" fillId="17" borderId="19" xfId="12933" applyFont="1" applyFill="1" applyBorder="1" applyAlignment="1">
      <alignment horizontal="center" vertical="center"/>
    </xf>
    <xf numFmtId="0" fontId="37" fillId="0" borderId="6" xfId="12933" applyFont="1" applyFill="1" applyBorder="1" applyAlignment="1">
      <alignment horizontal="center" vertical="center"/>
    </xf>
    <xf numFmtId="0" fontId="37" fillId="0" borderId="8" xfId="12933" applyFont="1" applyFill="1" applyBorder="1" applyAlignment="1">
      <alignment horizontal="center" vertical="center"/>
    </xf>
    <xf numFmtId="0" fontId="37" fillId="0" borderId="6" xfId="12933" applyFont="1" applyFill="1" applyBorder="1" applyAlignment="1">
      <alignment horizontal="center" wrapText="1"/>
    </xf>
    <xf numFmtId="0" fontId="37" fillId="0" borderId="9" xfId="12933" applyFont="1" applyFill="1" applyBorder="1" applyAlignment="1">
      <alignment horizontal="center" wrapText="1"/>
    </xf>
    <xf numFmtId="0" fontId="37" fillId="0" borderId="8" xfId="12933" applyFont="1" applyFill="1" applyBorder="1" applyAlignment="1">
      <alignment horizontal="center" wrapText="1"/>
    </xf>
    <xf numFmtId="0" fontId="37" fillId="0" borderId="0" xfId="6447" applyFont="1" applyFill="1" applyBorder="1" applyAlignment="1">
      <alignment vertical="center" shrinkToFit="1"/>
    </xf>
    <xf numFmtId="0" fontId="35" fillId="15" borderId="0" xfId="6447" applyFont="1" applyFill="1" applyBorder="1" applyAlignment="1">
      <alignment vertical="center"/>
    </xf>
    <xf numFmtId="0" fontId="37" fillId="16" borderId="7" xfId="12933" applyFont="1" applyFill="1" applyBorder="1" applyAlignment="1">
      <alignment horizontal="center" vertical="center"/>
    </xf>
    <xf numFmtId="0" fontId="32" fillId="0" borderId="0" xfId="12932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15" borderId="0" xfId="6447" applyFont="1" applyFill="1" applyBorder="1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16" borderId="15" xfId="6447" applyFont="1" applyFill="1" applyBorder="1" applyAlignment="1">
      <alignment vertical="center" shrinkToFit="1"/>
    </xf>
    <xf numFmtId="182" fontId="37" fillId="16" borderId="6" xfId="12933" applyNumberFormat="1" applyFont="1" applyFill="1" applyBorder="1" applyAlignment="1">
      <alignment horizontal="center" wrapText="1"/>
    </xf>
    <xf numFmtId="182" fontId="37" fillId="16" borderId="9" xfId="12933" applyNumberFormat="1" applyFont="1" applyFill="1" applyBorder="1" applyAlignment="1">
      <alignment horizontal="center" wrapText="1"/>
    </xf>
    <xf numFmtId="182" fontId="37" fillId="16" borderId="8" xfId="12933" applyNumberFormat="1" applyFont="1" applyFill="1" applyBorder="1" applyAlignment="1">
      <alignment horizontal="center" wrapText="1"/>
    </xf>
    <xf numFmtId="182" fontId="37" fillId="16" borderId="6" xfId="12933" applyNumberFormat="1" applyFont="1" applyFill="1" applyBorder="1" applyAlignment="1">
      <alignment horizontal="center" vertical="center" wrapText="1"/>
    </xf>
    <xf numFmtId="182" fontId="37" fillId="16" borderId="9" xfId="12933" applyNumberFormat="1" applyFont="1" applyFill="1" applyBorder="1" applyAlignment="1">
      <alignment horizontal="center" vertical="center" wrapText="1"/>
    </xf>
    <xf numFmtId="182" fontId="37" fillId="16" borderId="8" xfId="12933" applyNumberFormat="1" applyFont="1" applyFill="1" applyBorder="1" applyAlignment="1">
      <alignment horizontal="center" vertical="center" wrapText="1"/>
    </xf>
    <xf numFmtId="49" fontId="37" fillId="0" borderId="6" xfId="12933" applyNumberFormat="1" applyFont="1" applyFill="1" applyBorder="1" applyAlignment="1">
      <alignment horizontal="center" wrapText="1"/>
    </xf>
    <xf numFmtId="49" fontId="37" fillId="0" borderId="9" xfId="12933" applyNumberFormat="1" applyFont="1" applyFill="1" applyBorder="1" applyAlignment="1">
      <alignment horizontal="center" wrapText="1"/>
    </xf>
    <xf numFmtId="49" fontId="37" fillId="0" borderId="8" xfId="12933" applyNumberFormat="1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35" fillId="0" borderId="0" xfId="6447" applyFont="1" applyFill="1" applyBorder="1" applyAlignment="1">
      <alignment vertical="center" shrinkToFit="1"/>
    </xf>
    <xf numFmtId="182" fontId="37" fillId="0" borderId="6" xfId="12933" applyNumberFormat="1" applyFont="1" applyFill="1" applyBorder="1" applyAlignment="1">
      <alignment horizontal="center" wrapText="1"/>
    </xf>
    <xf numFmtId="182" fontId="37" fillId="0" borderId="9" xfId="12933" applyNumberFormat="1" applyFont="1" applyFill="1" applyBorder="1" applyAlignment="1">
      <alignment horizontal="center" wrapText="1"/>
    </xf>
    <xf numFmtId="182" fontId="37" fillId="0" borderId="8" xfId="12933" applyNumberFormat="1" applyFont="1" applyFill="1" applyBorder="1" applyAlignment="1">
      <alignment horizontal="center" wrapText="1"/>
    </xf>
    <xf numFmtId="0" fontId="37" fillId="16" borderId="25" xfId="12933" applyFont="1" applyFill="1" applyBorder="1" applyAlignment="1">
      <alignment horizontal="center" vertical="center"/>
    </xf>
    <xf numFmtId="183" fontId="50" fillId="0" borderId="25" xfId="13029" applyNumberFormat="1" applyFont="1" applyFill="1" applyBorder="1" applyAlignment="1">
      <alignment horizontal="left" wrapText="1"/>
    </xf>
    <xf numFmtId="183" fontId="50" fillId="0" borderId="9" xfId="13029" applyNumberFormat="1" applyFont="1" applyFill="1" applyBorder="1" applyAlignment="1">
      <alignment horizontal="left" wrapText="1"/>
    </xf>
    <xf numFmtId="183" fontId="50" fillId="0" borderId="8" xfId="13029" applyNumberFormat="1" applyFont="1" applyFill="1" applyBorder="1" applyAlignment="1">
      <alignment horizontal="left" wrapText="1"/>
    </xf>
    <xf numFmtId="49" fontId="50" fillId="0" borderId="25" xfId="13031" applyNumberFormat="1" applyFont="1" applyFill="1" applyBorder="1" applyAlignment="1">
      <alignment horizontal="left" vertical="center"/>
    </xf>
    <xf numFmtId="49" fontId="50" fillId="0" borderId="8" xfId="13031" applyNumberFormat="1" applyFont="1" applyFill="1" applyBorder="1" applyAlignment="1">
      <alignment horizontal="left" vertical="center"/>
    </xf>
    <xf numFmtId="183" fontId="50" fillId="0" borderId="25" xfId="13031" applyNumberFormat="1" applyFont="1" applyFill="1" applyBorder="1" applyAlignment="1">
      <alignment horizontal="left" vertical="center"/>
    </xf>
    <xf numFmtId="183" fontId="50" fillId="0" borderId="8" xfId="13031" applyNumberFormat="1" applyFont="1" applyFill="1" applyBorder="1" applyAlignment="1">
      <alignment horizontal="left" vertical="center"/>
    </xf>
    <xf numFmtId="183" fontId="4" fillId="0" borderId="0" xfId="13032" applyNumberFormat="1" applyFont="1" applyFill="1" applyBorder="1" applyAlignment="1">
      <alignment horizontal="left" vertical="center" shrinkToFit="1"/>
    </xf>
    <xf numFmtId="49" fontId="50" fillId="0" borderId="25" xfId="13031" applyNumberFormat="1" applyFont="1" applyBorder="1" applyAlignment="1">
      <alignment horizontal="left" vertical="center"/>
    </xf>
    <xf numFmtId="49" fontId="50" fillId="0" borderId="8" xfId="13031" applyNumberFormat="1" applyFont="1" applyBorder="1" applyAlignment="1">
      <alignment horizontal="left" vertical="center"/>
    </xf>
    <xf numFmtId="183" fontId="50" fillId="0" borderId="25" xfId="13031" applyNumberFormat="1" applyFont="1" applyBorder="1" applyAlignment="1">
      <alignment horizontal="left" vertical="center"/>
    </xf>
    <xf numFmtId="183" fontId="50" fillId="0" borderId="8" xfId="13031" applyNumberFormat="1" applyFont="1" applyBorder="1" applyAlignment="1">
      <alignment horizontal="left" vertical="center"/>
    </xf>
    <xf numFmtId="183" fontId="50" fillId="0" borderId="24" xfId="13029" applyNumberFormat="1" applyFont="1" applyFill="1" applyBorder="1" applyAlignment="1">
      <alignment horizontal="left" wrapText="1"/>
    </xf>
    <xf numFmtId="183" fontId="50" fillId="0" borderId="0" xfId="13028" applyNumberFormat="1" applyFont="1" applyFill="1">
      <alignment vertical="center"/>
    </xf>
    <xf numFmtId="183" fontId="50" fillId="0" borderId="15" xfId="13028" applyNumberFormat="1" applyFont="1" applyFill="1" applyBorder="1">
      <alignment vertical="center"/>
    </xf>
    <xf numFmtId="183" fontId="4" fillId="15" borderId="0" xfId="13032" applyNumberFormat="1" applyFont="1" applyFill="1" applyBorder="1" applyAlignment="1">
      <alignment horizontal="left" vertical="center"/>
    </xf>
    <xf numFmtId="49" fontId="50" fillId="0" borderId="24" xfId="13031" applyNumberFormat="1" applyFont="1" applyBorder="1" applyAlignment="1">
      <alignment horizontal="left" vertical="center"/>
    </xf>
    <xf numFmtId="183" fontId="50" fillId="0" borderId="24" xfId="13031" applyNumberFormat="1" applyFont="1" applyBorder="1" applyAlignment="1">
      <alignment horizontal="left" vertical="center"/>
    </xf>
    <xf numFmtId="183" fontId="70" fillId="0" borderId="0" xfId="13031" applyNumberFormat="1" applyFont="1" applyBorder="1" applyAlignment="1">
      <alignment horizontal="center" vertical="center"/>
    </xf>
    <xf numFmtId="183" fontId="70" fillId="0" borderId="0" xfId="13031" applyNumberFormat="1" applyFont="1" applyFill="1" applyBorder="1" applyAlignment="1">
      <alignment horizontal="center" vertical="center"/>
    </xf>
    <xf numFmtId="183" fontId="4" fillId="0" borderId="0" xfId="13031" applyNumberFormat="1" applyFont="1" applyBorder="1" applyAlignment="1">
      <alignment horizontal="center" vertical="center"/>
    </xf>
    <xf numFmtId="183" fontId="70" fillId="0" borderId="0" xfId="13028" applyNumberFormat="1" applyFont="1" applyAlignment="1">
      <alignment horizontal="left" vertical="center"/>
    </xf>
    <xf numFmtId="200" fontId="73" fillId="0" borderId="25" xfId="13042" applyNumberFormat="1" applyFont="1" applyFill="1" applyBorder="1" applyAlignment="1">
      <alignment horizontal="center" vertical="center" wrapText="1"/>
    </xf>
    <xf numFmtId="200" fontId="73" fillId="0" borderId="8" xfId="13042" applyNumberFormat="1" applyFont="1" applyFill="1" applyBorder="1" applyAlignment="1">
      <alignment horizontal="center" vertical="center" wrapText="1"/>
    </xf>
    <xf numFmtId="200" fontId="73" fillId="0" borderId="24" xfId="13043" applyNumberFormat="1" applyFont="1" applyFill="1" applyBorder="1" applyAlignment="1">
      <alignment horizontal="center" vertical="center" wrapText="1"/>
    </xf>
    <xf numFmtId="200" fontId="72" fillId="0" borderId="25" xfId="13042" applyNumberFormat="1" applyFont="1" applyFill="1" applyBorder="1" applyAlignment="1">
      <alignment horizontal="center" vertical="center" wrapText="1"/>
    </xf>
    <xf numFmtId="200" fontId="72" fillId="0" borderId="8" xfId="13042" applyNumberFormat="1" applyFont="1" applyFill="1" applyBorder="1" applyAlignment="1">
      <alignment horizontal="center" vertical="center" wrapText="1"/>
    </xf>
    <xf numFmtId="200" fontId="6" fillId="0" borderId="25" xfId="13043" applyNumberFormat="1" applyFont="1" applyFill="1" applyBorder="1" applyAlignment="1">
      <alignment horizontal="center" vertical="center"/>
    </xf>
    <xf numFmtId="200" fontId="6" fillId="0" borderId="9" xfId="13043" applyNumberFormat="1" applyFont="1" applyFill="1" applyBorder="1" applyAlignment="1">
      <alignment horizontal="center" vertical="center"/>
    </xf>
    <xf numFmtId="200" fontId="6" fillId="0" borderId="8" xfId="13043" applyNumberFormat="1" applyFont="1" applyFill="1" applyBorder="1" applyAlignment="1">
      <alignment horizontal="center" vertical="center"/>
    </xf>
    <xf numFmtId="200" fontId="73" fillId="0" borderId="25" xfId="13043" applyNumberFormat="1" applyFont="1" applyFill="1" applyBorder="1" applyAlignment="1">
      <alignment horizontal="center" vertical="center" wrapText="1"/>
    </xf>
    <xf numFmtId="200" fontId="73" fillId="0" borderId="9" xfId="13043" applyNumberFormat="1" applyFont="1" applyFill="1" applyBorder="1" applyAlignment="1">
      <alignment horizontal="center" vertical="center" wrapText="1"/>
    </xf>
    <xf numFmtId="200" fontId="73" fillId="0" borderId="8" xfId="13043" applyNumberFormat="1" applyFont="1" applyFill="1" applyBorder="1" applyAlignment="1">
      <alignment horizontal="center" vertical="center" wrapText="1"/>
    </xf>
    <xf numFmtId="200" fontId="6" fillId="0" borderId="25" xfId="13042" applyNumberFormat="1" applyFont="1" applyFill="1" applyBorder="1" applyAlignment="1">
      <alignment horizontal="center" vertical="center"/>
    </xf>
    <xf numFmtId="200" fontId="6" fillId="0" borderId="9" xfId="13042" applyNumberFormat="1" applyFont="1" applyFill="1" applyBorder="1" applyAlignment="1">
      <alignment horizontal="center" vertical="center"/>
    </xf>
    <xf numFmtId="200" fontId="6" fillId="0" borderId="8" xfId="13042" applyNumberFormat="1" applyFont="1" applyFill="1" applyBorder="1" applyAlignment="1">
      <alignment horizontal="center" vertical="center"/>
    </xf>
    <xf numFmtId="200" fontId="6" fillId="0" borderId="25" xfId="13043" applyNumberFormat="1" applyFont="1" applyFill="1" applyBorder="1" applyAlignment="1">
      <alignment horizontal="center" vertical="center" wrapText="1"/>
    </xf>
    <xf numFmtId="200" fontId="6" fillId="0" borderId="9" xfId="13043" applyNumberFormat="1" applyFont="1" applyFill="1" applyBorder="1" applyAlignment="1">
      <alignment horizontal="center" vertical="center" wrapText="1"/>
    </xf>
    <xf numFmtId="200" fontId="6" fillId="0" borderId="8" xfId="13043" applyNumberFormat="1" applyFont="1" applyFill="1" applyBorder="1" applyAlignment="1">
      <alignment horizontal="center" vertical="center" wrapText="1"/>
    </xf>
    <xf numFmtId="200" fontId="6" fillId="0" borderId="24" xfId="13043" applyNumberFormat="1" applyFont="1" applyFill="1" applyBorder="1" applyAlignment="1">
      <alignment horizontal="center" vertical="center" wrapText="1"/>
    </xf>
    <xf numFmtId="200" fontId="6" fillId="0" borderId="24" xfId="13043" applyNumberFormat="1" applyFont="1" applyFill="1" applyBorder="1" applyAlignment="1">
      <alignment horizontal="center" vertical="center"/>
    </xf>
    <xf numFmtId="200" fontId="72" fillId="0" borderId="24" xfId="13042" applyNumberFormat="1" applyFont="1" applyFill="1" applyBorder="1" applyAlignment="1">
      <alignment horizontal="center" vertical="center" wrapText="1"/>
    </xf>
    <xf numFmtId="200" fontId="72" fillId="0" borderId="9" xfId="13042" applyNumberFormat="1" applyFont="1" applyFill="1" applyBorder="1" applyAlignment="1">
      <alignment horizontal="center" vertical="center" wrapText="1"/>
    </xf>
    <xf numFmtId="201" fontId="6" fillId="0" borderId="25" xfId="13043" applyNumberFormat="1" applyFont="1" applyFill="1" applyBorder="1" applyAlignment="1">
      <alignment horizontal="center" vertical="center"/>
    </xf>
    <xf numFmtId="201" fontId="6" fillId="0" borderId="8" xfId="13043" applyNumberFormat="1" applyFont="1" applyFill="1" applyBorder="1" applyAlignment="1">
      <alignment horizontal="center" vertical="center"/>
    </xf>
    <xf numFmtId="201" fontId="6" fillId="0" borderId="25" xfId="13043" applyNumberFormat="1" applyFont="1" applyFill="1" applyBorder="1" applyAlignment="1">
      <alignment horizontal="center" vertical="center" wrapText="1"/>
    </xf>
    <xf numFmtId="201" fontId="6" fillId="0" borderId="9" xfId="13043" applyNumberFormat="1" applyFont="1" applyFill="1" applyBorder="1" applyAlignment="1">
      <alignment horizontal="center" vertical="center" wrapText="1"/>
    </xf>
    <xf numFmtId="201" fontId="6" fillId="0" borderId="8" xfId="13043" applyNumberFormat="1" applyFont="1" applyFill="1" applyBorder="1" applyAlignment="1">
      <alignment horizontal="center" vertical="center" wrapText="1"/>
    </xf>
    <xf numFmtId="200" fontId="32" fillId="0" borderId="0" xfId="13054" applyNumberFormat="1" applyFont="1" applyBorder="1" applyAlignment="1">
      <alignment horizontal="center" vertical="center"/>
    </xf>
    <xf numFmtId="200" fontId="76" fillId="15" borderId="0" xfId="13048" applyNumberFormat="1" applyFont="1" applyFill="1" applyBorder="1" applyAlignment="1">
      <alignment horizontal="left" vertical="center"/>
    </xf>
    <xf numFmtId="200" fontId="73" fillId="0" borderId="24" xfId="13042" applyNumberFormat="1" applyFont="1" applyFill="1" applyBorder="1" applyAlignment="1">
      <alignment horizontal="center" vertical="center" wrapText="1"/>
    </xf>
    <xf numFmtId="200" fontId="6" fillId="0" borderId="25" xfId="13042" applyNumberFormat="1" applyFont="1" applyFill="1" applyBorder="1" applyAlignment="1">
      <alignment horizontal="center" vertical="center" wrapText="1"/>
    </xf>
    <xf numFmtId="200" fontId="6" fillId="0" borderId="9" xfId="13042" applyNumberFormat="1" applyFont="1" applyFill="1" applyBorder="1" applyAlignment="1">
      <alignment horizontal="center" vertical="center" wrapText="1"/>
    </xf>
    <xf numFmtId="200" fontId="6" fillId="0" borderId="8" xfId="13042" applyNumberFormat="1" applyFont="1" applyFill="1" applyBorder="1" applyAlignment="1">
      <alignment horizontal="center" vertical="center" wrapText="1"/>
    </xf>
    <xf numFmtId="0" fontId="67" fillId="0" borderId="7" xfId="12933" applyFont="1" applyFill="1" applyBorder="1" applyAlignment="1">
      <alignment horizontal="center" vertical="center"/>
    </xf>
    <xf numFmtId="0" fontId="63" fillId="0" borderId="0" xfId="13205" applyFont="1" applyFill="1" applyBorder="1" applyAlignment="1">
      <alignment horizontal="left" vertical="center" shrinkToFit="1"/>
    </xf>
    <xf numFmtId="0" fontId="67" fillId="0" borderId="19" xfId="12933" applyFont="1" applyFill="1" applyBorder="1" applyAlignment="1">
      <alignment horizontal="center" vertical="center"/>
    </xf>
    <xf numFmtId="0" fontId="67" fillId="0" borderId="8" xfId="12933" applyFont="1" applyFill="1" applyBorder="1" applyAlignment="1">
      <alignment horizontal="center" vertical="center"/>
    </xf>
    <xf numFmtId="0" fontId="121" fillId="0" borderId="0" xfId="13204" applyFont="1" applyBorder="1" applyAlignment="1">
      <alignment horizontal="center" vertical="center"/>
    </xf>
    <xf numFmtId="0" fontId="121" fillId="0" borderId="0" xfId="13204" applyFont="1" applyFill="1" applyBorder="1" applyAlignment="1">
      <alignment horizontal="center" vertical="center"/>
    </xf>
    <xf numFmtId="0" fontId="56" fillId="0" borderId="0" xfId="13021" applyFont="1" applyAlignment="1">
      <alignment horizontal="center" vertical="center"/>
    </xf>
    <xf numFmtId="0" fontId="56" fillId="0" borderId="0" xfId="13021" applyFont="1" applyFill="1" applyAlignment="1">
      <alignment horizontal="center" vertical="center"/>
    </xf>
    <xf numFmtId="0" fontId="63" fillId="0" borderId="0" xfId="13204" applyFont="1" applyFill="1" applyBorder="1" applyAlignment="1">
      <alignment horizontal="center" vertical="center"/>
    </xf>
    <xf numFmtId="0" fontId="63" fillId="0" borderId="0" xfId="13204" applyFont="1" applyBorder="1" applyAlignment="1">
      <alignment horizontal="center" vertical="center"/>
    </xf>
    <xf numFmtId="0" fontId="115" fillId="0" borderId="0" xfId="13205" applyFont="1" applyFill="1" applyBorder="1" applyAlignment="1">
      <alignment horizontal="left" vertical="center" shrinkToFit="1"/>
    </xf>
    <xf numFmtId="0" fontId="63" fillId="15" borderId="0" xfId="13205" applyFont="1" applyFill="1" applyBorder="1" applyAlignment="1">
      <alignment horizontal="left" vertical="center"/>
    </xf>
    <xf numFmtId="0" fontId="67" fillId="0" borderId="7" xfId="12933" applyFont="1" applyBorder="1" applyAlignment="1">
      <alignment horizontal="center" vertical="center"/>
    </xf>
    <xf numFmtId="0" fontId="67" fillId="0" borderId="19" xfId="12933" applyFont="1" applyBorder="1" applyAlignment="1">
      <alignment horizontal="center" vertical="center"/>
    </xf>
    <xf numFmtId="0" fontId="67" fillId="0" borderId="9" xfId="12933" applyFont="1" applyBorder="1" applyAlignment="1">
      <alignment horizontal="center" vertical="center"/>
    </xf>
    <xf numFmtId="0" fontId="63" fillId="0" borderId="0" xfId="13021" applyFont="1" applyFill="1" applyBorder="1" applyAlignment="1">
      <alignment horizontal="left" vertical="center" shrinkToFit="1"/>
    </xf>
    <xf numFmtId="0" fontId="115" fillId="0" borderId="0" xfId="13021" applyFont="1" applyFill="1" applyBorder="1" applyAlignment="1">
      <alignment horizontal="left" vertical="center" shrinkToFit="1"/>
    </xf>
    <xf numFmtId="0" fontId="112" fillId="0" borderId="0" xfId="13021" applyFont="1" applyFill="1" applyBorder="1"/>
    <xf numFmtId="0" fontId="63" fillId="0" borderId="57" xfId="13021" applyFont="1" applyFill="1" applyBorder="1" applyAlignment="1">
      <alignment horizontal="left" vertical="center" shrinkToFit="1"/>
    </xf>
    <xf numFmtId="0" fontId="67" fillId="0" borderId="0" xfId="13021" applyFont="1" applyFill="1" applyBorder="1" applyAlignment="1"/>
    <xf numFmtId="0" fontId="67" fillId="0" borderId="7" xfId="13021" applyFont="1" applyFill="1" applyBorder="1" applyAlignment="1">
      <alignment horizontal="center" vertical="center"/>
    </xf>
    <xf numFmtId="0" fontId="67" fillId="0" borderId="19" xfId="13021" applyFont="1" applyFill="1" applyBorder="1"/>
    <xf numFmtId="0" fontId="67" fillId="0" borderId="7" xfId="13021" applyFont="1" applyFill="1" applyBorder="1"/>
    <xf numFmtId="0" fontId="67" fillId="0" borderId="19" xfId="13021" applyFont="1" applyFill="1" applyBorder="1" applyAlignment="1">
      <alignment horizontal="center" vertical="center"/>
    </xf>
    <xf numFmtId="0" fontId="67" fillId="0" borderId="8" xfId="13021" applyFont="1" applyFill="1" applyBorder="1" applyAlignment="1">
      <alignment horizontal="center" vertical="center"/>
    </xf>
    <xf numFmtId="0" fontId="67" fillId="0" borderId="19" xfId="13021" applyFont="1" applyFill="1" applyBorder="1" applyAlignment="1">
      <alignment horizontal="center"/>
    </xf>
    <xf numFmtId="0" fontId="67" fillId="0" borderId="7" xfId="13021" applyFont="1" applyFill="1" applyBorder="1" applyAlignment="1">
      <alignment horizontal="center"/>
    </xf>
    <xf numFmtId="0" fontId="67" fillId="33" borderId="38" xfId="13021" applyFont="1" applyFill="1" applyBorder="1" applyAlignment="1">
      <alignment horizontal="center" vertical="center"/>
    </xf>
    <xf numFmtId="0" fontId="67" fillId="0" borderId="49" xfId="13021" applyFont="1" applyBorder="1" applyAlignment="1"/>
    <xf numFmtId="0" fontId="116" fillId="0" borderId="19" xfId="13021" applyFont="1" applyFill="1" applyBorder="1" applyAlignment="1">
      <alignment horizontal="center" vertical="center"/>
    </xf>
    <xf numFmtId="0" fontId="116" fillId="0" borderId="9" xfId="13021" applyFont="1" applyFill="1" applyBorder="1" applyAlignment="1">
      <alignment horizontal="center" vertical="center"/>
    </xf>
    <xf numFmtId="0" fontId="116" fillId="0" borderId="8" xfId="13021" applyFont="1" applyFill="1" applyBorder="1" applyAlignment="1">
      <alignment horizontal="center" vertical="center"/>
    </xf>
    <xf numFmtId="0" fontId="67" fillId="33" borderId="40" xfId="13021" applyFont="1" applyFill="1" applyBorder="1" applyAlignment="1">
      <alignment horizontal="center" vertical="center"/>
    </xf>
    <xf numFmtId="0" fontId="67" fillId="0" borderId="48" xfId="13021" applyFont="1" applyBorder="1" applyAlignment="1"/>
    <xf numFmtId="0" fontId="112" fillId="0" borderId="19" xfId="13021" applyFont="1" applyFill="1" applyBorder="1" applyAlignment="1">
      <alignment horizontal="center" vertical="center"/>
    </xf>
    <xf numFmtId="0" fontId="112" fillId="0" borderId="9" xfId="13021" applyFont="1" applyFill="1" applyBorder="1" applyAlignment="1">
      <alignment horizontal="center" vertical="center"/>
    </xf>
    <xf numFmtId="0" fontId="112" fillId="0" borderId="8" xfId="13021" applyFont="1" applyFill="1" applyBorder="1" applyAlignment="1">
      <alignment horizontal="center" vertical="center"/>
    </xf>
    <xf numFmtId="0" fontId="63" fillId="0" borderId="55" xfId="13021" applyFont="1" applyFill="1" applyBorder="1" applyAlignment="1">
      <alignment horizontal="left" vertical="center" shrinkToFit="1"/>
    </xf>
    <xf numFmtId="0" fontId="63" fillId="0" borderId="15" xfId="13021" applyFont="1" applyFill="1" applyBorder="1" applyAlignment="1">
      <alignment horizontal="left" vertical="center" shrinkToFit="1"/>
    </xf>
    <xf numFmtId="184" fontId="63" fillId="0" borderId="8" xfId="13021" applyNumberFormat="1" applyFont="1" applyFill="1" applyBorder="1" applyAlignment="1">
      <alignment horizontal="left" vertical="center" shrinkToFit="1"/>
    </xf>
    <xf numFmtId="49" fontId="63" fillId="0" borderId="8" xfId="13021" applyNumberFormat="1" applyFont="1" applyFill="1" applyBorder="1" applyAlignment="1">
      <alignment horizontal="left" vertical="center" shrinkToFit="1"/>
    </xf>
    <xf numFmtId="0" fontId="63" fillId="0" borderId="8" xfId="13021" applyFont="1" applyFill="1" applyBorder="1" applyAlignment="1">
      <alignment horizontal="left" vertical="center" shrinkToFit="1"/>
    </xf>
    <xf numFmtId="0" fontId="67" fillId="33" borderId="7" xfId="13021" applyFont="1" applyFill="1" applyBorder="1" applyAlignment="1">
      <alignment horizontal="center" vertical="center"/>
    </xf>
    <xf numFmtId="0" fontId="67" fillId="0" borderId="7" xfId="13021" applyFont="1" applyBorder="1" applyAlignment="1"/>
    <xf numFmtId="0" fontId="63" fillId="0" borderId="0" xfId="13021" applyFont="1" applyFill="1" applyBorder="1" applyAlignment="1">
      <alignment horizontal="left"/>
    </xf>
    <xf numFmtId="0" fontId="67" fillId="0" borderId="44" xfId="13021" applyFont="1" applyFill="1" applyBorder="1" applyAlignment="1">
      <alignment horizontal="center" vertical="center"/>
    </xf>
    <xf numFmtId="0" fontId="67" fillId="0" borderId="48" xfId="13021" applyFont="1" applyFill="1" applyBorder="1" applyAlignment="1">
      <alignment horizontal="center" vertical="center"/>
    </xf>
    <xf numFmtId="0" fontId="67" fillId="0" borderId="45" xfId="13021" applyFont="1" applyFill="1" applyBorder="1" applyAlignment="1">
      <alignment horizontal="center" vertical="center"/>
    </xf>
    <xf numFmtId="0" fontId="67" fillId="0" borderId="49" xfId="13021" applyFont="1" applyFill="1" applyBorder="1" applyAlignment="1">
      <alignment horizontal="center" vertical="center"/>
    </xf>
    <xf numFmtId="0" fontId="67" fillId="0" borderId="45" xfId="13021" applyFont="1" applyFill="1" applyBorder="1" applyAlignment="1">
      <alignment horizontal="center" vertical="center" wrapText="1"/>
    </xf>
    <xf numFmtId="0" fontId="67" fillId="0" borderId="49" xfId="13021" applyFont="1" applyFill="1" applyBorder="1" applyAlignment="1">
      <alignment horizontal="center" vertical="center" wrapText="1"/>
    </xf>
    <xf numFmtId="0" fontId="63" fillId="0" borderId="0" xfId="13021" applyFont="1" applyFill="1" applyAlignment="1">
      <alignment horizontal="left"/>
    </xf>
    <xf numFmtId="0" fontId="63" fillId="15" borderId="0" xfId="13021" applyFont="1" applyFill="1" applyAlignment="1">
      <alignment horizontal="left" vertical="center" wrapText="1"/>
    </xf>
    <xf numFmtId="0" fontId="63" fillId="0" borderId="0" xfId="13021" applyFont="1" applyFill="1" applyAlignment="1">
      <alignment horizontal="left" vertical="center" wrapText="1"/>
    </xf>
    <xf numFmtId="0" fontId="115" fillId="0" borderId="0" xfId="13021" applyFont="1" applyFill="1" applyAlignment="1">
      <alignment horizontal="left"/>
    </xf>
    <xf numFmtId="0" fontId="115" fillId="0" borderId="15" xfId="13021" applyFont="1" applyFill="1" applyBorder="1" applyAlignment="1">
      <alignment horizontal="left"/>
    </xf>
    <xf numFmtId="0" fontId="63" fillId="0" borderId="0" xfId="13021" applyFont="1" applyFill="1" applyAlignment="1">
      <alignment horizontal="left" vertical="center" wrapText="1" shrinkToFit="1"/>
    </xf>
    <xf numFmtId="0" fontId="63" fillId="16" borderId="0" xfId="13021" applyFont="1" applyFill="1" applyBorder="1" applyAlignment="1">
      <alignment horizontal="left" vertical="center" wrapText="1" shrinkToFit="1"/>
    </xf>
    <xf numFmtId="0" fontId="67" fillId="0" borderId="7" xfId="13021" applyFont="1" applyFill="1" applyBorder="1" applyAlignment="1">
      <alignment horizontal="center" vertical="center" wrapText="1"/>
    </xf>
    <xf numFmtId="0" fontId="67" fillId="0" borderId="7" xfId="13021" applyFont="1" applyFill="1" applyBorder="1" applyAlignment="1"/>
    <xf numFmtId="0" fontId="67" fillId="0" borderId="52" xfId="13021" applyFont="1" applyFill="1" applyBorder="1" applyAlignment="1">
      <alignment horizontal="center" vertical="center" wrapText="1"/>
    </xf>
    <xf numFmtId="0" fontId="67" fillId="0" borderId="50" xfId="13021" applyFont="1" applyFill="1" applyBorder="1" applyAlignment="1">
      <alignment horizontal="center" vertical="center" wrapText="1"/>
    </xf>
    <xf numFmtId="0" fontId="67" fillId="0" borderId="45" xfId="13202" applyFont="1" applyFill="1" applyBorder="1" applyAlignment="1">
      <alignment horizontal="center" vertical="center" wrapText="1"/>
    </xf>
    <xf numFmtId="0" fontId="67" fillId="0" borderId="43" xfId="13202" applyFont="1" applyFill="1" applyBorder="1" applyAlignment="1">
      <alignment horizontal="center" vertical="center" wrapText="1"/>
    </xf>
    <xf numFmtId="0" fontId="67" fillId="0" borderId="43" xfId="13021" applyFont="1" applyFill="1" applyBorder="1" applyAlignment="1">
      <alignment horizontal="center" vertical="center" wrapText="1"/>
    </xf>
    <xf numFmtId="0" fontId="67" fillId="0" borderId="8" xfId="12933" applyFont="1" applyBorder="1" applyAlignment="1">
      <alignment horizontal="center" vertical="center"/>
    </xf>
    <xf numFmtId="0" fontId="67" fillId="0" borderId="7" xfId="13021" applyFont="1" applyBorder="1" applyAlignment="1">
      <alignment horizontal="center" vertical="center"/>
    </xf>
    <xf numFmtId="0" fontId="67" fillId="0" borderId="19" xfId="13021" applyFont="1" applyBorder="1"/>
    <xf numFmtId="0" fontId="67" fillId="0" borderId="19" xfId="13021" applyFont="1" applyBorder="1" applyAlignment="1">
      <alignment horizontal="center" vertical="center"/>
    </xf>
    <xf numFmtId="0" fontId="67" fillId="0" borderId="8" xfId="13021" applyFont="1" applyBorder="1" applyAlignment="1">
      <alignment horizontal="center" vertical="center"/>
    </xf>
    <xf numFmtId="0" fontId="67" fillId="0" borderId="7" xfId="13021" applyFont="1" applyBorder="1" applyAlignment="1">
      <alignment horizontal="center"/>
    </xf>
    <xf numFmtId="0" fontId="67" fillId="0" borderId="19" xfId="13021" applyFont="1" applyBorder="1" applyAlignment="1">
      <alignment horizontal="center"/>
    </xf>
    <xf numFmtId="0" fontId="67" fillId="33" borderId="41" xfId="13021" applyFont="1" applyFill="1" applyBorder="1" applyAlignment="1">
      <alignment horizontal="center" vertical="center"/>
    </xf>
    <xf numFmtId="0" fontId="67" fillId="0" borderId="47" xfId="13021" applyFont="1" applyBorder="1" applyAlignment="1"/>
    <xf numFmtId="0" fontId="67" fillId="16" borderId="7" xfId="13021" applyFont="1" applyFill="1" applyBorder="1" applyAlignment="1">
      <alignment horizontal="center" vertical="center" wrapText="1"/>
    </xf>
    <xf numFmtId="0" fontId="67" fillId="0" borderId="45" xfId="13021" applyFont="1" applyBorder="1" applyAlignment="1">
      <alignment horizontal="center" vertical="center"/>
    </xf>
    <xf numFmtId="0" fontId="67" fillId="0" borderId="49" xfId="13021" applyFont="1" applyBorder="1" applyAlignment="1">
      <alignment horizontal="center" vertical="center"/>
    </xf>
    <xf numFmtId="0" fontId="67" fillId="0" borderId="7" xfId="13021" applyFont="1" applyBorder="1" applyAlignment="1">
      <alignment horizontal="center" vertical="center" wrapText="1"/>
    </xf>
    <xf numFmtId="0" fontId="67" fillId="0" borderId="45" xfId="13021" applyFont="1" applyBorder="1" applyAlignment="1">
      <alignment horizontal="center" vertical="center" wrapText="1"/>
    </xf>
    <xf numFmtId="0" fontId="67" fillId="0" borderId="49" xfId="13021" applyFont="1" applyBorder="1" applyAlignment="1">
      <alignment horizontal="center" vertical="center" wrapText="1"/>
    </xf>
    <xf numFmtId="0" fontId="67" fillId="0" borderId="52" xfId="13021" applyFont="1" applyBorder="1" applyAlignment="1">
      <alignment horizontal="center" vertical="center" wrapText="1"/>
    </xf>
    <xf numFmtId="0" fontId="67" fillId="0" borderId="50" xfId="13021" applyFont="1" applyBorder="1" applyAlignment="1">
      <alignment horizontal="center" vertical="center" wrapText="1"/>
    </xf>
    <xf numFmtId="0" fontId="67" fillId="0" borderId="45" xfId="13202" applyFont="1" applyBorder="1" applyAlignment="1">
      <alignment horizontal="center" vertical="center" wrapText="1"/>
    </xf>
    <xf numFmtId="0" fontId="67" fillId="0" borderId="43" xfId="13202" applyFont="1" applyBorder="1" applyAlignment="1">
      <alignment horizontal="center" vertical="center" wrapText="1"/>
    </xf>
    <xf numFmtId="0" fontId="67" fillId="0" borderId="43" xfId="13021" applyFont="1" applyBorder="1" applyAlignment="1">
      <alignment horizontal="center" vertical="center" wrapText="1"/>
    </xf>
    <xf numFmtId="0" fontId="67" fillId="0" borderId="44" xfId="13202" applyFont="1" applyBorder="1" applyAlignment="1">
      <alignment horizontal="center" vertical="center" wrapText="1"/>
    </xf>
    <xf numFmtId="0" fontId="67" fillId="0" borderId="42" xfId="13202" applyFont="1" applyBorder="1" applyAlignment="1">
      <alignment horizontal="center" vertical="center" wrapText="1"/>
    </xf>
    <xf numFmtId="0" fontId="67" fillId="0" borderId="19" xfId="13206" applyFont="1" applyFill="1" applyBorder="1" applyAlignment="1">
      <alignment horizontal="center" vertical="center" wrapText="1"/>
    </xf>
    <xf numFmtId="0" fontId="67" fillId="0" borderId="9" xfId="13206" applyFont="1" applyFill="1" applyBorder="1" applyAlignment="1">
      <alignment horizontal="center" vertical="center" wrapText="1"/>
    </xf>
    <xf numFmtId="0" fontId="67" fillId="0" borderId="8" xfId="13206" applyFont="1" applyFill="1" applyBorder="1" applyAlignment="1">
      <alignment horizontal="center" vertical="center" wrapText="1"/>
    </xf>
    <xf numFmtId="0" fontId="67" fillId="0" borderId="7" xfId="13206" applyFont="1" applyFill="1" applyBorder="1" applyAlignment="1">
      <alignment horizontal="center" vertical="center" wrapText="1"/>
    </xf>
    <xf numFmtId="0" fontId="67" fillId="0" borderId="7" xfId="13204" applyFont="1" applyFill="1" applyBorder="1" applyAlignment="1">
      <alignment horizontal="center" vertical="center" wrapText="1"/>
    </xf>
    <xf numFmtId="0" fontId="67" fillId="0" borderId="7" xfId="13206" applyFont="1" applyFill="1" applyBorder="1" applyAlignment="1">
      <alignment horizontal="center" vertical="center"/>
    </xf>
    <xf numFmtId="0" fontId="67" fillId="0" borderId="19" xfId="13204" applyFont="1" applyFill="1" applyBorder="1" applyAlignment="1">
      <alignment horizontal="center" vertical="center" wrapText="1"/>
    </xf>
    <xf numFmtId="0" fontId="67" fillId="0" borderId="9" xfId="13204" applyFont="1" applyFill="1" applyBorder="1" applyAlignment="1">
      <alignment horizontal="center" vertical="center" wrapText="1"/>
    </xf>
    <xf numFmtId="0" fontId="67" fillId="0" borderId="8" xfId="13204" applyFont="1" applyFill="1" applyBorder="1" applyAlignment="1">
      <alignment horizontal="center" vertical="center" wrapText="1"/>
    </xf>
    <xf numFmtId="0" fontId="67" fillId="0" borderId="9" xfId="13021" applyFont="1" applyBorder="1" applyAlignment="1">
      <alignment horizontal="center" vertical="center"/>
    </xf>
    <xf numFmtId="0" fontId="112" fillId="0" borderId="7" xfId="13206" applyFont="1" applyFill="1" applyBorder="1" applyAlignment="1">
      <alignment horizontal="center" vertical="center" wrapText="1"/>
    </xf>
    <xf numFmtId="0" fontId="116" fillId="0" borderId="19" xfId="13021" applyFont="1" applyFill="1" applyBorder="1" applyAlignment="1">
      <alignment horizontal="center" vertical="center" wrapText="1"/>
    </xf>
    <xf numFmtId="0" fontId="116" fillId="0" borderId="9" xfId="13021" applyFont="1" applyFill="1" applyBorder="1" applyAlignment="1">
      <alignment horizontal="center" vertical="center" wrapText="1"/>
    </xf>
    <xf numFmtId="0" fontId="116" fillId="0" borderId="8" xfId="13021" applyFont="1" applyFill="1" applyBorder="1" applyAlignment="1">
      <alignment horizontal="center" vertical="center" wrapText="1"/>
    </xf>
    <xf numFmtId="0" fontId="67" fillId="0" borderId="19" xfId="13021" applyFont="1" applyBorder="1" applyAlignment="1">
      <alignment horizontal="center" vertical="center" wrapText="1"/>
    </xf>
    <xf numFmtId="0" fontId="67" fillId="0" borderId="9" xfId="13021" applyFont="1" applyBorder="1" applyAlignment="1">
      <alignment horizontal="center" vertical="center" wrapText="1"/>
    </xf>
    <xf numFmtId="0" fontId="67" fillId="0" borderId="8" xfId="13021" applyFont="1" applyBorder="1" applyAlignment="1">
      <alignment horizontal="center" vertical="center" wrapText="1"/>
    </xf>
    <xf numFmtId="0" fontId="67" fillId="0" borderId="41" xfId="13021" applyFont="1" applyBorder="1" applyAlignment="1">
      <alignment horizontal="center" vertical="center"/>
    </xf>
    <xf numFmtId="0" fontId="67" fillId="0" borderId="38" xfId="13021" applyFont="1" applyBorder="1" applyAlignment="1">
      <alignment horizontal="center" vertical="center"/>
    </xf>
    <xf numFmtId="0" fontId="67" fillId="33" borderId="19" xfId="13021" applyFont="1" applyFill="1" applyBorder="1" applyAlignment="1">
      <alignment horizontal="center" vertical="center"/>
    </xf>
    <xf numFmtId="0" fontId="67" fillId="33" borderId="9" xfId="13021" applyFont="1" applyFill="1" applyBorder="1" applyAlignment="1">
      <alignment horizontal="center" vertical="center"/>
    </xf>
    <xf numFmtId="0" fontId="67" fillId="33" borderId="8" xfId="13021" applyFont="1" applyFill="1" applyBorder="1" applyAlignment="1">
      <alignment horizontal="center" vertical="center"/>
    </xf>
    <xf numFmtId="0" fontId="67" fillId="33" borderId="56" xfId="13021" applyFont="1" applyFill="1" applyBorder="1" applyAlignment="1">
      <alignment horizontal="center" vertical="center"/>
    </xf>
    <xf numFmtId="0" fontId="67" fillId="0" borderId="0" xfId="13021" applyFont="1" applyBorder="1" applyAlignment="1"/>
    <xf numFmtId="0" fontId="67" fillId="0" borderId="9" xfId="13021" applyFont="1" applyFill="1" applyBorder="1" applyAlignment="1">
      <alignment horizontal="center" vertical="center"/>
    </xf>
    <xf numFmtId="0" fontId="116" fillId="0" borderId="7" xfId="13021" applyFont="1" applyFill="1" applyBorder="1" applyAlignment="1">
      <alignment horizontal="center" vertical="center"/>
    </xf>
    <xf numFmtId="0" fontId="112" fillId="0" borderId="7" xfId="13021" applyFont="1" applyFill="1" applyBorder="1" applyAlignment="1">
      <alignment horizontal="center" vertical="center"/>
    </xf>
    <xf numFmtId="0" fontId="67" fillId="0" borderId="54" xfId="13021" applyFont="1" applyBorder="1" applyAlignment="1">
      <alignment horizontal="center" vertical="center"/>
    </xf>
    <xf numFmtId="0" fontId="67" fillId="0" borderId="0" xfId="13021" applyFont="1" applyBorder="1" applyAlignment="1">
      <alignment horizontal="center" vertical="center"/>
    </xf>
    <xf numFmtId="0" fontId="67" fillId="0" borderId="44" xfId="13021" applyFont="1" applyBorder="1" applyAlignment="1">
      <alignment horizontal="center" vertical="center"/>
    </xf>
    <xf numFmtId="0" fontId="67" fillId="0" borderId="53" xfId="13021" applyFont="1" applyBorder="1" applyAlignment="1">
      <alignment horizontal="center" vertical="center" wrapText="1"/>
    </xf>
    <xf numFmtId="0" fontId="67" fillId="0" borderId="47" xfId="13021" applyFont="1" applyBorder="1" applyAlignment="1">
      <alignment horizontal="center" vertical="center" wrapText="1"/>
    </xf>
    <xf numFmtId="0" fontId="116" fillId="0" borderId="18" xfId="13021" applyFont="1" applyFill="1" applyBorder="1" applyAlignment="1">
      <alignment horizontal="center" vertical="center"/>
    </xf>
    <xf numFmtId="0" fontId="116" fillId="0" borderId="15" xfId="13021" applyFont="1" applyFill="1" applyBorder="1" applyAlignment="1">
      <alignment horizontal="center" vertical="center"/>
    </xf>
    <xf numFmtId="0" fontId="67" fillId="0" borderId="7" xfId="13202" applyFont="1" applyBorder="1" applyAlignment="1">
      <alignment horizontal="center" vertical="center" wrapText="1"/>
    </xf>
    <xf numFmtId="0" fontId="67" fillId="0" borderId="7" xfId="13201" applyFont="1" applyFill="1" applyBorder="1" applyAlignment="1">
      <alignment horizontal="center" vertical="center" wrapText="1"/>
    </xf>
    <xf numFmtId="0" fontId="67" fillId="0" borderId="48" xfId="13202" applyFont="1" applyBorder="1" applyAlignment="1">
      <alignment horizontal="center" vertical="center" wrapText="1"/>
    </xf>
    <xf numFmtId="0" fontId="67" fillId="0" borderId="19" xfId="13201" applyFont="1" applyFill="1" applyBorder="1" applyAlignment="1">
      <alignment horizontal="center" vertical="center" wrapText="1"/>
    </xf>
    <xf numFmtId="0" fontId="67" fillId="0" borderId="9" xfId="13201" applyFont="1" applyFill="1" applyBorder="1" applyAlignment="1">
      <alignment horizontal="center" vertical="center" wrapText="1"/>
    </xf>
    <xf numFmtId="0" fontId="11" fillId="0" borderId="8" xfId="13021" applyFont="1" applyFill="1" applyBorder="1" applyAlignment="1">
      <alignment horizontal="center" vertical="center" wrapText="1"/>
    </xf>
    <xf numFmtId="0" fontId="67" fillId="0" borderId="46" xfId="13201" applyFont="1" applyFill="1" applyBorder="1" applyAlignment="1">
      <alignment horizontal="center" vertical="center" wrapText="1"/>
    </xf>
    <xf numFmtId="49" fontId="50" fillId="0" borderId="19" xfId="13212" applyNumberFormat="1" applyFont="1" applyBorder="1" applyAlignment="1">
      <alignment horizontal="left" vertical="center"/>
    </xf>
    <xf numFmtId="49" fontId="50" fillId="0" borderId="8" xfId="13212" applyNumberFormat="1" applyFont="1" applyBorder="1" applyAlignment="1">
      <alignment horizontal="left" vertical="center"/>
    </xf>
    <xf numFmtId="183" fontId="50" fillId="0" borderId="19" xfId="13212" applyNumberFormat="1" applyFont="1" applyBorder="1" applyAlignment="1">
      <alignment horizontal="left" vertical="center"/>
    </xf>
    <xf numFmtId="183" fontId="50" fillId="0" borderId="8" xfId="13212" applyNumberFormat="1" applyFont="1" applyBorder="1" applyAlignment="1">
      <alignment horizontal="left" vertical="center"/>
    </xf>
    <xf numFmtId="183" fontId="50" fillId="0" borderId="19" xfId="13210" applyNumberFormat="1" applyFont="1" applyFill="1" applyBorder="1" applyAlignment="1">
      <alignment horizontal="left" wrapText="1"/>
    </xf>
    <xf numFmtId="183" fontId="50" fillId="0" borderId="9" xfId="13210" applyNumberFormat="1" applyFont="1" applyFill="1" applyBorder="1" applyAlignment="1">
      <alignment horizontal="left" wrapText="1"/>
    </xf>
    <xf numFmtId="183" fontId="50" fillId="0" borderId="8" xfId="13210" applyNumberFormat="1" applyFont="1" applyFill="1" applyBorder="1" applyAlignment="1">
      <alignment horizontal="left" wrapText="1"/>
    </xf>
    <xf numFmtId="183" fontId="38" fillId="0" borderId="19" xfId="13210" applyNumberFormat="1" applyFont="1" applyFill="1" applyBorder="1" applyAlignment="1">
      <alignment horizontal="left" wrapText="1"/>
    </xf>
    <xf numFmtId="183" fontId="38" fillId="0" borderId="9" xfId="13210" applyNumberFormat="1" applyFont="1" applyFill="1" applyBorder="1" applyAlignment="1">
      <alignment horizontal="left" wrapText="1"/>
    </xf>
    <xf numFmtId="183" fontId="38" fillId="0" borderId="8" xfId="13210" applyNumberFormat="1" applyFont="1" applyFill="1" applyBorder="1" applyAlignment="1">
      <alignment horizontal="left" wrapText="1"/>
    </xf>
    <xf numFmtId="183" fontId="4" fillId="0" borderId="0" xfId="13212" applyNumberFormat="1" applyFont="1" applyBorder="1" applyAlignment="1">
      <alignment horizontal="center" vertical="center"/>
    </xf>
    <xf numFmtId="183" fontId="70" fillId="0" borderId="0" xfId="13212" applyNumberFormat="1" applyFont="1" applyBorder="1" applyAlignment="1">
      <alignment horizontal="center" vertical="center"/>
    </xf>
    <xf numFmtId="183" fontId="70" fillId="0" borderId="0" xfId="13212" applyNumberFormat="1" applyFont="1" applyFill="1" applyBorder="1" applyAlignment="1">
      <alignment horizontal="center" vertical="center"/>
    </xf>
    <xf numFmtId="183" fontId="70" fillId="0" borderId="0" xfId="13209" applyNumberFormat="1" applyFont="1" applyAlignment="1">
      <alignment horizontal="left" vertical="center"/>
    </xf>
    <xf numFmtId="49" fontId="50" fillId="0" borderId="19" xfId="13212" applyNumberFormat="1" applyFont="1" applyFill="1" applyBorder="1" applyAlignment="1">
      <alignment horizontal="left" vertical="center"/>
    </xf>
    <xf numFmtId="49" fontId="50" fillId="0" borderId="8" xfId="13212" applyNumberFormat="1" applyFont="1" applyFill="1" applyBorder="1" applyAlignment="1">
      <alignment horizontal="left" vertical="center"/>
    </xf>
    <xf numFmtId="183" fontId="50" fillId="0" borderId="19" xfId="13212" applyNumberFormat="1" applyFont="1" applyFill="1" applyBorder="1" applyAlignment="1">
      <alignment horizontal="left" vertical="center"/>
    </xf>
    <xf numFmtId="183" fontId="50" fillId="0" borderId="8" xfId="13212" applyNumberFormat="1" applyFont="1" applyFill="1" applyBorder="1" applyAlignment="1">
      <alignment horizontal="left" vertical="center"/>
    </xf>
    <xf numFmtId="183" fontId="4" fillId="15" borderId="0" xfId="13213" applyNumberFormat="1" applyFont="1" applyFill="1" applyBorder="1" applyAlignment="1">
      <alignment horizontal="left" vertical="center"/>
    </xf>
    <xf numFmtId="180" fontId="127" fillId="0" borderId="0" xfId="13218" applyNumberFormat="1" applyFont="1"/>
    <xf numFmtId="180" fontId="127" fillId="0" borderId="0" xfId="13218" applyNumberFormat="1" applyFont="1" applyAlignment="1">
      <alignment horizontal="center"/>
    </xf>
    <xf numFmtId="180" fontId="76" fillId="0" borderId="0" xfId="13218" applyNumberFormat="1" applyFont="1"/>
    <xf numFmtId="206" fontId="128" fillId="0" borderId="0" xfId="13219" applyNumberFormat="1" applyFont="1" applyFill="1" applyBorder="1" applyAlignment="1">
      <alignment horizontal="center" vertical="center" wrapText="1"/>
    </xf>
    <xf numFmtId="180" fontId="128" fillId="0" borderId="0" xfId="13219" applyNumberFormat="1" applyFont="1" applyBorder="1" applyAlignment="1">
      <alignment horizontal="center" vertical="center" wrapText="1"/>
    </xf>
    <xf numFmtId="180" fontId="128" fillId="0" borderId="0" xfId="13219" applyNumberFormat="1" applyFont="1" applyBorder="1" applyAlignment="1">
      <alignment horizontal="center" vertical="center"/>
    </xf>
    <xf numFmtId="180" fontId="129" fillId="0" borderId="0" xfId="13218" applyNumberFormat="1" applyFont="1"/>
    <xf numFmtId="206" fontId="128" fillId="0" borderId="24" xfId="13219" applyNumberFormat="1" applyFont="1" applyFill="1" applyBorder="1" applyAlignment="1">
      <alignment horizontal="center" vertical="center"/>
    </xf>
    <xf numFmtId="206" fontId="130" fillId="0" borderId="58" xfId="13219" applyNumberFormat="1" applyFont="1" applyFill="1" applyBorder="1" applyAlignment="1">
      <alignment horizontal="center" vertical="center" wrapText="1"/>
    </xf>
    <xf numFmtId="180" fontId="128" fillId="0" borderId="59" xfId="13219" applyNumberFormat="1" applyFont="1" applyFill="1" applyBorder="1" applyAlignment="1">
      <alignment horizontal="center" vertical="center" wrapText="1"/>
    </xf>
    <xf numFmtId="16" fontId="128" fillId="0" borderId="24" xfId="13220" applyNumberFormat="1" applyFont="1" applyFill="1" applyBorder="1" applyAlignment="1">
      <alignment horizontal="center"/>
    </xf>
    <xf numFmtId="180" fontId="128" fillId="0" borderId="24" xfId="13220" applyNumberFormat="1" applyFont="1" applyBorder="1" applyAlignment="1">
      <alignment horizontal="center"/>
    </xf>
    <xf numFmtId="180" fontId="128" fillId="0" borderId="9" xfId="13219" applyNumberFormat="1" applyFont="1" applyFill="1" applyBorder="1" applyAlignment="1">
      <alignment horizontal="center" vertical="center" wrapText="1"/>
    </xf>
    <xf numFmtId="180" fontId="129" fillId="0" borderId="0" xfId="13221" applyNumberFormat="1" applyFont="1" applyFill="1" applyBorder="1" applyAlignment="1">
      <alignment horizontal="left" vertical="center" shrinkToFit="1"/>
    </xf>
    <xf numFmtId="180" fontId="127" fillId="17" borderId="0" xfId="13218" applyNumberFormat="1" applyFont="1" applyFill="1"/>
    <xf numFmtId="180" fontId="50" fillId="17" borderId="0" xfId="13222" applyNumberFormat="1" applyFont="1" applyFill="1" applyBorder="1" applyAlignment="1">
      <alignment horizontal="center" vertical="center"/>
    </xf>
    <xf numFmtId="180" fontId="128" fillId="0" borderId="25" xfId="13219" applyNumberFormat="1" applyFont="1" applyFill="1" applyBorder="1" applyAlignment="1">
      <alignment horizontal="center" vertical="center" wrapText="1"/>
    </xf>
    <xf numFmtId="180" fontId="128" fillId="0" borderId="24" xfId="13219" applyNumberFormat="1" applyFont="1" applyFill="1" applyBorder="1" applyAlignment="1">
      <alignment horizontal="center" vertical="center"/>
    </xf>
    <xf numFmtId="180" fontId="128" fillId="0" borderId="24" xfId="13219" applyNumberFormat="1" applyFont="1" applyFill="1" applyBorder="1" applyAlignment="1">
      <alignment horizontal="center" vertical="center"/>
    </xf>
    <xf numFmtId="49" fontId="131" fillId="0" borderId="24" xfId="13223" applyNumberFormat="1" applyFont="1" applyFill="1" applyBorder="1" applyAlignment="1">
      <alignment horizontal="center" vertical="center"/>
    </xf>
    <xf numFmtId="180" fontId="127" fillId="0" borderId="24" xfId="13218" applyNumberFormat="1" applyFont="1" applyBorder="1"/>
    <xf numFmtId="180" fontId="128" fillId="0" borderId="60" xfId="13219" applyNumberFormat="1" applyFont="1" applyFill="1" applyBorder="1" applyAlignment="1">
      <alignment horizontal="center" vertical="center"/>
    </xf>
    <xf numFmtId="180" fontId="129" fillId="17" borderId="0" xfId="13221" applyNumberFormat="1" applyFont="1" applyFill="1" applyBorder="1" applyAlignment="1">
      <alignment horizontal="left" vertical="center"/>
    </xf>
    <xf numFmtId="180" fontId="132" fillId="15" borderId="0" xfId="13224" applyNumberFormat="1" applyFont="1" applyFill="1" applyBorder="1" applyAlignment="1">
      <alignment horizontal="left" vertical="center"/>
    </xf>
    <xf numFmtId="206" fontId="128" fillId="0" borderId="24" xfId="13219" applyNumberFormat="1" applyFont="1" applyFill="1" applyBorder="1" applyAlignment="1">
      <alignment horizontal="center" vertical="center" wrapText="1"/>
    </xf>
    <xf numFmtId="180" fontId="128" fillId="0" borderId="24" xfId="13219" applyNumberFormat="1" applyFont="1" applyBorder="1" applyAlignment="1">
      <alignment horizontal="center" vertical="center"/>
    </xf>
    <xf numFmtId="180" fontId="11" fillId="0" borderId="0" xfId="13218" applyNumberFormat="1" applyFont="1"/>
    <xf numFmtId="180" fontId="128" fillId="0" borderId="59" xfId="13219" applyNumberFormat="1" applyFont="1" applyFill="1" applyBorder="1" applyAlignment="1">
      <alignment horizontal="center" vertical="center"/>
    </xf>
    <xf numFmtId="49" fontId="131" fillId="0" borderId="59" xfId="13223" applyNumberFormat="1" applyFont="1" applyFill="1" applyBorder="1" applyAlignment="1">
      <alignment horizontal="center" vertical="center"/>
    </xf>
    <xf numFmtId="180" fontId="11" fillId="17" borderId="0" xfId="13218" applyNumberFormat="1" applyFont="1" applyFill="1"/>
    <xf numFmtId="180" fontId="128" fillId="0" borderId="25" xfId="13219" applyNumberFormat="1" applyFont="1" applyFill="1" applyBorder="1" applyAlignment="1">
      <alignment horizontal="center" vertical="center"/>
    </xf>
    <xf numFmtId="49" fontId="131" fillId="0" borderId="25" xfId="13223" applyNumberFormat="1" applyFont="1" applyFill="1" applyBorder="1" applyAlignment="1">
      <alignment horizontal="center" vertical="center"/>
    </xf>
    <xf numFmtId="180" fontId="50" fillId="0" borderId="0" xfId="13222" applyNumberFormat="1" applyFont="1" applyFill="1">
      <alignment vertical="center"/>
    </xf>
    <xf numFmtId="180" fontId="50" fillId="17" borderId="0" xfId="13222" applyNumberFormat="1" applyFont="1" applyFill="1" applyBorder="1" applyAlignment="1">
      <alignment horizontal="left" vertical="center"/>
    </xf>
    <xf numFmtId="180" fontId="129" fillId="35" borderId="0" xfId="13221" applyNumberFormat="1" applyFont="1" applyFill="1" applyBorder="1" applyAlignment="1">
      <alignment horizontal="left" vertical="center"/>
    </xf>
    <xf numFmtId="207" fontId="133" fillId="0" borderId="24" xfId="13220" applyNumberFormat="1" applyFont="1" applyFill="1" applyBorder="1" applyAlignment="1">
      <alignment horizontal="center"/>
    </xf>
    <xf numFmtId="180" fontId="134" fillId="0" borderId="24" xfId="13219" applyNumberFormat="1" applyFont="1" applyFill="1" applyBorder="1" applyAlignment="1">
      <alignment horizontal="center" vertical="center" wrapText="1"/>
    </xf>
    <xf numFmtId="49" fontId="128" fillId="0" borderId="24" xfId="13218" applyNumberFormat="1" applyFont="1" applyFill="1" applyBorder="1" applyAlignment="1">
      <alignment horizontal="center" vertical="center"/>
    </xf>
    <xf numFmtId="180" fontId="134" fillId="0" borderId="24" xfId="13219" applyNumberFormat="1" applyFont="1" applyFill="1" applyBorder="1" applyAlignment="1">
      <alignment horizontal="center" vertical="center" wrapText="1"/>
    </xf>
    <xf numFmtId="180" fontId="128" fillId="0" borderId="24" xfId="13219" applyNumberFormat="1" applyFont="1" applyFill="1" applyBorder="1" applyAlignment="1">
      <alignment horizontal="center" vertical="center" wrapText="1"/>
    </xf>
    <xf numFmtId="207" fontId="133" fillId="35" borderId="24" xfId="13220" applyNumberFormat="1" applyFont="1" applyFill="1" applyBorder="1" applyAlignment="1">
      <alignment horizontal="center"/>
    </xf>
    <xf numFmtId="180" fontId="132" fillId="35" borderId="0" xfId="13224" applyNumberFormat="1" applyFont="1" applyFill="1" applyBorder="1" applyAlignment="1">
      <alignment horizontal="left" vertical="center"/>
    </xf>
    <xf numFmtId="206" fontId="130" fillId="0" borderId="0" xfId="13219" applyNumberFormat="1" applyFont="1" applyFill="1" applyBorder="1" applyAlignment="1">
      <alignment horizontal="center" vertical="center" wrapText="1"/>
    </xf>
    <xf numFmtId="180" fontId="128" fillId="0" borderId="0" xfId="13219" applyNumberFormat="1" applyFont="1" applyFill="1" applyAlignment="1">
      <alignment vertical="center" wrapText="1"/>
    </xf>
    <xf numFmtId="49" fontId="128" fillId="0" borderId="0" xfId="13218" applyNumberFormat="1" applyFont="1" applyFill="1" applyBorder="1" applyAlignment="1">
      <alignment horizontal="center" vertical="center"/>
    </xf>
    <xf numFmtId="180" fontId="128" fillId="0" borderId="0" xfId="13220" applyNumberFormat="1" applyFont="1" applyBorder="1" applyAlignment="1">
      <alignment horizontal="center"/>
    </xf>
    <xf numFmtId="49" fontId="128" fillId="0" borderId="61" xfId="13218" applyNumberFormat="1" applyFont="1" applyFill="1" applyBorder="1" applyAlignment="1">
      <alignment horizontal="center" vertical="center"/>
    </xf>
    <xf numFmtId="180" fontId="128" fillId="0" borderId="26" xfId="13219" applyNumberFormat="1" applyFont="1" applyFill="1" applyBorder="1" applyAlignment="1">
      <alignment vertical="center" wrapText="1"/>
    </xf>
    <xf numFmtId="180" fontId="135" fillId="17" borderId="0" xfId="13222" applyNumberFormat="1" applyFont="1" applyFill="1" applyAlignment="1"/>
    <xf numFmtId="180" fontId="135" fillId="17" borderId="0" xfId="13222" applyNumberFormat="1" applyFont="1" applyFill="1" applyBorder="1" applyAlignment="1">
      <alignment horizontal="left" vertical="center"/>
    </xf>
    <xf numFmtId="180" fontId="132" fillId="17" borderId="0" xfId="13224" applyNumberFormat="1" applyFont="1" applyFill="1" applyBorder="1" applyAlignment="1">
      <alignment horizontal="left" vertical="center"/>
    </xf>
    <xf numFmtId="180" fontId="135" fillId="0" borderId="0" xfId="13222" applyNumberFormat="1" applyFont="1" applyAlignment="1"/>
    <xf numFmtId="180" fontId="135" fillId="15" borderId="0" xfId="13222" applyNumberFormat="1" applyFont="1" applyFill="1" applyBorder="1" applyAlignment="1">
      <alignment horizontal="left" vertical="center"/>
    </xf>
    <xf numFmtId="206" fontId="128" fillId="35" borderId="24" xfId="13219" applyNumberFormat="1" applyFont="1" applyFill="1" applyBorder="1" applyAlignment="1">
      <alignment horizontal="center" vertical="center" wrapText="1"/>
    </xf>
    <xf numFmtId="180" fontId="132" fillId="15" borderId="0" xfId="13224" applyNumberFormat="1" applyFont="1" applyFill="1" applyBorder="1" applyAlignment="1">
      <alignment horizontal="left" vertical="center"/>
    </xf>
    <xf numFmtId="180" fontId="128" fillId="0" borderId="9" xfId="13219" applyNumberFormat="1" applyFont="1" applyBorder="1" applyAlignment="1">
      <alignment horizontal="center" vertical="center" wrapText="1"/>
    </xf>
    <xf numFmtId="49" fontId="43" fillId="17" borderId="24" xfId="13220" applyNumberFormat="1" applyFont="1" applyFill="1" applyBorder="1" applyAlignment="1">
      <alignment horizontal="center" vertical="center"/>
    </xf>
    <xf numFmtId="0" fontId="43" fillId="0" borderId="62" xfId="13220" applyNumberFormat="1" applyFont="1" applyBorder="1" applyAlignment="1">
      <alignment vertical="center"/>
    </xf>
    <xf numFmtId="0" fontId="43" fillId="0" borderId="63" xfId="13220" applyNumberFormat="1" applyFont="1" applyBorder="1" applyAlignment="1">
      <alignment vertical="center"/>
    </xf>
    <xf numFmtId="180" fontId="128" fillId="0" borderId="25" xfId="13219" applyNumberFormat="1" applyFont="1" applyBorder="1" applyAlignment="1">
      <alignment horizontal="center" vertical="center" wrapText="1"/>
    </xf>
    <xf numFmtId="0" fontId="43" fillId="17" borderId="62" xfId="13220" applyNumberFormat="1" applyFont="1" applyFill="1" applyBorder="1" applyAlignment="1">
      <alignment vertical="center"/>
    </xf>
    <xf numFmtId="206" fontId="128" fillId="0" borderId="61" xfId="13219" applyNumberFormat="1" applyFont="1" applyFill="1" applyBorder="1" applyAlignment="1">
      <alignment horizontal="center" vertical="center"/>
    </xf>
    <xf numFmtId="180" fontId="128" fillId="0" borderId="24" xfId="13219" applyNumberFormat="1" applyFont="1" applyBorder="1" applyAlignment="1">
      <alignment horizontal="center" vertical="center"/>
    </xf>
    <xf numFmtId="180" fontId="128" fillId="0" borderId="59" xfId="13219" applyNumberFormat="1" applyFont="1" applyBorder="1" applyAlignment="1">
      <alignment horizontal="center" vertical="center"/>
    </xf>
    <xf numFmtId="206" fontId="128" fillId="0" borderId="25" xfId="13219" applyNumberFormat="1" applyFont="1" applyBorder="1" applyAlignment="1">
      <alignment horizontal="center" vertical="center"/>
    </xf>
    <xf numFmtId="206" fontId="128" fillId="0" borderId="60" xfId="13219" applyNumberFormat="1" applyFont="1" applyFill="1" applyBorder="1" applyAlignment="1">
      <alignment horizontal="center" vertical="center"/>
    </xf>
    <xf numFmtId="180" fontId="128" fillId="0" borderId="25" xfId="13219" applyNumberFormat="1" applyFont="1" applyBorder="1" applyAlignment="1">
      <alignment horizontal="center" vertical="center"/>
    </xf>
    <xf numFmtId="180" fontId="11" fillId="35" borderId="0" xfId="13218" applyNumberFormat="1" applyFont="1" applyFill="1"/>
    <xf numFmtId="206" fontId="128" fillId="35" borderId="0" xfId="13218" applyNumberFormat="1" applyFont="1" applyFill="1" applyAlignment="1">
      <alignment horizontal="center"/>
    </xf>
    <xf numFmtId="180" fontId="128" fillId="35" borderId="0" xfId="13218" applyNumberFormat="1" applyFont="1" applyFill="1"/>
    <xf numFmtId="180" fontId="128" fillId="35" borderId="0" xfId="13218" applyNumberFormat="1" applyFont="1" applyFill="1" applyAlignment="1">
      <alignment horizontal="center"/>
    </xf>
    <xf numFmtId="180" fontId="129" fillId="35" borderId="0" xfId="13218" applyNumberFormat="1" applyFont="1" applyFill="1"/>
    <xf numFmtId="180" fontId="128" fillId="0" borderId="59" xfId="13219" applyNumberFormat="1" applyFont="1" applyBorder="1" applyAlignment="1">
      <alignment horizontal="center" vertical="center" wrapText="1"/>
    </xf>
    <xf numFmtId="0" fontId="136" fillId="0" borderId="64" xfId="13220" applyNumberFormat="1" applyFont="1" applyBorder="1" applyAlignment="1">
      <alignment horizontal="center" vertical="center" wrapText="1"/>
    </xf>
    <xf numFmtId="0" fontId="136" fillId="0" borderId="65" xfId="13220" applyNumberFormat="1" applyFont="1" applyBorder="1" applyAlignment="1">
      <alignment horizontal="center" vertical="center" wrapText="1"/>
    </xf>
    <xf numFmtId="206" fontId="127" fillId="0" borderId="0" xfId="13218" applyNumberFormat="1" applyFont="1" applyAlignment="1">
      <alignment horizontal="center"/>
    </xf>
    <xf numFmtId="180" fontId="128" fillId="0" borderId="9" xfId="13219" applyNumberFormat="1" applyFont="1" applyBorder="1" applyAlignment="1">
      <alignment horizontal="center" vertical="center"/>
    </xf>
    <xf numFmtId="206" fontId="128" fillId="17" borderId="0" xfId="13218" applyNumberFormat="1" applyFont="1" applyFill="1" applyAlignment="1">
      <alignment horizontal="center"/>
    </xf>
    <xf numFmtId="180" fontId="128" fillId="17" borderId="0" xfId="13218" applyNumberFormat="1" applyFont="1" applyFill="1"/>
    <xf numFmtId="180" fontId="128" fillId="17" borderId="0" xfId="13218" applyNumberFormat="1" applyFont="1" applyFill="1" applyAlignment="1">
      <alignment horizontal="center"/>
    </xf>
    <xf numFmtId="180" fontId="129" fillId="17" borderId="0" xfId="13218" applyNumberFormat="1" applyFont="1" applyFill="1"/>
    <xf numFmtId="16" fontId="43" fillId="17" borderId="24" xfId="13225" applyNumberFormat="1" applyFont="1" applyFill="1" applyBorder="1" applyAlignment="1">
      <alignment horizontal="center"/>
    </xf>
    <xf numFmtId="180" fontId="128" fillId="17" borderId="59" xfId="13219" applyNumberFormat="1" applyFont="1" applyFill="1" applyBorder="1" applyAlignment="1">
      <alignment horizontal="center" vertical="center" wrapText="1"/>
    </xf>
    <xf numFmtId="0" fontId="136" fillId="17" borderId="24" xfId="13226" applyFont="1" applyFill="1" applyBorder="1" applyAlignment="1">
      <alignment horizontal="center"/>
    </xf>
    <xf numFmtId="0" fontId="43" fillId="17" borderId="24" xfId="13220" applyNumberFormat="1" applyFont="1" applyFill="1" applyBorder="1" applyAlignment="1"/>
    <xf numFmtId="16" fontId="136" fillId="17" borderId="24" xfId="13225" applyNumberFormat="1" applyFont="1" applyFill="1" applyBorder="1" applyAlignment="1">
      <alignment horizontal="center"/>
    </xf>
    <xf numFmtId="180" fontId="128" fillId="17" borderId="9" xfId="13219" applyNumberFormat="1" applyFont="1" applyFill="1" applyBorder="1" applyAlignment="1">
      <alignment horizontal="center" vertical="center" wrapText="1"/>
    </xf>
    <xf numFmtId="0" fontId="136" fillId="17" borderId="24" xfId="13220" applyNumberFormat="1" applyFont="1" applyFill="1" applyBorder="1" applyAlignment="1"/>
    <xf numFmtId="49" fontId="136" fillId="17" borderId="24" xfId="13225" applyNumberFormat="1" applyFont="1" applyFill="1" applyBorder="1" applyAlignment="1">
      <alignment horizontal="center"/>
    </xf>
    <xf numFmtId="180" fontId="128" fillId="17" borderId="25" xfId="13219" applyNumberFormat="1" applyFont="1" applyFill="1" applyBorder="1" applyAlignment="1">
      <alignment horizontal="center" vertical="center" wrapText="1"/>
    </xf>
    <xf numFmtId="180" fontId="128" fillId="0" borderId="25" xfId="13219" applyNumberFormat="1" applyFont="1" applyBorder="1" applyAlignment="1">
      <alignment horizontal="center" vertical="center"/>
    </xf>
    <xf numFmtId="180" fontId="128" fillId="17" borderId="0" xfId="13221" applyNumberFormat="1" applyFont="1" applyFill="1" applyBorder="1" applyAlignment="1">
      <alignment horizontal="center" vertical="center"/>
    </xf>
    <xf numFmtId="49" fontId="128" fillId="17" borderId="0" xfId="13221" applyNumberFormat="1" applyFont="1" applyFill="1" applyBorder="1" applyAlignment="1">
      <alignment horizontal="center" vertical="center" shrinkToFit="1"/>
    </xf>
    <xf numFmtId="180" fontId="128" fillId="17" borderId="0" xfId="13227" applyNumberFormat="1" applyFont="1" applyFill="1" applyBorder="1" applyAlignment="1">
      <alignment horizontal="center" vertical="center" wrapText="1"/>
    </xf>
    <xf numFmtId="180" fontId="129" fillId="17" borderId="0" xfId="13221" applyNumberFormat="1" applyFont="1" applyFill="1" applyBorder="1" applyAlignment="1">
      <alignment horizontal="left" vertical="center" shrinkToFit="1"/>
    </xf>
    <xf numFmtId="180" fontId="135" fillId="0" borderId="0" xfId="13222" applyNumberFormat="1" applyFont="1" applyFill="1" applyAlignment="1"/>
    <xf numFmtId="49" fontId="132" fillId="15" borderId="0" xfId="13224" applyNumberFormat="1" applyFont="1" applyFill="1" applyBorder="1" applyAlignment="1">
      <alignment horizontal="left" vertical="center"/>
    </xf>
    <xf numFmtId="180" fontId="128" fillId="0" borderId="24" xfId="13219" applyNumberFormat="1" applyFont="1" applyFill="1" applyBorder="1" applyAlignment="1">
      <alignment horizontal="center" vertical="center" wrapText="1"/>
    </xf>
    <xf numFmtId="180" fontId="129" fillId="17" borderId="0" xfId="13221" applyNumberFormat="1" applyFont="1" applyFill="1" applyBorder="1" applyAlignment="1">
      <alignment horizontal="left" vertical="center" shrinkToFit="1"/>
    </xf>
    <xf numFmtId="180" fontId="128" fillId="0" borderId="61" xfId="13219" applyNumberFormat="1" applyFont="1" applyFill="1" applyBorder="1" applyAlignment="1">
      <alignment horizontal="center" vertical="center"/>
    </xf>
    <xf numFmtId="180" fontId="128" fillId="35" borderId="0" xfId="13221" applyNumberFormat="1" applyFont="1" applyFill="1" applyBorder="1" applyAlignment="1">
      <alignment horizontal="center" vertical="center" shrinkToFit="1"/>
    </xf>
    <xf numFmtId="49" fontId="128" fillId="35" borderId="0" xfId="13221" applyNumberFormat="1" applyFont="1" applyFill="1" applyBorder="1" applyAlignment="1">
      <alignment horizontal="center" vertical="center" shrinkToFit="1"/>
    </xf>
    <xf numFmtId="184" fontId="128" fillId="35" borderId="0" xfId="13221" applyNumberFormat="1" applyFont="1" applyFill="1" applyBorder="1" applyAlignment="1">
      <alignment horizontal="center" vertical="center" shrinkToFit="1"/>
    </xf>
    <xf numFmtId="180" fontId="129" fillId="35" borderId="0" xfId="13221" applyNumberFormat="1" applyFont="1" applyFill="1" applyBorder="1" applyAlignment="1">
      <alignment horizontal="left" vertical="center" shrinkToFit="1"/>
    </xf>
    <xf numFmtId="206" fontId="130" fillId="35" borderId="58" xfId="13219" applyNumberFormat="1" applyFont="1" applyFill="1" applyBorder="1" applyAlignment="1">
      <alignment horizontal="center" vertical="center" wrapText="1"/>
    </xf>
    <xf numFmtId="49" fontId="138" fillId="16" borderId="24" xfId="13220" applyNumberFormat="1" applyFont="1" applyFill="1" applyBorder="1" applyAlignment="1">
      <alignment horizontal="center" vertical="center"/>
    </xf>
    <xf numFmtId="0" fontId="138" fillId="0" borderId="62" xfId="13220" applyNumberFormat="1" applyFont="1" applyBorder="1" applyAlignment="1">
      <alignment vertical="center"/>
    </xf>
    <xf numFmtId="49" fontId="43" fillId="16" borderId="24" xfId="13220" applyNumberFormat="1" applyFont="1" applyFill="1" applyBorder="1" applyAlignment="1">
      <alignment horizontal="center" vertical="center"/>
    </xf>
    <xf numFmtId="0" fontId="138" fillId="0" borderId="62" xfId="13220" applyNumberFormat="1" applyFont="1" applyBorder="1" applyAlignment="1">
      <alignment vertical="center" wrapText="1"/>
    </xf>
    <xf numFmtId="0" fontId="138" fillId="16" borderId="62" xfId="13220" applyNumberFormat="1" applyFont="1" applyFill="1" applyBorder="1" applyAlignment="1">
      <alignment vertical="center"/>
    </xf>
    <xf numFmtId="0" fontId="139" fillId="17" borderId="0" xfId="13220" applyNumberFormat="1" applyFont="1" applyFill="1" applyBorder="1" applyAlignment="1"/>
    <xf numFmtId="16" fontId="43" fillId="17" borderId="0" xfId="13226" applyNumberFormat="1" applyFont="1" applyFill="1" applyBorder="1" applyAlignment="1">
      <alignment horizontal="center"/>
    </xf>
    <xf numFmtId="0" fontId="138" fillId="17" borderId="0" xfId="13226" applyFont="1" applyFill="1"/>
    <xf numFmtId="0" fontId="43" fillId="17" borderId="0" xfId="13226" applyFont="1" applyFill="1"/>
    <xf numFmtId="0" fontId="140" fillId="17" borderId="0" xfId="13220" applyNumberFormat="1" applyFont="1" applyFill="1" applyBorder="1" applyAlignment="1"/>
    <xf numFmtId="0" fontId="43" fillId="0" borderId="0" xfId="13226" applyFont="1" applyBorder="1" applyAlignment="1">
      <alignment horizontal="center"/>
    </xf>
    <xf numFmtId="49" fontId="138" fillId="17" borderId="0" xfId="13225" applyNumberFormat="1" applyFont="1" applyFill="1" applyBorder="1" applyAlignment="1"/>
    <xf numFmtId="0" fontId="138" fillId="17" borderId="0" xfId="13220" applyNumberFormat="1" applyFont="1" applyFill="1" applyBorder="1" applyAlignment="1"/>
    <xf numFmtId="0" fontId="43" fillId="0" borderId="0" xfId="13226" applyFont="1" applyBorder="1"/>
    <xf numFmtId="0" fontId="141" fillId="0" borderId="0" xfId="13226" applyFont="1" applyBorder="1"/>
    <xf numFmtId="0" fontId="140" fillId="17" borderId="0" xfId="13220" applyNumberFormat="1" applyFont="1" applyFill="1" applyBorder="1" applyAlignment="1">
      <alignment horizontal="center"/>
    </xf>
    <xf numFmtId="16" fontId="138" fillId="17" borderId="0" xfId="13220" applyNumberFormat="1" applyFont="1" applyFill="1" applyBorder="1" applyAlignment="1">
      <alignment horizontal="center"/>
    </xf>
    <xf numFmtId="16" fontId="136" fillId="17" borderId="0" xfId="13220" applyNumberFormat="1" applyFont="1" applyFill="1" applyBorder="1" applyAlignment="1">
      <alignment horizontal="center"/>
    </xf>
    <xf numFmtId="16" fontId="136" fillId="17" borderId="0" xfId="13220" applyNumberFormat="1" applyFont="1" applyFill="1" applyBorder="1" applyAlignment="1">
      <alignment horizontal="center" vertical="center"/>
    </xf>
    <xf numFmtId="49" fontId="43" fillId="17" borderId="0" xfId="13220" applyNumberFormat="1" applyFont="1" applyFill="1" applyBorder="1" applyAlignment="1">
      <alignment horizontal="center" vertical="center"/>
    </xf>
    <xf numFmtId="0" fontId="43" fillId="17" borderId="0" xfId="13220" applyNumberFormat="1" applyFont="1" applyFill="1" applyBorder="1" applyAlignment="1">
      <alignment vertical="center"/>
    </xf>
    <xf numFmtId="16" fontId="142" fillId="17" borderId="0" xfId="13220" applyNumberFormat="1" applyFont="1" applyFill="1" applyBorder="1" applyAlignment="1">
      <alignment horizontal="center"/>
    </xf>
    <xf numFmtId="49" fontId="136" fillId="17" borderId="0" xfId="13220" applyNumberFormat="1" applyFont="1" applyFill="1" applyBorder="1" applyAlignment="1">
      <alignment horizontal="center" vertical="center"/>
    </xf>
    <xf numFmtId="0" fontId="136" fillId="17" borderId="0" xfId="13220" applyNumberFormat="1" applyFont="1" applyFill="1" applyBorder="1" applyAlignment="1">
      <alignment vertical="center"/>
    </xf>
    <xf numFmtId="0" fontId="136" fillId="17" borderId="0" xfId="13220" applyNumberFormat="1" applyFont="1" applyFill="1" applyBorder="1" applyAlignment="1">
      <alignment vertical="center" wrapText="1"/>
    </xf>
    <xf numFmtId="180" fontId="129" fillId="35" borderId="0" xfId="13221" applyNumberFormat="1" applyFont="1" applyFill="1" applyBorder="1" applyAlignment="1">
      <alignment horizontal="center" vertical="center"/>
    </xf>
    <xf numFmtId="0" fontId="143" fillId="17" borderId="0" xfId="13228" applyFont="1" applyFill="1" applyBorder="1" applyAlignment="1">
      <alignment horizontal="left" vertical="center" wrapText="1"/>
    </xf>
    <xf numFmtId="16" fontId="143" fillId="17" borderId="0" xfId="13228" applyNumberFormat="1" applyFont="1" applyFill="1" applyBorder="1" applyAlignment="1">
      <alignment horizontal="left" vertical="center" wrapText="1"/>
    </xf>
    <xf numFmtId="0" fontId="143" fillId="17" borderId="0" xfId="13229" applyFont="1" applyFill="1" applyBorder="1" applyAlignment="1" applyProtection="1">
      <alignment horizontal="left" vertical="center" wrapText="1"/>
    </xf>
    <xf numFmtId="0" fontId="143" fillId="17" borderId="0" xfId="13229" applyFont="1" applyFill="1" applyBorder="1" applyAlignment="1" applyProtection="1">
      <alignment horizontal="left" vertical="center"/>
    </xf>
    <xf numFmtId="0" fontId="143" fillId="17" borderId="0" xfId="13228" applyFont="1" applyFill="1" applyBorder="1" applyAlignment="1">
      <alignment horizontal="left" vertical="center" wrapText="1"/>
    </xf>
    <xf numFmtId="16" fontId="143" fillId="17" borderId="0" xfId="13228" applyNumberFormat="1" applyFont="1" applyFill="1" applyBorder="1" applyAlignment="1">
      <alignment horizontal="left" vertical="center" wrapText="1"/>
    </xf>
    <xf numFmtId="0" fontId="143" fillId="17" borderId="0" xfId="13229" applyFont="1" applyFill="1" applyBorder="1" applyAlignment="1" applyProtection="1">
      <alignment horizontal="left" vertical="center" wrapText="1"/>
    </xf>
    <xf numFmtId="0" fontId="143" fillId="17" borderId="0" xfId="13229" applyFont="1" applyFill="1" applyBorder="1" applyAlignment="1" applyProtection="1">
      <alignment horizontal="left" vertical="center"/>
    </xf>
    <xf numFmtId="0" fontId="6" fillId="17" borderId="0" xfId="13230" applyFill="1" applyBorder="1" applyAlignment="1">
      <alignment horizontal="left" vertical="center" wrapText="1"/>
    </xf>
    <xf numFmtId="0" fontId="144" fillId="17" borderId="0" xfId="13220" applyNumberFormat="1" applyFont="1" applyFill="1" applyBorder="1" applyAlignment="1">
      <alignment horizontal="center"/>
    </xf>
    <xf numFmtId="180" fontId="127" fillId="0" borderId="0" xfId="13218" applyNumberFormat="1" applyFont="1" applyBorder="1"/>
    <xf numFmtId="180" fontId="135" fillId="0" borderId="0" xfId="13222" applyNumberFormat="1" applyFont="1">
      <alignment vertical="center"/>
    </xf>
    <xf numFmtId="180" fontId="128" fillId="0" borderId="28" xfId="13219" applyNumberFormat="1" applyFont="1" applyFill="1" applyBorder="1" applyAlignment="1">
      <alignment horizontal="center" vertical="center" wrapText="1"/>
    </xf>
    <xf numFmtId="180" fontId="127" fillId="16" borderId="0" xfId="13218" applyNumberFormat="1" applyFont="1" applyFill="1"/>
    <xf numFmtId="180" fontId="129" fillId="16" borderId="0" xfId="13221" applyNumberFormat="1" applyFont="1" applyFill="1" applyBorder="1" applyAlignment="1">
      <alignment vertical="center"/>
    </xf>
    <xf numFmtId="180" fontId="128" fillId="0" borderId="60" xfId="13219" applyNumberFormat="1" applyFont="1" applyFill="1" applyBorder="1" applyAlignment="1">
      <alignment horizontal="center" vertical="center" wrapText="1"/>
    </xf>
    <xf numFmtId="180" fontId="11" fillId="16" borderId="0" xfId="13218" applyNumberFormat="1" applyFont="1" applyFill="1"/>
    <xf numFmtId="180" fontId="129" fillId="16" borderId="0" xfId="13221" applyNumberFormat="1" applyFont="1" applyFill="1" applyBorder="1" applyAlignment="1">
      <alignment horizontal="center" vertical="center"/>
    </xf>
    <xf numFmtId="180" fontId="129" fillId="15" borderId="0" xfId="13221" applyNumberFormat="1" applyFont="1" applyFill="1" applyBorder="1" applyAlignment="1">
      <alignment vertical="center"/>
    </xf>
    <xf numFmtId="180" fontId="129" fillId="15" borderId="0" xfId="13221" applyNumberFormat="1" applyFont="1" applyFill="1" applyBorder="1" applyAlignment="1">
      <alignment horizontal="center" vertical="center"/>
    </xf>
    <xf numFmtId="180" fontId="128" fillId="0" borderId="0" xfId="13219" applyNumberFormat="1" applyFont="1" applyFill="1" applyBorder="1" applyAlignment="1">
      <alignment horizontal="center" vertical="center"/>
    </xf>
    <xf numFmtId="180" fontId="128" fillId="0" borderId="0" xfId="13219" applyNumberFormat="1" applyFont="1" applyFill="1" applyBorder="1" applyAlignment="1">
      <alignment horizontal="center" vertical="center" wrapText="1"/>
    </xf>
    <xf numFmtId="180" fontId="128" fillId="0" borderId="66" xfId="13219" applyNumberFormat="1" applyFont="1" applyFill="1" applyBorder="1" applyAlignment="1">
      <alignment horizontal="center" vertical="center" wrapText="1"/>
    </xf>
    <xf numFmtId="1" fontId="133" fillId="0" borderId="67" xfId="13220" applyNumberFormat="1" applyFont="1" applyFill="1" applyBorder="1" applyAlignment="1">
      <alignment horizontal="center" vertical="center"/>
    </xf>
    <xf numFmtId="1" fontId="133" fillId="0" borderId="68" xfId="13220" applyNumberFormat="1" applyFont="1" applyFill="1" applyBorder="1" applyAlignment="1">
      <alignment horizontal="center" vertical="center"/>
    </xf>
    <xf numFmtId="1" fontId="133" fillId="0" borderId="69" xfId="13220" applyNumberFormat="1" applyFont="1" applyFill="1" applyBorder="1" applyAlignment="1">
      <alignment horizontal="center" vertical="center"/>
    </xf>
    <xf numFmtId="1" fontId="133" fillId="0" borderId="70" xfId="13220" applyNumberFormat="1" applyFont="1" applyFill="1" applyBorder="1" applyAlignment="1">
      <alignment horizontal="center" vertical="center"/>
    </xf>
    <xf numFmtId="180" fontId="145" fillId="0" borderId="68" xfId="13220" applyNumberFormat="1" applyFont="1" applyBorder="1" applyAlignment="1">
      <alignment horizontal="center" vertical="center"/>
    </xf>
    <xf numFmtId="182" fontId="128" fillId="0" borderId="0" xfId="13219" applyNumberFormat="1" applyFont="1" applyFill="1" applyBorder="1" applyAlignment="1">
      <alignment horizontal="center"/>
    </xf>
    <xf numFmtId="180" fontId="128" fillId="0" borderId="0" xfId="13218" applyNumberFormat="1" applyFont="1" applyFill="1" applyAlignment="1">
      <alignment horizontal="center"/>
    </xf>
    <xf numFmtId="180" fontId="128" fillId="0" borderId="0" xfId="13219" applyNumberFormat="1" applyFont="1" applyFill="1" applyBorder="1" applyAlignment="1">
      <alignment horizontal="center"/>
    </xf>
    <xf numFmtId="16" fontId="128" fillId="0" borderId="62" xfId="13220" applyNumberFormat="1" applyFont="1" applyFill="1" applyBorder="1" applyAlignment="1">
      <alignment horizontal="center"/>
    </xf>
    <xf numFmtId="180" fontId="129" fillId="0" borderId="0" xfId="13218" applyNumberFormat="1" applyFont="1" applyBorder="1" applyAlignment="1">
      <alignment vertical="center"/>
    </xf>
    <xf numFmtId="180" fontId="128" fillId="17" borderId="0" xfId="13218" applyNumberFormat="1" applyFont="1" applyFill="1" applyBorder="1" applyAlignment="1">
      <alignment horizontal="center" vertical="center"/>
    </xf>
    <xf numFmtId="180" fontId="128" fillId="17" borderId="0" xfId="13221" applyNumberFormat="1" applyFont="1" applyFill="1" applyBorder="1" applyAlignment="1">
      <alignment horizontal="center" vertical="center" shrinkToFit="1"/>
    </xf>
    <xf numFmtId="180" fontId="128" fillId="15" borderId="0" xfId="13221" applyNumberFormat="1" applyFont="1" applyFill="1" applyBorder="1" applyAlignment="1">
      <alignment horizontal="center" vertical="center"/>
    </xf>
    <xf numFmtId="49" fontId="128" fillId="15" borderId="0" xfId="13221" applyNumberFormat="1" applyFont="1" applyFill="1" applyBorder="1" applyAlignment="1">
      <alignment horizontal="center" vertical="center" shrinkToFit="1"/>
    </xf>
    <xf numFmtId="180" fontId="128" fillId="15" borderId="0" xfId="13227" applyNumberFormat="1" applyFont="1" applyFill="1" applyBorder="1" applyAlignment="1">
      <alignment horizontal="center" vertical="center" wrapText="1"/>
    </xf>
    <xf numFmtId="180" fontId="129" fillId="15" borderId="0" xfId="13221" applyNumberFormat="1" applyFont="1" applyFill="1" applyBorder="1" applyAlignment="1">
      <alignment horizontal="left" vertical="center" shrinkToFit="1"/>
    </xf>
    <xf numFmtId="180" fontId="146" fillId="0" borderId="0" xfId="13227" applyNumberFormat="1" applyFont="1" applyBorder="1" applyAlignment="1">
      <alignment horizontal="left" vertical="center"/>
    </xf>
    <xf numFmtId="180" fontId="146" fillId="0" borderId="0" xfId="13227" applyNumberFormat="1" applyFont="1" applyBorder="1" applyAlignment="1">
      <alignment horizontal="left" vertical="center" wrapText="1"/>
    </xf>
    <xf numFmtId="180" fontId="76" fillId="0" borderId="0" xfId="13218" applyNumberFormat="1" applyFont="1" applyAlignment="1">
      <alignment vertical="center"/>
    </xf>
    <xf numFmtId="208" fontId="146" fillId="0" borderId="0" xfId="13218" applyNumberFormat="1" applyFont="1" applyFill="1" applyBorder="1" applyAlignment="1">
      <alignment horizontal="center"/>
    </xf>
    <xf numFmtId="180" fontId="147" fillId="0" borderId="0" xfId="13227" applyNumberFormat="1" applyFont="1" applyBorder="1" applyAlignment="1">
      <alignment horizontal="left" vertical="center"/>
    </xf>
    <xf numFmtId="180" fontId="148" fillId="0" borderId="0" xfId="13227" applyNumberFormat="1" applyFont="1" applyBorder="1" applyAlignment="1">
      <alignment horizontal="center" vertical="center"/>
    </xf>
    <xf numFmtId="0" fontId="127" fillId="0" borderId="0" xfId="13205" applyFont="1"/>
    <xf numFmtId="0" fontId="127" fillId="0" borderId="0" xfId="13205" applyFont="1" applyAlignment="1">
      <alignment horizontal="center"/>
    </xf>
    <xf numFmtId="0" fontId="76" fillId="0" borderId="0" xfId="13205" applyFont="1"/>
    <xf numFmtId="0" fontId="11" fillId="0" borderId="0" xfId="13205" applyFont="1"/>
    <xf numFmtId="182" fontId="149" fillId="16" borderId="24" xfId="13205" applyNumberFormat="1" applyFont="1" applyFill="1" applyBorder="1" applyAlignment="1">
      <alignment horizontal="center"/>
    </xf>
    <xf numFmtId="0" fontId="127" fillId="0" borderId="71" xfId="12933" applyFont="1" applyFill="1" applyBorder="1" applyAlignment="1">
      <alignment horizontal="center" vertical="center"/>
    </xf>
    <xf numFmtId="49" fontId="127" fillId="0" borderId="24" xfId="13205" applyNumberFormat="1" applyFont="1" applyFill="1" applyBorder="1" applyAlignment="1">
      <alignment horizontal="center"/>
    </xf>
    <xf numFmtId="0" fontId="127" fillId="0" borderId="24" xfId="13205" applyFont="1" applyFill="1" applyBorder="1" applyAlignment="1">
      <alignment horizontal="center"/>
    </xf>
    <xf numFmtId="0" fontId="127" fillId="0" borderId="15" xfId="12933" applyFont="1" applyFill="1" applyBorder="1" applyAlignment="1">
      <alignment horizontal="center" vertical="center"/>
    </xf>
    <xf numFmtId="49" fontId="127" fillId="0" borderId="24" xfId="12933" applyNumberFormat="1" applyFont="1" applyFill="1" applyBorder="1" applyAlignment="1">
      <alignment horizontal="center" vertical="center" wrapText="1"/>
    </xf>
    <xf numFmtId="0" fontId="127" fillId="0" borderId="24" xfId="12933" applyFont="1" applyFill="1" applyBorder="1" applyAlignment="1">
      <alignment horizontal="center" vertical="center" wrapText="1"/>
    </xf>
    <xf numFmtId="182" fontId="149" fillId="16" borderId="59" xfId="13205" applyNumberFormat="1" applyFont="1" applyFill="1" applyBorder="1" applyAlignment="1">
      <alignment horizontal="center"/>
    </xf>
    <xf numFmtId="49" fontId="127" fillId="0" borderId="59" xfId="12933" applyNumberFormat="1" applyFont="1" applyFill="1" applyBorder="1" applyAlignment="1">
      <alignment horizontal="center" vertical="center" wrapText="1"/>
    </xf>
    <xf numFmtId="0" fontId="127" fillId="0" borderId="59" xfId="13205" applyFont="1" applyFill="1" applyBorder="1" applyAlignment="1">
      <alignment horizontal="center"/>
    </xf>
    <xf numFmtId="0" fontId="127" fillId="0" borderId="72" xfId="12933" applyFont="1" applyFill="1" applyBorder="1" applyAlignment="1">
      <alignment horizontal="center" vertical="center"/>
    </xf>
    <xf numFmtId="0" fontId="127" fillId="0" borderId="24" xfId="12933" applyNumberFormat="1" applyFont="1" applyFill="1" applyBorder="1" applyAlignment="1">
      <alignment horizontal="center" vertical="center"/>
    </xf>
    <xf numFmtId="0" fontId="127" fillId="0" borderId="61" xfId="12933" applyFont="1" applyFill="1" applyBorder="1" applyAlignment="1">
      <alignment horizontal="center" vertical="center"/>
    </xf>
    <xf numFmtId="0" fontId="127" fillId="0" borderId="59" xfId="12933" applyFont="1" applyFill="1" applyBorder="1" applyAlignment="1">
      <alignment horizontal="center" vertical="center"/>
    </xf>
    <xf numFmtId="49" fontId="127" fillId="0" borderId="59" xfId="12933" applyNumberFormat="1" applyFont="1" applyFill="1" applyBorder="1" applyAlignment="1">
      <alignment horizontal="center" vertical="center"/>
    </xf>
    <xf numFmtId="0" fontId="127" fillId="0" borderId="25" xfId="12933" applyFont="1" applyFill="1" applyBorder="1" applyAlignment="1">
      <alignment horizontal="center" vertical="center"/>
    </xf>
    <xf numFmtId="0" fontId="127" fillId="0" borderId="24" xfId="12933" applyFont="1" applyFill="1" applyBorder="1" applyAlignment="1">
      <alignment horizontal="center" vertical="center"/>
    </xf>
    <xf numFmtId="0" fontId="127" fillId="0" borderId="25" xfId="12933" applyFont="1" applyFill="1" applyBorder="1" applyAlignment="1">
      <alignment horizontal="center" vertical="center"/>
    </xf>
    <xf numFmtId="49" fontId="127" fillId="0" borderId="25" xfId="12933" applyNumberFormat="1" applyFont="1" applyFill="1" applyBorder="1" applyAlignment="1">
      <alignment horizontal="center" vertical="center"/>
    </xf>
    <xf numFmtId="0" fontId="11" fillId="0" borderId="0" xfId="13205" applyFont="1" applyFill="1" applyBorder="1" applyAlignment="1">
      <alignment vertical="center"/>
    </xf>
    <xf numFmtId="0" fontId="146" fillId="4" borderId="0" xfId="13205" applyFont="1" applyFill="1" applyBorder="1" applyAlignment="1">
      <alignment horizontal="left" vertical="center"/>
    </xf>
    <xf numFmtId="0" fontId="127" fillId="0" borderId="24" xfId="12933" applyFont="1" applyFill="1" applyBorder="1" applyAlignment="1">
      <alignment horizontal="center" vertical="center"/>
    </xf>
    <xf numFmtId="0" fontId="127" fillId="0" borderId="24" xfId="13205" applyFont="1" applyBorder="1" applyAlignment="1">
      <alignment horizontal="center"/>
    </xf>
    <xf numFmtId="0" fontId="76" fillId="0" borderId="0" xfId="13205" applyFont="1" applyFill="1"/>
    <xf numFmtId="16" fontId="127" fillId="0" borderId="24" xfId="12933" applyNumberFormat="1" applyFont="1" applyFill="1" applyBorder="1" applyAlignment="1">
      <alignment horizontal="center" vertical="center"/>
    </xf>
    <xf numFmtId="16" fontId="127" fillId="0" borderId="24" xfId="12933" applyNumberFormat="1" applyFont="1" applyFill="1" applyBorder="1" applyAlignment="1">
      <alignment horizontal="center" vertical="center" wrapText="1"/>
    </xf>
    <xf numFmtId="0" fontId="127" fillId="0" borderId="66" xfId="12933" applyFont="1" applyFill="1" applyBorder="1" applyAlignment="1">
      <alignment horizontal="center" vertical="center"/>
    </xf>
    <xf numFmtId="0" fontId="76" fillId="0" borderId="0" xfId="13205" applyFont="1" applyFill="1" applyBorder="1" applyAlignment="1">
      <alignment horizontal="left" vertical="center" shrinkToFit="1"/>
    </xf>
    <xf numFmtId="0" fontId="127" fillId="16" borderId="24" xfId="12933" applyFont="1" applyFill="1" applyBorder="1" applyAlignment="1">
      <alignment horizontal="center" vertical="center" wrapText="1"/>
    </xf>
    <xf numFmtId="0" fontId="149" fillId="16" borderId="24" xfId="13205" applyFont="1" applyFill="1" applyBorder="1" applyAlignment="1">
      <alignment horizontal="center" vertical="center" wrapText="1"/>
    </xf>
    <xf numFmtId="0" fontId="11" fillId="0" borderId="59" xfId="13205" applyFont="1" applyBorder="1" applyAlignment="1">
      <alignment horizontal="center"/>
    </xf>
    <xf numFmtId="0" fontId="149" fillId="16" borderId="0" xfId="13205" applyFont="1" applyFill="1" applyBorder="1" applyAlignment="1">
      <alignment horizontal="center" vertical="center" wrapText="1"/>
    </xf>
    <xf numFmtId="0" fontId="127" fillId="16" borderId="0" xfId="12933" applyFont="1" applyFill="1" applyBorder="1" applyAlignment="1">
      <alignment horizontal="center" vertical="center" wrapText="1"/>
    </xf>
    <xf numFmtId="182" fontId="149" fillId="16" borderId="0" xfId="13205" applyNumberFormat="1" applyFont="1" applyFill="1" applyBorder="1" applyAlignment="1">
      <alignment horizontal="center"/>
    </xf>
    <xf numFmtId="0" fontId="127" fillId="16" borderId="59" xfId="12933" applyFont="1" applyFill="1" applyBorder="1" applyAlignment="1">
      <alignment horizontal="center" vertical="center" wrapText="1"/>
    </xf>
    <xf numFmtId="0" fontId="127" fillId="16" borderId="66" xfId="12933" applyFont="1" applyFill="1" applyBorder="1" applyAlignment="1">
      <alignment horizontal="center" vertical="center" wrapText="1"/>
    </xf>
    <xf numFmtId="0" fontId="149" fillId="16" borderId="24" xfId="13205" applyFont="1" applyFill="1" applyBorder="1" applyAlignment="1">
      <alignment horizontal="center"/>
    </xf>
    <xf numFmtId="0" fontId="127" fillId="16" borderId="25" xfId="12933" applyFont="1" applyFill="1" applyBorder="1" applyAlignment="1">
      <alignment horizontal="center" vertical="center" wrapText="1"/>
    </xf>
    <xf numFmtId="0" fontId="127" fillId="0" borderId="24" xfId="12933" applyFont="1" applyBorder="1" applyAlignment="1">
      <alignment horizontal="center" vertical="center" wrapText="1"/>
    </xf>
    <xf numFmtId="0" fontId="127" fillId="0" borderId="59" xfId="12933" applyFont="1" applyFill="1" applyBorder="1" applyAlignment="1">
      <alignment horizontal="center" vertical="center" wrapText="1"/>
    </xf>
    <xf numFmtId="0" fontId="127" fillId="0" borderId="25" xfId="12933" applyFont="1" applyFill="1" applyBorder="1" applyAlignment="1">
      <alignment horizontal="center" vertical="center" wrapText="1"/>
    </xf>
    <xf numFmtId="182" fontId="127" fillId="0" borderId="24" xfId="12933" applyNumberFormat="1" applyFont="1" applyFill="1" applyBorder="1" applyAlignment="1">
      <alignment horizontal="center" vertical="center"/>
    </xf>
    <xf numFmtId="0" fontId="149" fillId="0" borderId="59" xfId="13205" applyNumberFormat="1" applyFont="1" applyBorder="1" applyAlignment="1">
      <alignment horizontal="center" vertical="center"/>
    </xf>
    <xf numFmtId="0" fontId="149" fillId="0" borderId="66" xfId="13205" applyNumberFormat="1" applyFont="1" applyBorder="1" applyAlignment="1">
      <alignment horizontal="center" vertical="center"/>
    </xf>
    <xf numFmtId="0" fontId="149" fillId="0" borderId="25" xfId="13205" applyNumberFormat="1" applyFont="1" applyBorder="1" applyAlignment="1">
      <alignment horizontal="center" vertical="center"/>
    </xf>
    <xf numFmtId="49" fontId="6" fillId="0" borderId="24" xfId="13231" applyNumberFormat="1" applyFont="1" applyFill="1" applyBorder="1" applyAlignment="1">
      <alignment horizontal="center" vertical="center"/>
    </xf>
    <xf numFmtId="49" fontId="6" fillId="0" borderId="0" xfId="13231" applyNumberFormat="1" applyFont="1" applyFill="1" applyBorder="1" applyAlignment="1">
      <alignment horizontal="center"/>
    </xf>
    <xf numFmtId="0" fontId="127" fillId="0" borderId="0" xfId="12933" applyNumberFormat="1" applyFont="1" applyFill="1" applyBorder="1" applyAlignment="1">
      <alignment horizontal="center" vertical="center" wrapText="1"/>
    </xf>
    <xf numFmtId="0" fontId="127" fillId="0" borderId="0" xfId="12933" applyFont="1" applyFill="1" applyBorder="1" applyAlignment="1">
      <alignment horizontal="center" vertical="center" wrapText="1"/>
    </xf>
    <xf numFmtId="0" fontId="127" fillId="0" borderId="59" xfId="13205" applyFont="1" applyBorder="1" applyAlignment="1">
      <alignment horizontal="center" vertical="center"/>
    </xf>
    <xf numFmtId="0" fontId="127" fillId="0" borderId="66" xfId="13205" applyFont="1" applyBorder="1" applyAlignment="1">
      <alignment horizontal="center" vertical="center"/>
    </xf>
    <xf numFmtId="0" fontId="127" fillId="0" borderId="25" xfId="13205" applyFont="1" applyBorder="1" applyAlignment="1">
      <alignment horizontal="center" vertical="center"/>
    </xf>
    <xf numFmtId="0" fontId="149" fillId="0" borderId="59" xfId="13205" applyFont="1" applyBorder="1" applyAlignment="1">
      <alignment horizontal="center"/>
    </xf>
    <xf numFmtId="0" fontId="149" fillId="0" borderId="25" xfId="13205" applyFont="1" applyBorder="1" applyAlignment="1">
      <alignment horizontal="center"/>
    </xf>
    <xf numFmtId="0" fontId="76" fillId="0" borderId="0" xfId="13205" applyFont="1" applyAlignment="1">
      <alignment horizontal="left"/>
    </xf>
    <xf numFmtId="0" fontId="146" fillId="0" borderId="0" xfId="13205" applyFont="1" applyAlignment="1">
      <alignment horizontal="left"/>
    </xf>
    <xf numFmtId="0" fontId="127" fillId="0" borderId="66" xfId="12933" applyFont="1" applyFill="1" applyBorder="1" applyAlignment="1">
      <alignment horizontal="center" vertical="center" wrapText="1"/>
    </xf>
    <xf numFmtId="0" fontId="149" fillId="16" borderId="26" xfId="13205" applyFont="1" applyFill="1" applyBorder="1" applyAlignment="1">
      <alignment horizontal="center" vertical="center"/>
    </xf>
    <xf numFmtId="0" fontId="127" fillId="0" borderId="24" xfId="13232" applyFont="1" applyBorder="1" applyAlignment="1" applyProtection="1">
      <alignment horizontal="center"/>
    </xf>
    <xf numFmtId="0" fontId="127" fillId="0" borderId="24" xfId="12933" applyFont="1" applyBorder="1" applyAlignment="1">
      <alignment horizontal="center" vertical="center"/>
    </xf>
    <xf numFmtId="0" fontId="127" fillId="0" borderId="58" xfId="12933" applyFont="1" applyFill="1" applyBorder="1" applyAlignment="1">
      <alignment horizontal="center" vertical="center"/>
    </xf>
    <xf numFmtId="0" fontId="127" fillId="0" borderId="59" xfId="12933" applyFont="1" applyBorder="1" applyAlignment="1">
      <alignment horizontal="center" vertical="center"/>
    </xf>
    <xf numFmtId="49" fontId="6" fillId="0" borderId="59" xfId="13231" applyNumberFormat="1" applyFont="1" applyBorder="1" applyAlignment="1">
      <alignment horizontal="center" vertical="center"/>
    </xf>
    <xf numFmtId="0" fontId="127" fillId="0" borderId="25" xfId="12933" applyFont="1" applyBorder="1" applyAlignment="1">
      <alignment horizontal="center" vertical="center"/>
    </xf>
    <xf numFmtId="49" fontId="6" fillId="0" borderId="25" xfId="13231" applyNumberFormat="1" applyFont="1" applyBorder="1" applyAlignment="1">
      <alignment horizontal="center" vertical="center"/>
    </xf>
    <xf numFmtId="16" fontId="127" fillId="0" borderId="0" xfId="12933" applyNumberFormat="1" applyFont="1" applyFill="1" applyBorder="1" applyAlignment="1">
      <alignment horizontal="center" vertical="center"/>
    </xf>
    <xf numFmtId="0" fontId="127" fillId="0" borderId="0" xfId="12933" applyFont="1" applyFill="1" applyBorder="1" applyAlignment="1">
      <alignment horizontal="center" vertical="center"/>
    </xf>
    <xf numFmtId="0" fontId="0" fillId="0" borderId="24" xfId="13232" applyFont="1" applyBorder="1" applyAlignment="1" applyProtection="1">
      <alignment horizontal="center"/>
    </xf>
    <xf numFmtId="0" fontId="76" fillId="4" borderId="0" xfId="13205" applyFont="1" applyFill="1" applyBorder="1" applyAlignment="1">
      <alignment horizontal="left" vertical="center" shrinkToFit="1"/>
    </xf>
    <xf numFmtId="0" fontId="76" fillId="4" borderId="28" xfId="13205" applyFont="1" applyFill="1" applyBorder="1" applyAlignment="1">
      <alignment horizontal="left" vertical="center" shrinkToFit="1"/>
    </xf>
    <xf numFmtId="182" fontId="127" fillId="0" borderId="0" xfId="12933" applyNumberFormat="1" applyFont="1" applyFill="1" applyBorder="1" applyAlignment="1">
      <alignment horizontal="center"/>
    </xf>
    <xf numFmtId="0" fontId="127" fillId="0" borderId="0" xfId="13205" applyFont="1" applyFill="1" applyAlignment="1">
      <alignment horizontal="center"/>
    </xf>
    <xf numFmtId="0" fontId="127" fillId="0" borderId="0" xfId="12933" applyFont="1" applyFill="1" applyBorder="1" applyAlignment="1">
      <alignment horizontal="center"/>
    </xf>
    <xf numFmtId="0" fontId="127" fillId="0" borderId="73" xfId="12933" applyFont="1" applyFill="1" applyBorder="1" applyAlignment="1">
      <alignment horizontal="center" vertical="center"/>
    </xf>
    <xf numFmtId="0" fontId="127" fillId="0" borderId="24" xfId="12933" applyFont="1" applyFill="1" applyBorder="1" applyAlignment="1">
      <alignment horizontal="center" vertical="center" shrinkToFit="1"/>
    </xf>
    <xf numFmtId="0" fontId="127" fillId="0" borderId="0" xfId="12933" applyFont="1" applyFill="1" applyBorder="1" applyAlignment="1">
      <alignment horizontal="center" vertical="center"/>
    </xf>
    <xf numFmtId="0" fontId="127" fillId="0" borderId="25" xfId="12933" applyFont="1" applyFill="1" applyBorder="1" applyAlignment="1">
      <alignment horizontal="center" vertical="center" shrinkToFit="1"/>
    </xf>
    <xf numFmtId="182" fontId="127" fillId="0" borderId="59" xfId="12933" applyNumberFormat="1" applyFont="1" applyFill="1" applyBorder="1" applyAlignment="1">
      <alignment horizontal="center" vertical="center"/>
    </xf>
    <xf numFmtId="0" fontId="127" fillId="0" borderId="59" xfId="12933" applyFont="1" applyFill="1" applyBorder="1" applyAlignment="1">
      <alignment horizontal="center" vertical="center"/>
    </xf>
    <xf numFmtId="0" fontId="127" fillId="0" borderId="59" xfId="12933" applyFont="1" applyFill="1" applyBorder="1" applyAlignment="1">
      <alignment horizontal="center" vertical="center" shrinkToFit="1"/>
    </xf>
    <xf numFmtId="0" fontId="127" fillId="0" borderId="26" xfId="12933" applyFont="1" applyFill="1" applyBorder="1" applyAlignment="1">
      <alignment horizontal="center" vertical="center"/>
    </xf>
    <xf numFmtId="0" fontId="127" fillId="0" borderId="24" xfId="12933" applyFont="1" applyFill="1" applyBorder="1" applyAlignment="1">
      <alignment vertical="center" shrinkToFit="1"/>
    </xf>
    <xf numFmtId="0" fontId="127" fillId="0" borderId="61" xfId="12933" applyFont="1" applyFill="1" applyBorder="1" applyAlignment="1">
      <alignment horizontal="center" vertical="center" shrinkToFit="1"/>
    </xf>
    <xf numFmtId="0" fontId="76" fillId="0" borderId="0" xfId="13205" applyFont="1" applyBorder="1" applyAlignment="1">
      <alignment vertical="center"/>
    </xf>
    <xf numFmtId="0" fontId="127" fillId="0" borderId="0" xfId="13205" applyFont="1" applyFill="1"/>
    <xf numFmtId="0" fontId="70" fillId="0" borderId="0" xfId="13205" applyFont="1" applyFill="1" applyBorder="1" applyAlignment="1">
      <alignment horizontal="left" vertical="center" shrinkToFit="1"/>
    </xf>
    <xf numFmtId="0" fontId="127" fillId="0" borderId="59" xfId="12933" applyFont="1" applyFill="1" applyBorder="1" applyAlignment="1">
      <alignment vertical="center" wrapText="1"/>
    </xf>
    <xf numFmtId="0" fontId="127" fillId="0" borderId="73" xfId="12933" applyFont="1" applyFill="1" applyBorder="1" applyAlignment="1">
      <alignment horizontal="center" vertical="center" wrapText="1"/>
    </xf>
    <xf numFmtId="0" fontId="127" fillId="0" borderId="0" xfId="12933" applyFont="1" applyFill="1" applyBorder="1" applyAlignment="1">
      <alignment horizontal="center" vertical="center" wrapText="1"/>
    </xf>
    <xf numFmtId="0" fontId="127" fillId="0" borderId="26" xfId="12933" applyFont="1" applyFill="1" applyBorder="1" applyAlignment="1">
      <alignment horizontal="center" vertical="center" wrapText="1"/>
    </xf>
    <xf numFmtId="0" fontId="127" fillId="0" borderId="0" xfId="13205" applyFont="1" applyBorder="1"/>
    <xf numFmtId="0" fontId="127" fillId="0" borderId="0" xfId="12933" applyNumberFormat="1" applyFont="1" applyFill="1" applyBorder="1" applyAlignment="1">
      <alignment horizontal="center" vertical="center"/>
    </xf>
    <xf numFmtId="0" fontId="127" fillId="0" borderId="0" xfId="12933" applyFont="1" applyBorder="1" applyAlignment="1">
      <alignment horizontal="center" vertical="center" wrapText="1"/>
    </xf>
    <xf numFmtId="0" fontId="127" fillId="0" borderId="0" xfId="13205" applyFont="1" applyBorder="1" applyAlignment="1">
      <alignment horizontal="center"/>
    </xf>
    <xf numFmtId="0" fontId="151" fillId="0" borderId="0" xfId="13205" applyFont="1" applyFill="1" applyBorder="1" applyAlignment="1">
      <alignment horizontal="center"/>
    </xf>
    <xf numFmtId="0" fontId="149" fillId="16" borderId="24" xfId="13205" applyFont="1" applyFill="1" applyBorder="1" applyAlignment="1"/>
    <xf numFmtId="0" fontId="127" fillId="0" borderId="25" xfId="12933" applyFont="1" applyBorder="1" applyAlignment="1">
      <alignment horizontal="center" vertical="center"/>
    </xf>
    <xf numFmtId="0" fontId="127" fillId="0" borderId="25" xfId="12933" applyFont="1" applyFill="1" applyBorder="1" applyAlignment="1">
      <alignment horizontal="center" vertical="center" wrapText="1"/>
    </xf>
    <xf numFmtId="0" fontId="127" fillId="0" borderId="0" xfId="13205" applyFont="1" applyFill="1" applyBorder="1" applyAlignment="1">
      <alignment horizontal="center" vertical="center" shrinkToFit="1"/>
    </xf>
    <xf numFmtId="0" fontId="0" fillId="0" borderId="0" xfId="13232" applyFont="1" applyBorder="1" applyAlignment="1" applyProtection="1">
      <alignment horizontal="center"/>
    </xf>
    <xf numFmtId="0" fontId="127" fillId="0" borderId="24" xfId="12933" applyNumberFormat="1" applyFont="1" applyFill="1" applyBorder="1" applyAlignment="1">
      <alignment horizontal="center" vertical="center" wrapText="1"/>
    </xf>
    <xf numFmtId="49" fontId="127" fillId="0" borderId="24" xfId="13232" applyNumberFormat="1" applyFont="1" applyFill="1" applyBorder="1" applyAlignment="1" applyProtection="1">
      <alignment horizontal="center"/>
    </xf>
    <xf numFmtId="0" fontId="127" fillId="0" borderId="24" xfId="13232" applyFont="1" applyFill="1" applyBorder="1" applyAlignment="1" applyProtection="1">
      <alignment horizontal="center"/>
    </xf>
    <xf numFmtId="0" fontId="149" fillId="0" borderId="0" xfId="12933" applyFont="1" applyFill="1" applyBorder="1" applyAlignment="1">
      <alignment horizontal="center" vertical="center"/>
    </xf>
    <xf numFmtId="0" fontId="0" fillId="0" borderId="0" xfId="12933" applyFont="1" applyFill="1" applyBorder="1" applyAlignment="1">
      <alignment horizontal="left" vertical="center"/>
    </xf>
    <xf numFmtId="0" fontId="127" fillId="0" borderId="25" xfId="13205" applyFont="1" applyBorder="1" applyAlignment="1">
      <alignment horizontal="center" vertical="center"/>
    </xf>
    <xf numFmtId="0" fontId="127" fillId="0" borderId="24" xfId="12933" applyNumberFormat="1" applyFont="1" applyFill="1" applyBorder="1" applyAlignment="1">
      <alignment horizontal="center" vertical="center" wrapText="1"/>
    </xf>
    <xf numFmtId="0" fontId="127" fillId="0" borderId="59" xfId="12933" applyNumberFormat="1" applyFont="1" applyFill="1" applyBorder="1" applyAlignment="1">
      <alignment horizontal="center" vertical="center" wrapText="1"/>
    </xf>
    <xf numFmtId="0" fontId="127" fillId="0" borderId="25" xfId="12933" applyNumberFormat="1" applyFont="1" applyFill="1" applyBorder="1" applyAlignment="1">
      <alignment horizontal="center" vertical="center" wrapText="1"/>
    </xf>
    <xf numFmtId="182" fontId="127" fillId="0" borderId="0" xfId="12933" applyNumberFormat="1" applyFont="1" applyFill="1" applyBorder="1" applyAlignment="1">
      <alignment horizontal="center" vertical="center"/>
    </xf>
    <xf numFmtId="0" fontId="127" fillId="0" borderId="0" xfId="12933" applyFont="1" applyFill="1" applyBorder="1" applyAlignment="1">
      <alignment vertical="center"/>
    </xf>
    <xf numFmtId="0" fontId="127" fillId="0" borderId="58" xfId="13205" applyFont="1" applyBorder="1" applyAlignment="1">
      <alignment horizontal="center"/>
    </xf>
    <xf numFmtId="0" fontId="127" fillId="0" borderId="59" xfId="12933" applyFont="1" applyBorder="1" applyAlignment="1">
      <alignment horizontal="center" vertical="center" wrapText="1"/>
    </xf>
    <xf numFmtId="0" fontId="127" fillId="16" borderId="24" xfId="12933" applyFont="1" applyFill="1" applyBorder="1" applyAlignment="1">
      <alignment horizontal="center" vertical="center" wrapText="1"/>
    </xf>
    <xf numFmtId="0" fontId="127" fillId="0" borderId="66" xfId="12933" applyFont="1" applyBorder="1" applyAlignment="1">
      <alignment horizontal="center" vertical="center" wrapText="1"/>
    </xf>
    <xf numFmtId="0" fontId="127" fillId="16" borderId="0" xfId="13205" applyFont="1" applyFill="1"/>
    <xf numFmtId="0" fontId="146" fillId="16" borderId="0" xfId="13205" applyFont="1" applyFill="1" applyBorder="1" applyAlignment="1">
      <alignment vertical="center"/>
    </xf>
    <xf numFmtId="0" fontId="127" fillId="0" borderId="25" xfId="12933" applyFont="1" applyBorder="1" applyAlignment="1">
      <alignment horizontal="center" vertical="center" wrapText="1"/>
    </xf>
    <xf numFmtId="0" fontId="127" fillId="0" borderId="59" xfId="12933" applyFont="1" applyFill="1" applyBorder="1" applyAlignment="1">
      <alignment vertical="center"/>
    </xf>
    <xf numFmtId="0" fontId="127" fillId="0" borderId="28" xfId="12933" applyFont="1" applyFill="1" applyBorder="1" applyAlignment="1">
      <alignment horizontal="center" vertical="center"/>
    </xf>
    <xf numFmtId="0" fontId="127" fillId="0" borderId="60" xfId="12933" applyFont="1" applyFill="1" applyBorder="1" applyAlignment="1">
      <alignment horizontal="center" vertical="center"/>
    </xf>
    <xf numFmtId="0" fontId="127" fillId="0" borderId="60" xfId="12933" applyFont="1" applyFill="1" applyBorder="1" applyAlignment="1">
      <alignment horizontal="center" vertical="center"/>
    </xf>
    <xf numFmtId="0" fontId="127" fillId="4" borderId="0" xfId="13205" applyFont="1" applyFill="1" applyBorder="1" applyAlignment="1">
      <alignment horizontal="center" vertical="center"/>
    </xf>
    <xf numFmtId="0" fontId="127" fillId="4" borderId="0" xfId="13205" applyFont="1" applyFill="1" applyBorder="1" applyAlignment="1">
      <alignment horizontal="center" vertical="center" shrinkToFit="1"/>
    </xf>
    <xf numFmtId="49" fontId="127" fillId="4" borderId="0" xfId="13205" applyNumberFormat="1" applyFont="1" applyFill="1" applyBorder="1" applyAlignment="1">
      <alignment horizontal="center" vertical="center" shrinkToFit="1"/>
    </xf>
    <xf numFmtId="0" fontId="127" fillId="4" borderId="0" xfId="13204" applyFont="1" applyFill="1" applyBorder="1" applyAlignment="1">
      <alignment horizontal="center" vertical="center" wrapText="1"/>
    </xf>
    <xf numFmtId="0" fontId="146" fillId="0" borderId="0" xfId="13204" applyFont="1" applyBorder="1" applyAlignment="1">
      <alignment horizontal="center" vertical="center" wrapText="1"/>
    </xf>
    <xf numFmtId="0" fontId="146" fillId="0" borderId="0" xfId="13204" applyFont="1" applyBorder="1" applyAlignment="1">
      <alignment horizontal="left" vertical="center" wrapText="1"/>
    </xf>
    <xf numFmtId="0" fontId="146" fillId="0" borderId="0" xfId="13204" applyFont="1" applyBorder="1" applyAlignment="1">
      <alignment horizontal="center" vertical="center" wrapText="1"/>
    </xf>
    <xf numFmtId="0" fontId="76" fillId="0" borderId="0" xfId="13205" applyFont="1" applyAlignment="1">
      <alignment vertical="center"/>
    </xf>
    <xf numFmtId="208" fontId="146" fillId="0" borderId="0" xfId="13205" applyNumberFormat="1" applyFont="1" applyFill="1" applyBorder="1" applyAlignment="1">
      <alignment horizontal="center"/>
    </xf>
    <xf numFmtId="0" fontId="76" fillId="0" borderId="0" xfId="13204" applyFont="1" applyBorder="1" applyAlignment="1">
      <alignment horizontal="center" vertical="center"/>
    </xf>
    <xf numFmtId="0" fontId="147" fillId="0" borderId="0" xfId="13204" applyFont="1" applyBorder="1" applyAlignment="1">
      <alignment horizontal="center" vertical="center"/>
    </xf>
    <xf numFmtId="0" fontId="148" fillId="0" borderId="0" xfId="13204" applyFont="1" applyBorder="1" applyAlignment="1">
      <alignment horizontal="center" vertical="center"/>
    </xf>
  </cellXfs>
  <cellStyles count="13233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5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3" xfId="2678"/>
    <cellStyle name="20% - Accent1 2 2 3" xfId="2679"/>
    <cellStyle name="20% - Accent1 2 2 3 2" xfId="2680"/>
    <cellStyle name="20% - Accent1 2 2 3 3" xfId="2681"/>
    <cellStyle name="20% - Accent1 2 2 4" xfId="2682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3" xfId="2707"/>
    <cellStyle name="20% - Accent1 3 3" xfId="2708"/>
    <cellStyle name="20% - Accent1 3 3 2" xfId="2709"/>
    <cellStyle name="20% - Accent1 3 3 3" xfId="2710"/>
    <cellStyle name="20% - Accent1 3 4" xfId="2711"/>
    <cellStyle name="20% - Accent1 3 5" xfId="2712"/>
    <cellStyle name="20% - Accent1 4" xfId="2713"/>
    <cellStyle name="20% - Accent1 4 2" xfId="2714"/>
    <cellStyle name="20% - Accent1 4 3" xfId="2715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3" xfId="2730"/>
    <cellStyle name="20% - Accent2 2 2 3" xfId="2731"/>
    <cellStyle name="20% - Accent2 2 2 3 2" xfId="2732"/>
    <cellStyle name="20% - Accent2 2 2 3 3" xfId="2733"/>
    <cellStyle name="20% - Accent2 2 2 4" xfId="273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3" xfId="2759"/>
    <cellStyle name="20% - Accent2 3 3" xfId="2760"/>
    <cellStyle name="20% - Accent2 3 3 2" xfId="2761"/>
    <cellStyle name="20% - Accent2 3 3 3" xfId="2762"/>
    <cellStyle name="20% - Accent2 3 4" xfId="2763"/>
    <cellStyle name="20% - Accent2 3 5" xfId="2764"/>
    <cellStyle name="20% - Accent2 4" xfId="2765"/>
    <cellStyle name="20% - Accent2 4 2" xfId="2766"/>
    <cellStyle name="20% - Accent2 4 3" xfId="276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3" xfId="2782"/>
    <cellStyle name="20% - Accent3 2 2 3" xfId="2783"/>
    <cellStyle name="20% - Accent3 2 2 3 2" xfId="2784"/>
    <cellStyle name="20% - Accent3 2 2 3 3" xfId="2785"/>
    <cellStyle name="20% - Accent3 2 2 4" xfId="2786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3" xfId="2811"/>
    <cellStyle name="20% - Accent3 3 3" xfId="2812"/>
    <cellStyle name="20% - Accent3 3 3 2" xfId="2813"/>
    <cellStyle name="20% - Accent3 3 3 3" xfId="2814"/>
    <cellStyle name="20% - Accent3 3 4" xfId="2815"/>
    <cellStyle name="20% - Accent3 3 5" xfId="2816"/>
    <cellStyle name="20% - Accent3 4" xfId="2817"/>
    <cellStyle name="20% - Accent3 4 2" xfId="2818"/>
    <cellStyle name="20% - Accent3 4 3" xfId="2819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3" xfId="2834"/>
    <cellStyle name="20% - Accent4 2 2 3" xfId="2835"/>
    <cellStyle name="20% - Accent4 2 2 3 2" xfId="2836"/>
    <cellStyle name="20% - Accent4 2 2 3 3" xfId="2837"/>
    <cellStyle name="20% - Accent4 2 2 4" xfId="283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3" xfId="2863"/>
    <cellStyle name="20% - Accent4 3 3" xfId="2864"/>
    <cellStyle name="20% - Accent4 3 3 2" xfId="2865"/>
    <cellStyle name="20% - Accent4 3 3 3" xfId="2866"/>
    <cellStyle name="20% - Accent4 3 4" xfId="2867"/>
    <cellStyle name="20% - Accent4 3 5" xfId="2868"/>
    <cellStyle name="20% - Accent4 4" xfId="2869"/>
    <cellStyle name="20% - Accent4 4 2" xfId="2870"/>
    <cellStyle name="20% - Accent4 4 3" xfId="287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3" xfId="2886"/>
    <cellStyle name="20% - Accent5 2 2 3" xfId="2887"/>
    <cellStyle name="20% - Accent5 2 2 3 2" xfId="2888"/>
    <cellStyle name="20% - Accent5 2 2 3 3" xfId="2889"/>
    <cellStyle name="20% - Accent5 2 2 4" xfId="2890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3" xfId="2915"/>
    <cellStyle name="20% - Accent5 3 3" xfId="2916"/>
    <cellStyle name="20% - Accent5 3 3 2" xfId="2917"/>
    <cellStyle name="20% - Accent5 3 3 3" xfId="2918"/>
    <cellStyle name="20% - Accent5 3 4" xfId="2919"/>
    <cellStyle name="20% - Accent5 3 5" xfId="2920"/>
    <cellStyle name="20% - Accent5 4" xfId="2921"/>
    <cellStyle name="20% - Accent5 4 2" xfId="2922"/>
    <cellStyle name="20% - Accent5 4 3" xfId="2923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3" xfId="2938"/>
    <cellStyle name="20% - Accent6 2 2 3" xfId="2939"/>
    <cellStyle name="20% - Accent6 2 2 3 2" xfId="2940"/>
    <cellStyle name="20% - Accent6 2 2 3 3" xfId="2941"/>
    <cellStyle name="20% - Accent6 2 2 4" xfId="294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3" xfId="2967"/>
    <cellStyle name="20% - Accent6 3 3" xfId="2968"/>
    <cellStyle name="20% - Accent6 3 3 2" xfId="2969"/>
    <cellStyle name="20% - Accent6 3 3 3" xfId="2970"/>
    <cellStyle name="20% - Accent6 3 4" xfId="2971"/>
    <cellStyle name="20% - Accent6 3 5" xfId="2972"/>
    <cellStyle name="20% - Accent6 4" xfId="2973"/>
    <cellStyle name="20% - Accent6 4 2" xfId="2974"/>
    <cellStyle name="20% - Accent6 4 3" xfId="297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56"/>
    <cellStyle name="20% - 强调文字颜色 1 4" xfId="13057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58"/>
    <cellStyle name="20% - 强调文字颜色 2 4" xfId="13059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0"/>
    <cellStyle name="20% - 强调文字颜色 3 4" xfId="13061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2"/>
    <cellStyle name="20% - 强调文字颜色 4 4" xfId="13063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4"/>
    <cellStyle name="20% - 强调文字颜色 5 4" xfId="13065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66"/>
    <cellStyle name="20% - 强调文字颜色 6 4" xfId="13067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3" xfId="3500"/>
    <cellStyle name="40% - Accent1 2 2 3" xfId="3501"/>
    <cellStyle name="40% - Accent1 2 2 3 2" xfId="3502"/>
    <cellStyle name="40% - Accent1 2 2 3 3" xfId="3503"/>
    <cellStyle name="40% - Accent1 2 2 4" xfId="3504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3" xfId="3529"/>
    <cellStyle name="40% - Accent1 3 3" xfId="3530"/>
    <cellStyle name="40% - Accent1 3 3 2" xfId="3531"/>
    <cellStyle name="40% - Accent1 3 3 3" xfId="3532"/>
    <cellStyle name="40% - Accent1 3 4" xfId="3533"/>
    <cellStyle name="40% - Accent1 3 5" xfId="3534"/>
    <cellStyle name="40% - Accent1 4" xfId="3535"/>
    <cellStyle name="40% - Accent1 4 2" xfId="3536"/>
    <cellStyle name="40% - Accent1 4 3" xfId="3537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3" xfId="3552"/>
    <cellStyle name="40% - Accent2 2 2 3" xfId="3553"/>
    <cellStyle name="40% - Accent2 2 2 3 2" xfId="3554"/>
    <cellStyle name="40% - Accent2 2 2 3 3" xfId="3555"/>
    <cellStyle name="40% - Accent2 2 2 4" xfId="355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3" xfId="3581"/>
    <cellStyle name="40% - Accent2 3 3" xfId="3582"/>
    <cellStyle name="40% - Accent2 3 3 2" xfId="3583"/>
    <cellStyle name="40% - Accent2 3 3 3" xfId="3584"/>
    <cellStyle name="40% - Accent2 3 4" xfId="3585"/>
    <cellStyle name="40% - Accent2 3 5" xfId="3586"/>
    <cellStyle name="40% - Accent2 4" xfId="3587"/>
    <cellStyle name="40% - Accent2 4 2" xfId="3588"/>
    <cellStyle name="40% - Accent2 4 3" xfId="358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3" xfId="3604"/>
    <cellStyle name="40% - Accent3 2 2 3" xfId="3605"/>
    <cellStyle name="40% - Accent3 2 2 3 2" xfId="3606"/>
    <cellStyle name="40% - Accent3 2 2 3 3" xfId="3607"/>
    <cellStyle name="40% - Accent3 2 2 4" xfId="3608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3" xfId="3633"/>
    <cellStyle name="40% - Accent3 3 3" xfId="3634"/>
    <cellStyle name="40% - Accent3 3 3 2" xfId="3635"/>
    <cellStyle name="40% - Accent3 3 3 3" xfId="3636"/>
    <cellStyle name="40% - Accent3 3 4" xfId="3637"/>
    <cellStyle name="40% - Accent3 3 5" xfId="3638"/>
    <cellStyle name="40% - Accent3 4" xfId="3639"/>
    <cellStyle name="40% - Accent3 4 2" xfId="3640"/>
    <cellStyle name="40% - Accent3 4 3" xfId="3641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3" xfId="3656"/>
    <cellStyle name="40% - Accent4 2 2 3" xfId="3657"/>
    <cellStyle name="40% - Accent4 2 2 3 2" xfId="3658"/>
    <cellStyle name="40% - Accent4 2 2 3 3" xfId="3659"/>
    <cellStyle name="40% - Accent4 2 2 4" xfId="366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3" xfId="3685"/>
    <cellStyle name="40% - Accent4 3 3" xfId="3686"/>
    <cellStyle name="40% - Accent4 3 3 2" xfId="3687"/>
    <cellStyle name="40% - Accent4 3 3 3" xfId="3688"/>
    <cellStyle name="40% - Accent4 3 4" xfId="3689"/>
    <cellStyle name="40% - Accent4 3 5" xfId="3690"/>
    <cellStyle name="40% - Accent4 4" xfId="3691"/>
    <cellStyle name="40% - Accent4 4 2" xfId="3692"/>
    <cellStyle name="40% - Accent4 4 3" xfId="369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3" xfId="3708"/>
    <cellStyle name="40% - Accent5 2 2 3" xfId="3709"/>
    <cellStyle name="40% - Accent5 2 2 3 2" xfId="3710"/>
    <cellStyle name="40% - Accent5 2 2 3 3" xfId="3711"/>
    <cellStyle name="40% - Accent5 2 2 4" xfId="3712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3" xfId="3737"/>
    <cellStyle name="40% - Accent5 3 3" xfId="3738"/>
    <cellStyle name="40% - Accent5 3 3 2" xfId="3739"/>
    <cellStyle name="40% - Accent5 3 3 3" xfId="3740"/>
    <cellStyle name="40% - Accent5 3 4" xfId="3741"/>
    <cellStyle name="40% - Accent5 3 5" xfId="3742"/>
    <cellStyle name="40% - Accent5 4" xfId="3743"/>
    <cellStyle name="40% - Accent5 4 2" xfId="3744"/>
    <cellStyle name="40% - Accent5 4 3" xfId="3745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3" xfId="3760"/>
    <cellStyle name="40% - Accent6 2 2 3" xfId="3761"/>
    <cellStyle name="40% - Accent6 2 2 3 2" xfId="3762"/>
    <cellStyle name="40% - Accent6 2 2 3 3" xfId="3763"/>
    <cellStyle name="40% - Accent6 2 2 4" xfId="376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3" xfId="3789"/>
    <cellStyle name="40% - Accent6 3 3" xfId="3790"/>
    <cellStyle name="40% - Accent6 3 3 2" xfId="3791"/>
    <cellStyle name="40% - Accent6 3 3 3" xfId="3792"/>
    <cellStyle name="40% - Accent6 3 4" xfId="3793"/>
    <cellStyle name="40% - Accent6 3 5" xfId="3794"/>
    <cellStyle name="40% - Accent6 4" xfId="3795"/>
    <cellStyle name="40% - Accent6 4 2" xfId="3796"/>
    <cellStyle name="40% - Accent6 4 3" xfId="379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68"/>
    <cellStyle name="40% - 强调文字颜色 1 4" xfId="13069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0"/>
    <cellStyle name="40% - 强调文字颜色 2 4" xfId="13071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2"/>
    <cellStyle name="40% - 强调文字颜色 3 4" xfId="13073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4"/>
    <cellStyle name="40% - 强调文字颜色 4 4" xfId="13075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76"/>
    <cellStyle name="40% - 强调文字颜色 5 4" xfId="13077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78"/>
    <cellStyle name="40% - 强调文字颜色 6 4" xfId="13079"/>
    <cellStyle name="60% - Accent1" xfId="4317"/>
    <cellStyle name="60% - Accent1 2" xfId="4318"/>
    <cellStyle name="60% - Accent1 2 2" xfId="4319"/>
    <cellStyle name="60% - Accent1 2 3" xfId="4320"/>
    <cellStyle name="60% - Accent1 3" xfId="4321"/>
    <cellStyle name="60% - Accent1 3 2" xfId="4322"/>
    <cellStyle name="60% - Accent1 3 3" xfId="4323"/>
    <cellStyle name="60% - Accent1 4" xfId="4324"/>
    <cellStyle name="60% - Accent1 4 2" xfId="4325"/>
    <cellStyle name="60% - Accent1 4 3" xfId="432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3" xfId="4336"/>
    <cellStyle name="60% - Accent2 3" xfId="4337"/>
    <cellStyle name="60% - Accent2 3 2" xfId="4338"/>
    <cellStyle name="60% - Accent2 3 3" xfId="4339"/>
    <cellStyle name="60% - Accent2 4" xfId="4340"/>
    <cellStyle name="60% - Accent2 4 2" xfId="4341"/>
    <cellStyle name="60% - Accent2 4 3" xfId="4342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3" xfId="4352"/>
    <cellStyle name="60% - Accent3 3" xfId="4353"/>
    <cellStyle name="60% - Accent3 3 2" xfId="4354"/>
    <cellStyle name="60% - Accent3 3 3" xfId="4355"/>
    <cellStyle name="60% - Accent3 4" xfId="4356"/>
    <cellStyle name="60% - Accent3 4 2" xfId="4357"/>
    <cellStyle name="60% - Accent3 4 3" xfId="4358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3" xfId="4368"/>
    <cellStyle name="60% - Accent4 3" xfId="4369"/>
    <cellStyle name="60% - Accent4 3 2" xfId="4370"/>
    <cellStyle name="60% - Accent4 3 3" xfId="4371"/>
    <cellStyle name="60% - Accent4 4" xfId="4372"/>
    <cellStyle name="60% - Accent4 4 2" xfId="4373"/>
    <cellStyle name="60% - Accent4 4 3" xfId="4374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3" xfId="4384"/>
    <cellStyle name="60% - Accent5 3" xfId="4385"/>
    <cellStyle name="60% - Accent5 3 2" xfId="4386"/>
    <cellStyle name="60% - Accent5 3 3" xfId="4387"/>
    <cellStyle name="60% - Accent5 4" xfId="4388"/>
    <cellStyle name="60% - Accent5 4 2" xfId="4389"/>
    <cellStyle name="60% - Accent5 4 3" xfId="4390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3" xfId="4400"/>
    <cellStyle name="60% - Accent6 3" xfId="4401"/>
    <cellStyle name="60% - Accent6 3 2" xfId="4402"/>
    <cellStyle name="60% - Accent6 3 3" xfId="4403"/>
    <cellStyle name="60% - Accent6 4" xfId="4404"/>
    <cellStyle name="60% - Accent6 4 2" xfId="4405"/>
    <cellStyle name="60% - Accent6 4 3" xfId="4406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0"/>
    <cellStyle name="60% - 强调文字颜色 1 4" xfId="13081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2"/>
    <cellStyle name="60% - 强调文字颜色 2 4" xfId="13083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4"/>
    <cellStyle name="60% - 强调文字颜色 3 4" xfId="13085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86"/>
    <cellStyle name="60% - 强调文字颜色 4 4" xfId="13087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88"/>
    <cellStyle name="60% - 强调文字颜色 5 4" xfId="13089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0"/>
    <cellStyle name="60% - 强调文字颜色 6 4" xfId="13091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3" xfId="4822"/>
    <cellStyle name="Accent1 3" xfId="4823"/>
    <cellStyle name="Accent1 3 2" xfId="4824"/>
    <cellStyle name="Accent1 3 3" xfId="4825"/>
    <cellStyle name="Accent1 4" xfId="4826"/>
    <cellStyle name="Accent1 4 2" xfId="4827"/>
    <cellStyle name="Accent1 4 3" xfId="4828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3" xfId="4838"/>
    <cellStyle name="Accent2 3" xfId="4839"/>
    <cellStyle name="Accent2 3 2" xfId="4840"/>
    <cellStyle name="Accent2 3 3" xfId="4841"/>
    <cellStyle name="Accent2 4" xfId="4842"/>
    <cellStyle name="Accent2 4 2" xfId="4843"/>
    <cellStyle name="Accent2 4 3" xfId="4844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3" xfId="4854"/>
    <cellStyle name="Accent3 3" xfId="4855"/>
    <cellStyle name="Accent3 3 2" xfId="4856"/>
    <cellStyle name="Accent3 3 3" xfId="4857"/>
    <cellStyle name="Accent3 4" xfId="4858"/>
    <cellStyle name="Accent3 4 2" xfId="4859"/>
    <cellStyle name="Accent3 4 3" xfId="4860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3" xfId="4870"/>
    <cellStyle name="Accent4 3" xfId="4871"/>
    <cellStyle name="Accent4 3 2" xfId="4872"/>
    <cellStyle name="Accent4 3 3" xfId="4873"/>
    <cellStyle name="Accent4 4" xfId="4874"/>
    <cellStyle name="Accent4 4 2" xfId="4875"/>
    <cellStyle name="Accent4 4 3" xfId="4876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3" xfId="4886"/>
    <cellStyle name="Accent5 3" xfId="4887"/>
    <cellStyle name="Accent5 3 2" xfId="4888"/>
    <cellStyle name="Accent5 3 3" xfId="4889"/>
    <cellStyle name="Accent5 4" xfId="4890"/>
    <cellStyle name="Accent5 4 2" xfId="4891"/>
    <cellStyle name="Accent5 4 3" xfId="4892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3" xfId="4902"/>
    <cellStyle name="Accent6 3" xfId="4903"/>
    <cellStyle name="Accent6 3 2" xfId="4904"/>
    <cellStyle name="Accent6 3 3" xfId="4905"/>
    <cellStyle name="Accent6 4" xfId="4906"/>
    <cellStyle name="Accent6 4 2" xfId="4907"/>
    <cellStyle name="Accent6 4 3" xfId="4908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3" xfId="4942"/>
    <cellStyle name="Bad 3" xfId="4943"/>
    <cellStyle name="Bad 3 2" xfId="4944"/>
    <cellStyle name="Bad 3 3" xfId="4945"/>
    <cellStyle name="Bad 4" xfId="4946"/>
    <cellStyle name="Bad 4 2" xfId="4947"/>
    <cellStyle name="Bad 4 3" xfId="4948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3" xfId="4987"/>
    <cellStyle name="Calculation 3" xfId="4988"/>
    <cellStyle name="Calculation 3 2" xfId="4989"/>
    <cellStyle name="Calculation 3 3" xfId="4990"/>
    <cellStyle name="Calculation 4" xfId="4991"/>
    <cellStyle name="Calculation 4 2" xfId="4992"/>
    <cellStyle name="Calculation 4 3" xfId="499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3" xfId="5003"/>
    <cellStyle name="Check Cell 3" xfId="5004"/>
    <cellStyle name="Check Cell 3 2" xfId="5005"/>
    <cellStyle name="Check Cell 3 3" xfId="5006"/>
    <cellStyle name="Check Cell 4" xfId="5007"/>
    <cellStyle name="Check Cell 4 2" xfId="5008"/>
    <cellStyle name="Check Cell 4 3" xfId="500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3" xfId="5138"/>
    <cellStyle name="Explanatory Text 3" xfId="5139"/>
    <cellStyle name="Explanatory Text 3 2" xfId="5140"/>
    <cellStyle name="Explanatory Text 3 3" xfId="5141"/>
    <cellStyle name="Explanatory Text 4" xfId="5142"/>
    <cellStyle name="Explanatory Text 4 2" xfId="5143"/>
    <cellStyle name="Explanatory Text 4 3" xfId="514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_012-(KMX) BTL Schedules for KHH_Cebu" xfId="5154"/>
    <cellStyle name="Good" xfId="5155"/>
    <cellStyle name="Good 2" xfId="5156"/>
    <cellStyle name="Good 2 2" xfId="5157"/>
    <cellStyle name="Good 2 3" xfId="5158"/>
    <cellStyle name="Good 3" xfId="5159"/>
    <cellStyle name="Good 3 2" xfId="5160"/>
    <cellStyle name="Good 3 3" xfId="5161"/>
    <cellStyle name="Good 4" xfId="5162"/>
    <cellStyle name="Good 4 2" xfId="5163"/>
    <cellStyle name="Good 4 3" xfId="5164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3" xfId="5207"/>
    <cellStyle name="Heading 1 3" xfId="5208"/>
    <cellStyle name="Heading 1 3 2" xfId="5209"/>
    <cellStyle name="Heading 1 3 3" xfId="5210"/>
    <cellStyle name="Heading 1 4" xfId="5211"/>
    <cellStyle name="Heading 1 4 2" xfId="5212"/>
    <cellStyle name="Heading 1 4 3" xfId="5213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3" xfId="5221"/>
    <cellStyle name="Heading 2 3" xfId="5222"/>
    <cellStyle name="Heading 2 3 2" xfId="5223"/>
    <cellStyle name="Heading 2 3 3" xfId="5224"/>
    <cellStyle name="Heading 2 4" xfId="5225"/>
    <cellStyle name="Heading 2 4 2" xfId="5226"/>
    <cellStyle name="Heading 2 4 3" xfId="5227"/>
    <cellStyle name="Heading 2 5" xfId="5228"/>
    <cellStyle name="Heading 2 6" xfId="5229"/>
    <cellStyle name="Heading 3" xfId="5230"/>
    <cellStyle name="Heading 3 2" xfId="5231"/>
    <cellStyle name="Heading 3 2 2" xfId="5232"/>
    <cellStyle name="Heading 3 2 3" xfId="5233"/>
    <cellStyle name="Heading 3 3" xfId="5234"/>
    <cellStyle name="Heading 3 3 2" xfId="5235"/>
    <cellStyle name="Heading 3 3 3" xfId="5236"/>
    <cellStyle name="Heading 3 4" xfId="5237"/>
    <cellStyle name="Heading 3 4 2" xfId="5238"/>
    <cellStyle name="Heading 3 4 3" xfId="5239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3" xfId="5249"/>
    <cellStyle name="Heading 4 3" xfId="5250"/>
    <cellStyle name="Heading 4 3 2" xfId="5251"/>
    <cellStyle name="Heading 4 3 3" xfId="5252"/>
    <cellStyle name="Heading 4 4" xfId="5253"/>
    <cellStyle name="Heading 4 4 2" xfId="5254"/>
    <cellStyle name="Heading 4 4 3" xfId="5255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_(RVS)中東線運價獲利分析-2013預估" xfId="5282"/>
    <cellStyle name="Heading2" xfId="5283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3" xfId="5293"/>
    <cellStyle name="Input [yellow] 4" xfId="5294"/>
    <cellStyle name="Input [yellow] 5" xfId="13008"/>
    <cellStyle name="Input 2" xfId="5295"/>
    <cellStyle name="Input 2 2" xfId="5296"/>
    <cellStyle name="Input 2 3" xfId="5297"/>
    <cellStyle name="Input 3" xfId="5298"/>
    <cellStyle name="Input 3 2" xfId="5299"/>
    <cellStyle name="Input 3 3" xfId="5300"/>
    <cellStyle name="Input 4" xfId="5301"/>
    <cellStyle name="Input 4 2" xfId="5302"/>
    <cellStyle name="Input 4 3" xfId="5303"/>
    <cellStyle name="Input 5" xfId="5304"/>
    <cellStyle name="Input 5 2" xfId="5305"/>
    <cellStyle name="Input 5 3" xfId="5306"/>
    <cellStyle name="Input 6" xfId="5307"/>
    <cellStyle name="Input 6 2" xfId="5308"/>
    <cellStyle name="Input 6 3" xfId="5309"/>
    <cellStyle name="Input 7" xfId="5310"/>
    <cellStyle name="Input 8" xfId="5311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neTableCell" xfId="5334"/>
    <cellStyle name="Linked Cell" xfId="5335"/>
    <cellStyle name="Linked Cell 2" xfId="5336"/>
    <cellStyle name="Linked Cell 2 2" xfId="5337"/>
    <cellStyle name="Linked Cell 2 3" xfId="5338"/>
    <cellStyle name="Linked Cell 3" xfId="5339"/>
    <cellStyle name="Linked Cell 3 2" xfId="5340"/>
    <cellStyle name="Linked Cell 3 3" xfId="5341"/>
    <cellStyle name="Linked Cell 4" xfId="5342"/>
    <cellStyle name="Linked Cell 4 2" xfId="5343"/>
    <cellStyle name="Linked Cell 4 3" xfId="5344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H" xfId="13009"/>
    <cellStyle name="Mon閠aire_AR1194M" xfId="13010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3" xfId="5395"/>
    <cellStyle name="Neutral 3" xfId="5396"/>
    <cellStyle name="Neutral 3 2" xfId="5397"/>
    <cellStyle name="Neutral 3 3" xfId="5398"/>
    <cellStyle name="Neutral 4" xfId="5399"/>
    <cellStyle name="Neutral 4 2" xfId="5400"/>
    <cellStyle name="Neutral 4 3" xfId="5401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4" xfId="5413"/>
    <cellStyle name="Normal - Style1 5" xfId="5414"/>
    <cellStyle name="Normal - Style1 6" xfId="5415"/>
    <cellStyle name="Normal - Style1 7" xfId="13011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2" xfId="5465"/>
    <cellStyle name="Normal 12 2" xfId="12941"/>
    <cellStyle name="Normal 12 3" xfId="12974"/>
    <cellStyle name="Normal 14" xfId="5466"/>
    <cellStyle name="Normal 14 2" xfId="12942"/>
    <cellStyle name="Normal 14 3" xfId="12975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3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2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3217"/>
    <cellStyle name="Normal 3" xfId="5544"/>
    <cellStyle name="Normal 3 2" xfId="5545"/>
    <cellStyle name="Normal 3 2 2" xfId="5546"/>
    <cellStyle name="Normal 3 2 3" xfId="5547"/>
    <cellStyle name="Normal 3 2 4" xfId="5548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3" xfId="5552"/>
    <cellStyle name="Normal 3 3 4" xfId="5553"/>
    <cellStyle name="Normal 3 3 5" xfId="5554"/>
    <cellStyle name="Normal 3 4" xfId="5555"/>
    <cellStyle name="Normal 3 5" xfId="5556"/>
    <cellStyle name="Normal 3 6" xfId="5557"/>
    <cellStyle name="Normal 3 7" xfId="12945"/>
    <cellStyle name="Normal 3 8" xfId="12978"/>
    <cellStyle name="Normal 3 9" xfId="13014"/>
    <cellStyle name="Normal 4" xfId="5558"/>
    <cellStyle name="Normal 4 2" xfId="5559"/>
    <cellStyle name="Normal 4 3" xfId="5560"/>
    <cellStyle name="Normal 4 4" xfId="5561"/>
    <cellStyle name="Normal 4 5" xfId="5562"/>
    <cellStyle name="Normal 4 6" xfId="12947"/>
    <cellStyle name="Normal 4 7" xfId="12980"/>
    <cellStyle name="Normal 4 8" xfId="13015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5" xfId="12981"/>
    <cellStyle name="Normal 5 6" xfId="13016"/>
    <cellStyle name="Normal 6" xfId="5572"/>
    <cellStyle name="Normal 6 2" xfId="5573"/>
    <cellStyle name="Normal 6 2 2" xfId="5574"/>
    <cellStyle name="Normal 6 2 3" xfId="5575"/>
    <cellStyle name="Normal 6 3" xfId="5576"/>
    <cellStyle name="Normal 6 3 2" xfId="5577"/>
    <cellStyle name="Normal 6 3 3" xfId="5578"/>
    <cellStyle name="Normal 6 4" xfId="5579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3" xfId="5584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3" xfId="12992"/>
    <cellStyle name="Normal 9" xfId="5588"/>
    <cellStyle name="Normal 9 2" xfId="5589"/>
    <cellStyle name="Normal 9 3" xfId="5590"/>
    <cellStyle name="Normal_#10-Headcount" xfId="5591"/>
    <cellStyle name="Normal_Book1_Phase in-out (01 09)" xfId="12934"/>
    <cellStyle name="Normal_SAS Feb'08" xfId="12935"/>
    <cellStyle name="Normal_Sheet1" xfId="13225"/>
    <cellStyle name="Normal_Sheet1_Sheet3" xfId="13229"/>
    <cellStyle name="Normal_Sheet2" xfId="13228"/>
    <cellStyle name="Normal_Sheet3" xfId="13230"/>
    <cellStyle name="Normal_Sheet4" xfId="13226"/>
    <cellStyle name="Normale_RESULTS" xfId="5592"/>
    <cellStyle name="Note" xfId="5593"/>
    <cellStyle name="Note 2" xfId="5594"/>
    <cellStyle name="Note 2 2" xfId="5595"/>
    <cellStyle name="Note 2 3" xfId="5596"/>
    <cellStyle name="Note 3" xfId="5597"/>
    <cellStyle name="Note 3 2" xfId="5598"/>
    <cellStyle name="Note 3 3" xfId="5599"/>
    <cellStyle name="Note 4" xfId="5600"/>
    <cellStyle name="Note 4 2" xfId="5601"/>
    <cellStyle name="Note 4 3" xfId="5602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3" xfId="5613"/>
    <cellStyle name="Output 3" xfId="5614"/>
    <cellStyle name="Output 3 2" xfId="5615"/>
    <cellStyle name="Output 3 3" xfId="5616"/>
    <cellStyle name="Output 4" xfId="5617"/>
    <cellStyle name="Output 4 2" xfId="5618"/>
    <cellStyle name="Output 4 3" xfId="5619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7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8"/>
    <cellStyle name="Pourcentage 2" xfId="13019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3207"/>
    <cellStyle name="S3" xfId="13208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ubtotal" xfId="5693"/>
    <cellStyle name="Subtotal 2" xfId="5694"/>
    <cellStyle name="Title" xfId="5695"/>
    <cellStyle name="Title 2" xfId="5696"/>
    <cellStyle name="Title 2 2" xfId="5697"/>
    <cellStyle name="Title 2 3" xfId="5698"/>
    <cellStyle name="Title 3" xfId="5699"/>
    <cellStyle name="Title 3 2" xfId="5700"/>
    <cellStyle name="Title 3 3" xfId="5701"/>
    <cellStyle name="Title 4" xfId="5702"/>
    <cellStyle name="Title 4 2" xfId="5703"/>
    <cellStyle name="Title 4 3" xfId="5704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3" xfId="5714"/>
    <cellStyle name="Total 3" xfId="5715"/>
    <cellStyle name="Total 3 2" xfId="5716"/>
    <cellStyle name="Total 3 3" xfId="5717"/>
    <cellStyle name="Total 4" xfId="5718"/>
    <cellStyle name="Total 4 2" xfId="5719"/>
    <cellStyle name="Total 4 3" xfId="5720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3" xfId="5742"/>
    <cellStyle name="Warning Text 3" xfId="5743"/>
    <cellStyle name="Warning Text 3 2" xfId="5744"/>
    <cellStyle name="Warning Text 3 3" xfId="5745"/>
    <cellStyle name="Warning Text 4" xfId="5746"/>
    <cellStyle name="Warning Text 4 2" xfId="5747"/>
    <cellStyle name="Warning Text 4 3" xfId="5748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092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093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094"/>
    <cellStyle name="标题 3 4" xfId="13095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096"/>
    <cellStyle name="标题 4 4" xfId="13097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098"/>
    <cellStyle name="标题 7" xfId="13099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00"/>
    <cellStyle name="差 4" xfId="13101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02"/>
    <cellStyle name="差_BMX 1022" xfId="13103"/>
    <cellStyle name="差_BMX- CMA CGM" xfId="13104"/>
    <cellStyle name="差_Book2" xfId="13105"/>
    <cellStyle name="差_CAT joint venture" xfId="13106"/>
    <cellStyle name="差_CIX" xfId="13107"/>
    <cellStyle name="差_CIX2" xfId="13108"/>
    <cellStyle name="差_CIX2 &amp; CKI &amp; AGI" xfId="13109"/>
    <cellStyle name="差_CKA &amp; CAT 0429" xfId="13110"/>
    <cellStyle name="差_CVX" xfId="13111"/>
    <cellStyle name="差_FMX" xfId="13112"/>
    <cellStyle name="差_IA2" xfId="13113"/>
    <cellStyle name="差_IFX" xfId="13114"/>
    <cellStyle name="差_IHS 0302" xfId="13115"/>
    <cellStyle name="差_IHS-KMTC" xfId="13116"/>
    <cellStyle name="差_ISH 0427" xfId="13117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18"/>
    <cellStyle name="差_KHP 2-SINOKOR" xfId="13119"/>
    <cellStyle name="差_KHP2 0416" xfId="13120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21"/>
    <cellStyle name="差_NSC 1119" xfId="13122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23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24"/>
    <cellStyle name="差_VTS 0820" xfId="13125"/>
    <cellStyle name="差_WIN" xfId="13126"/>
    <cellStyle name="差_WIN-SEACON" xfId="13127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48"/>
    <cellStyle name="常规 10 2 2 5" xfId="13224"/>
    <cellStyle name="常规 10 2 3" xfId="6451"/>
    <cellStyle name="常规 10 2 3 2" xfId="13044"/>
    <cellStyle name="常规 10 2 4" xfId="6452"/>
    <cellStyle name="常规 10 2 4 2" xfId="13221"/>
    <cellStyle name="常规 10 2 5" xfId="6453"/>
    <cellStyle name="常规 10 2 6" xfId="13032"/>
    <cellStyle name="常规 10 2 7" xfId="13205"/>
    <cellStyle name="常规 10 2 8" xfId="13213"/>
    <cellStyle name="常规 10 2 9" xfId="13218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28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38"/>
    <cellStyle name="常规 13 2" xfId="6543"/>
    <cellStyle name="常规 13 3" xfId="6544"/>
    <cellStyle name="常规 13 4" xfId="6545"/>
    <cellStyle name="常规 13 5" xfId="6546"/>
    <cellStyle name="常规 131" xfId="13128"/>
    <cellStyle name="常规 132" xfId="13129"/>
    <cellStyle name="常规 133" xfId="13049"/>
    <cellStyle name="常规 134" xfId="13130"/>
    <cellStyle name="常规 14" xfId="13047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3209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3220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31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3" xfId="686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3" xfId="7082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203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3" xfId="7153"/>
    <cellStyle name="常规 2 2 3 2 3" xfId="7154"/>
    <cellStyle name="常规 2 2 3 2 4" xfId="715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01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3" xfId="8407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21"/>
    <cellStyle name="常规 2 66" xfId="13053"/>
    <cellStyle name="常规 2 7" xfId="8670"/>
    <cellStyle name="常规 2 7 2" xfId="8671"/>
    <cellStyle name="常规 2 7 2 2" xfId="8672"/>
    <cellStyle name="常规 2 7 2 3" xfId="8673"/>
    <cellStyle name="常规 2 7 3" xfId="8674"/>
    <cellStyle name="常规 2 7 4" xfId="867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3" xfId="8690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2" xfId="8750"/>
    <cellStyle name="常规 21 2 2" xfId="8751"/>
    <cellStyle name="常规 21 2 2 2" xfId="8752"/>
    <cellStyle name="常规 21 2 2 2 2" xfId="8753"/>
    <cellStyle name="常规 21 2 2 2 3" xfId="8754"/>
    <cellStyle name="常规 21 2 2 3" xfId="8755"/>
    <cellStyle name="常规 21 2 2 4" xfId="8756"/>
    <cellStyle name="常规 21 2 3" xfId="8757"/>
    <cellStyle name="常规 21 2 3 2" xfId="8758"/>
    <cellStyle name="常规 21 2 3 3" xfId="8759"/>
    <cellStyle name="常规 21 2 4" xfId="8760"/>
    <cellStyle name="常规 21 2 4 2" xfId="8761"/>
    <cellStyle name="常规 21 2 4 3" xfId="8762"/>
    <cellStyle name="常规 21 2 5" xfId="8763"/>
    <cellStyle name="常规 21 2 6" xfId="8764"/>
    <cellStyle name="常规 21 3" xfId="8765"/>
    <cellStyle name="常规 21 3 2" xfId="8766"/>
    <cellStyle name="常规 21 3 3" xfId="8767"/>
    <cellStyle name="常规 21 4" xfId="8768"/>
    <cellStyle name="常规 21 4 2" xfId="8769"/>
    <cellStyle name="常规 21 4 3" xfId="8770"/>
    <cellStyle name="常规 21 5" xfId="8771"/>
    <cellStyle name="常规 21 5 2" xfId="8772"/>
    <cellStyle name="常规 21 5 3" xfId="8773"/>
    <cellStyle name="常规 21 6" xfId="8774"/>
    <cellStyle name="常规 21 6 2" xfId="8775"/>
    <cellStyle name="常规 21 6 3" xfId="8776"/>
    <cellStyle name="常规 21 7" xfId="8777"/>
    <cellStyle name="常规 21 8" xfId="8778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 2" xfId="8788"/>
    <cellStyle name="常规 23 3" xfId="8789"/>
    <cellStyle name="常规 23 4" xfId="8790"/>
    <cellStyle name="常规 23 5" xfId="8791"/>
    <cellStyle name="常规 25" xfId="8792"/>
    <cellStyle name="常规 25 2" xfId="8793"/>
    <cellStyle name="常规 25 3" xfId="8794"/>
    <cellStyle name="常规 26" xfId="13026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3" xfId="9079"/>
    <cellStyle name="常规 3 2 2 2 4" xfId="9080"/>
    <cellStyle name="常规 3 2 2 2 5" xfId="9081"/>
    <cellStyle name="常规 3 2 2 3" xfId="9082"/>
    <cellStyle name="常规 3 2 2 4" xfId="9083"/>
    <cellStyle name="常规 3 2 3" xfId="9084"/>
    <cellStyle name="常规 3 2 3 2" xfId="9085"/>
    <cellStyle name="常规 3 2 3 3" xfId="908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3" xfId="9141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3" xfId="9213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2"/>
    <cellStyle name="常规 3 48" xfId="13034"/>
    <cellStyle name="常规 3 49" xfId="13216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3" xfId="9249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3" xfId="927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3" xfId="9303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3" xfId="9357"/>
    <cellStyle name="常规 3 9 3" xfId="9358"/>
    <cellStyle name="常规 3 9 3 2" xfId="9359"/>
    <cellStyle name="常规 3 9 3 3" xfId="9360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3"/>
    <cellStyle name="常规 4 18" xfId="13202"/>
    <cellStyle name="常规 4 19" xfId="13222"/>
    <cellStyle name="常规 4 2" xfId="9399"/>
    <cellStyle name="常规 4 2 2" xfId="9400"/>
    <cellStyle name="常规 4 2 2 2" xfId="13039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0"/>
    <cellStyle name="常规 49" xfId="13041"/>
    <cellStyle name="常规 49 2" xfId="13132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3" xfId="9724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4"/>
    <cellStyle name="常规 5 38" xfId="13042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7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5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40" xfId="13051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3" xfId="1082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36" xfId="13050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Sheet1" xfId="12932"/>
    <cellStyle name="常规_Sheet1 2" xfId="13031"/>
    <cellStyle name="常规_Sheet1 2 2" xfId="13054"/>
    <cellStyle name="常规_Sheet1 3" xfId="13052"/>
    <cellStyle name="常规_Sheet1 4" xfId="13204"/>
    <cellStyle name="常规_Sheet1 5" xfId="13212"/>
    <cellStyle name="常规_Sheet1 5 2" xfId="13227"/>
    <cellStyle name="常规_Sheet1_1" xfId="12933"/>
    <cellStyle name="常规_Sheet1_1 2" xfId="13029"/>
    <cellStyle name="常规_Sheet1_1 3" xfId="13043"/>
    <cellStyle name="常规_Sheet1_1 4" xfId="13210"/>
    <cellStyle name="常规_Sheet1_1 5" xfId="13219"/>
    <cellStyle name="常规_Sheet1_16" xfId="12936"/>
    <cellStyle name="常规_Sheet1_2" xfId="13206"/>
    <cellStyle name="常规_Sheet1_35" xfId="12937"/>
    <cellStyle name="常规_Sheet1_44" xfId="12938"/>
    <cellStyle name="常规_Sheet1_44 2" xfId="13045"/>
    <cellStyle name="常规_Sheet1_47" xfId="12939"/>
    <cellStyle name="常规_Sheet1_50" xfId="12940"/>
    <cellStyle name="常规_Sheet1_73" xfId="13033"/>
    <cellStyle name="常规_Sheet1_73 2" xfId="13214"/>
    <cellStyle name="常规_上海口岸船期表_57" xfId="13030"/>
    <cellStyle name="常规_上海口岸船期表_63" xfId="13035"/>
    <cellStyle name="常规_上海口岸船期表_63 2" xfId="13215"/>
    <cellStyle name="常规_上海口岸船期表_64" xfId="13037"/>
    <cellStyle name="常规_上海口岸船期表_64 2" xfId="13211"/>
    <cellStyle name="常规_深圳口岸" xfId="13046"/>
    <cellStyle name="常规_万达运通2012年8月份拼箱船期表" xfId="13223"/>
    <cellStyle name="常规_万达运通2012年8月份拼箱船期表 2" xfId="13231"/>
    <cellStyle name="超連結 2" xfId="11629"/>
    <cellStyle name="超連結 2 2" xfId="11630"/>
    <cellStyle name="超連結 2 3" xfId="11631"/>
    <cellStyle name="超链接 2" xfId="13036"/>
    <cellStyle name="超链接 3" xfId="13232"/>
    <cellStyle name="超链接 5 2" xfId="11632"/>
    <cellStyle name="超链接 5 3" xfId="11633"/>
    <cellStyle name="超链接 5 4" xfId="11634"/>
    <cellStyle name="超链接 5 5" xfId="1163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33"/>
    <cellStyle name="好 4" xfId="13134"/>
    <cellStyle name="好_1004 MAL II線" xfId="11736"/>
    <cellStyle name="好_1004 MAL II線 2" xfId="11737"/>
    <cellStyle name="好_1004 MAL II線 3" xfId="11738"/>
    <cellStyle name="好_2015 TSL VSL'S +JOIN VENTURE LONGTERM SCHEDULE-5codes 0126" xfId="13135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36"/>
    <cellStyle name="好_BMX- CMA CGM" xfId="13137"/>
    <cellStyle name="好_Book2" xfId="13138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39"/>
    <cellStyle name="好_CC1 4000teu 201108" xfId="11769"/>
    <cellStyle name="好_CC1 4000teu 201108 2" xfId="11770"/>
    <cellStyle name="好_CC1 4000teu 201108 3" xfId="11771"/>
    <cellStyle name="好_CIX" xfId="13140"/>
    <cellStyle name="好_CIX2" xfId="13141"/>
    <cellStyle name="好_CIX2 &amp; CKI &amp; AGI" xfId="13142"/>
    <cellStyle name="好_CKA &amp; CAT 0429" xfId="13143"/>
    <cellStyle name="好_CVX" xfId="13144"/>
    <cellStyle name="好_Elsa_ 201202" xfId="11772"/>
    <cellStyle name="好_Elsa_ 201202 2" xfId="11773"/>
    <cellStyle name="好_Elsa_ 201202 3" xfId="11774"/>
    <cellStyle name="好_FMX" xfId="13145"/>
    <cellStyle name="好_forecast" xfId="11775"/>
    <cellStyle name="好_forecast 2" xfId="11776"/>
    <cellStyle name="好_forecast 3" xfId="11777"/>
    <cellStyle name="好_IA2" xfId="13146"/>
    <cellStyle name="好_IFX" xfId="13147"/>
    <cellStyle name="好_IHS 0302" xfId="13148"/>
    <cellStyle name="好_IHS-KMTC" xfId="13149"/>
    <cellStyle name="好_ISH 0427" xfId="13150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51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52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53"/>
    <cellStyle name="好_NSC 1119" xfId="13154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55"/>
    <cellStyle name="好_VTS 0820" xfId="13156"/>
    <cellStyle name="好_Weekly CB ver3" xfId="11904"/>
    <cellStyle name="好_Weekly CB ver3 2" xfId="11905"/>
    <cellStyle name="好_Weekly CB ver3 3" xfId="11906"/>
    <cellStyle name="好_WIN" xfId="13157"/>
    <cellStyle name="好_WIN-SEACON" xfId="13158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" xfId="13159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60"/>
    <cellStyle name="货币 2 2" xfId="11976"/>
    <cellStyle name="货币 2 2 2" xfId="11977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计算 3" xfId="13161"/>
    <cellStyle name="计算 4" xfId="13162"/>
    <cellStyle name="計算" xfId="11996"/>
    <cellStyle name="計算 2" xfId="11997"/>
    <cellStyle name="計算 3" xfId="11998"/>
    <cellStyle name="計算方式" xfId="13163"/>
    <cellStyle name="計算方式 2" xfId="13164"/>
    <cellStyle name="計算方式 3" xfId="13165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166"/>
    <cellStyle name="检查单元格 4" xfId="13167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168"/>
    <cellStyle name="解释性文本 4" xfId="13169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170"/>
    <cellStyle name="警告文本 4" xfId="13171"/>
    <cellStyle name="警告文字" xfId="13172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173"/>
    <cellStyle name="链接单元格 4" xfId="13174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2" xfId="12157"/>
    <cellStyle name="千位分隔[0] 2 3" xfId="12158"/>
    <cellStyle name="千位分隔[0] 2 4" xfId="12159"/>
    <cellStyle name="千位分隔[0] 2 5" xfId="12160"/>
    <cellStyle name="千位分隔[0] 2 6" xfId="12161"/>
    <cellStyle name="千位分隔[0] 2 7" xfId="12162"/>
    <cellStyle name="千位分隔[0] 2 8" xfId="13020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175"/>
    <cellStyle name="强调文字颜色 1 4" xfId="13176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177"/>
    <cellStyle name="强调文字颜色 2 4" xfId="13178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179"/>
    <cellStyle name="强调文字颜色 3 4" xfId="13180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181"/>
    <cellStyle name="强调文字颜色 4 4" xfId="13182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183"/>
    <cellStyle name="强调文字颜色 5 4" xfId="13184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185"/>
    <cellStyle name="强调文字颜色 6 4" xfId="13186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187"/>
    <cellStyle name="适中 4" xfId="13188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出 3" xfId="13189"/>
    <cellStyle name="输出 4" xfId="13190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输入 3" xfId="13191"/>
    <cellStyle name="输入 4" xfId="13192"/>
    <cellStyle name="輸出" xfId="13193"/>
    <cellStyle name="輸出 2" xfId="13194"/>
    <cellStyle name="輸出 3" xfId="13195"/>
    <cellStyle name="輸入" xfId="13196"/>
    <cellStyle name="輸入 2" xfId="13197"/>
    <cellStyle name="輸入 3" xfId="13198"/>
    <cellStyle name="說明文字" xfId="13199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3" xfId="1237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3" xfId="12399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3" xfId="12408"/>
    <cellStyle name="一般 5" xfId="12409"/>
    <cellStyle name="一般 5 2" xfId="12410"/>
    <cellStyle name="一般 5 3" xfId="12411"/>
    <cellStyle name="一般 6" xfId="12412"/>
    <cellStyle name="一般 6 2" xfId="12413"/>
    <cellStyle name="一般 6 3" xfId="12414"/>
    <cellStyle name="一般 7" xfId="12415"/>
    <cellStyle name="一般 7 2" xfId="12416"/>
    <cellStyle name="一般 7 3" xfId="12417"/>
    <cellStyle name="一般 8" xfId="12418"/>
    <cellStyle name="一般 8 2" xfId="12419"/>
    <cellStyle name="一般 8 3" xfId="1242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3" xfId="12426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00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3" xfId="12570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3" xfId="1290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304800</xdr:colOff>
      <xdr:row>396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79009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304800</xdr:colOff>
      <xdr:row>400</xdr:row>
      <xdr:rowOff>104775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79809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975732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90525" y="133350"/>
          <a:ext cx="985257" cy="38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__doPostBack('ctl00$ContentPlaceHolder1$lbtnVesselName','')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aersk.com/schedules/" TargetMode="External"/><Relationship Id="rId117" Type="http://schemas.openxmlformats.org/officeDocument/2006/relationships/hyperlink" Target="javascript:void(0);" TargetMode="External"/><Relationship Id="rId21" Type="http://schemas.openxmlformats.org/officeDocument/2006/relationships/hyperlink" Target="https://www.maersk.com/schedules/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https://www.maersk.com/schedules/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138" Type="http://schemas.openxmlformats.org/officeDocument/2006/relationships/hyperlink" Target="javascript:void(0);" TargetMode="External"/><Relationship Id="rId154" Type="http://schemas.openxmlformats.org/officeDocument/2006/relationships/hyperlink" Target="javascript:void(0);" TargetMode="External"/><Relationship Id="rId159" Type="http://schemas.openxmlformats.org/officeDocument/2006/relationships/hyperlink" Target="javascript:void(0);" TargetMode="External"/><Relationship Id="rId16" Type="http://schemas.openxmlformats.org/officeDocument/2006/relationships/hyperlink" Target="https://www.cma-cgm.com/ebusiness/schedules/voyage/detail?voyageReference=0BX2DW1MA" TargetMode="External"/><Relationship Id="rId107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4" Type="http://schemas.openxmlformats.org/officeDocument/2006/relationships/hyperlink" Target="https://www.maersk.com/schedules/" TargetMode="External"/><Relationship Id="rId79" Type="http://schemas.openxmlformats.org/officeDocument/2006/relationships/hyperlink" Target="https://www.maersk.com/schedules/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144" Type="http://schemas.openxmlformats.org/officeDocument/2006/relationships/hyperlink" Target="https://www.cma-cgm.com/ebusiness/schedules/voyage/detail?voyageReference=0VK1BW1MA" TargetMode="External"/><Relationship Id="rId149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60" Type="http://schemas.openxmlformats.org/officeDocument/2006/relationships/hyperlink" Target="javascript:void(0);" TargetMode="External"/><Relationship Id="rId165" Type="http://schemas.openxmlformats.org/officeDocument/2006/relationships/hyperlink" Target="javascript:void(0);" TargetMode="External"/><Relationship Id="rId22" Type="http://schemas.openxmlformats.org/officeDocument/2006/relationships/hyperlink" Target="https://www.maersk.com/schedules/" TargetMode="External"/><Relationship Id="rId27" Type="http://schemas.openxmlformats.org/officeDocument/2006/relationships/hyperlink" Target="https://www.maersk.com/schedules/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https://www.maersk.com/schedules/" TargetMode="External"/><Relationship Id="rId113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134" Type="http://schemas.openxmlformats.org/officeDocument/2006/relationships/hyperlink" Target="javascript:void(0);" TargetMode="External"/><Relationship Id="rId139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150" Type="http://schemas.openxmlformats.org/officeDocument/2006/relationships/hyperlink" Target="javascript:void(0);" TargetMode="External"/><Relationship Id="rId155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https://www.cma-cgm.com/ebusiness/schedules/voyage/detail?voyageReference=0BX2FW1MA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124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70" Type="http://schemas.openxmlformats.org/officeDocument/2006/relationships/hyperlink" Target="https://www.maersk.com/schedules/" TargetMode="External"/><Relationship Id="rId75" Type="http://schemas.openxmlformats.org/officeDocument/2006/relationships/hyperlink" Target="https://www.maersk.com/schedules/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40" Type="http://schemas.openxmlformats.org/officeDocument/2006/relationships/hyperlink" Target="javascript:void(0);" TargetMode="External"/><Relationship Id="rId145" Type="http://schemas.openxmlformats.org/officeDocument/2006/relationships/hyperlink" Target="https://www.cma-cgm.com/ebusiness/schedules/voyage/detail?voyageReference=0VK1DW1MA" TargetMode="External"/><Relationship Id="rId161" Type="http://schemas.openxmlformats.org/officeDocument/2006/relationships/hyperlink" Target="javascript:void(0);" TargetMode="External"/><Relationship Id="rId166" Type="http://schemas.openxmlformats.org/officeDocument/2006/relationships/printerSettings" Target="../printerSettings/printerSettings3.bin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https://www.cma-cgm.com/ebusiness/schedules/voyage/detail?voyageReference=0BX2BW1MA" TargetMode="External"/><Relationship Id="rId23" Type="http://schemas.openxmlformats.org/officeDocument/2006/relationships/hyperlink" Target="https://www.maersk.com/schedules/" TargetMode="External"/><Relationship Id="rId28" Type="http://schemas.openxmlformats.org/officeDocument/2006/relationships/hyperlink" Target="https://www.maersk.com/schedules/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https://www.maersk.com/schedules/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https://www.maersk.com/schedules/" TargetMode="External"/><Relationship Id="rId73" Type="http://schemas.openxmlformats.org/officeDocument/2006/relationships/hyperlink" Target="https://www.maersk.com/schedules/" TargetMode="External"/><Relationship Id="rId78" Type="http://schemas.openxmlformats.org/officeDocument/2006/relationships/hyperlink" Target="https://www.maersk.com/schedules/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30" Type="http://schemas.openxmlformats.org/officeDocument/2006/relationships/hyperlink" Target="javascript:void(0);" TargetMode="External"/><Relationship Id="rId135" Type="http://schemas.openxmlformats.org/officeDocument/2006/relationships/hyperlink" Target="javascript:void(0);" TargetMode="External"/><Relationship Id="rId143" Type="http://schemas.openxmlformats.org/officeDocument/2006/relationships/hyperlink" Target="https://www.cma-cgm.com/ebusiness/schedules/voyage/detail?voyageReference=0VK19W1MA" TargetMode="External"/><Relationship Id="rId148" Type="http://schemas.openxmlformats.org/officeDocument/2006/relationships/hyperlink" Target="javascript:void(0);" TargetMode="External"/><Relationship Id="rId151" Type="http://schemas.openxmlformats.org/officeDocument/2006/relationships/hyperlink" Target="javascript:void(0);" TargetMode="External"/><Relationship Id="rId156" Type="http://schemas.openxmlformats.org/officeDocument/2006/relationships/hyperlink" Target="javascript:void(0);" TargetMode="External"/><Relationship Id="rId164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https://www.cma-cgm.com/ebusiness/schedules/voyage/detail?voyageReference=0BX2HW1MA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https://www.maersk.com/schedules/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0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141" Type="http://schemas.openxmlformats.org/officeDocument/2006/relationships/hyperlink" Target="https://www.cma-cgm.com/ebusiness/schedules/voyage/detail?voyageReference=0VK15W1MA" TargetMode="External"/><Relationship Id="rId146" Type="http://schemas.openxmlformats.org/officeDocument/2006/relationships/hyperlink" Target="javascript:void(0);" TargetMode="External"/><Relationship Id="rId167" Type="http://schemas.openxmlformats.org/officeDocument/2006/relationships/drawing" Target="../drawings/drawing3.xm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https://www.maersk.com/schedules/" TargetMode="External"/><Relationship Id="rId92" Type="http://schemas.openxmlformats.org/officeDocument/2006/relationships/hyperlink" Target="javascript:void(0);" TargetMode="External"/><Relationship Id="rId162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https://www.maersk.com/schedules/" TargetMode="External"/><Relationship Id="rId24" Type="http://schemas.openxmlformats.org/officeDocument/2006/relationships/hyperlink" Target="https://www.maersk.com/schedules/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https://www.maersk.com/schedules/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1" Type="http://schemas.openxmlformats.org/officeDocument/2006/relationships/hyperlink" Target="javascript:void(0);" TargetMode="External"/><Relationship Id="rId136" Type="http://schemas.openxmlformats.org/officeDocument/2006/relationships/hyperlink" Target="javascript:void(0);" TargetMode="External"/><Relationship Id="rId157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152" Type="http://schemas.openxmlformats.org/officeDocument/2006/relationships/hyperlink" Target="javascript:void(0);" TargetMode="External"/><Relationship Id="rId19" Type="http://schemas.openxmlformats.org/officeDocument/2006/relationships/hyperlink" Target="https://www.cma-cgm.com/ebusiness/schedules/voyage/detail?voyageReference=0BX2JW1MA" TargetMode="External"/><Relationship Id="rId14" Type="http://schemas.openxmlformats.org/officeDocument/2006/relationships/hyperlink" Target="javascript:void(0);" TargetMode="External"/><Relationship Id="rId30" Type="http://schemas.openxmlformats.org/officeDocument/2006/relationships/hyperlink" Target="https://www.maersk.com/schedules/" TargetMode="External"/><Relationship Id="rId35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77" Type="http://schemas.openxmlformats.org/officeDocument/2006/relationships/hyperlink" Target="https://www.maersk.com/schedules/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https://www.maersk.com/schedules/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142" Type="http://schemas.openxmlformats.org/officeDocument/2006/relationships/hyperlink" Target="https://www.cma-cgm.com/ebusiness/schedules/voyage/detail?voyageReference=0VK17W1MA" TargetMode="External"/><Relationship Id="rId163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5" Type="http://schemas.openxmlformats.org/officeDocument/2006/relationships/hyperlink" Target="https://www.maersk.com/schedules/" TargetMode="External"/><Relationship Id="rId46" Type="http://schemas.openxmlformats.org/officeDocument/2006/relationships/hyperlink" Target="javascript:void(0);" TargetMode="External"/><Relationship Id="rId67" Type="http://schemas.openxmlformats.org/officeDocument/2006/relationships/hyperlink" Target="https://www.maersk.com/schedules/" TargetMode="External"/><Relationship Id="rId116" Type="http://schemas.openxmlformats.org/officeDocument/2006/relationships/hyperlink" Target="javascript:void(0);" TargetMode="External"/><Relationship Id="rId137" Type="http://schemas.openxmlformats.org/officeDocument/2006/relationships/hyperlink" Target="javascript:void(0);" TargetMode="External"/><Relationship Id="rId158" Type="http://schemas.openxmlformats.org/officeDocument/2006/relationships/hyperlink" Target="javascript:void(0);" TargetMode="External"/><Relationship Id="rId20" Type="http://schemas.openxmlformats.org/officeDocument/2006/relationships/hyperlink" Target="https://www.maersk.com/schedules/" TargetMode="External"/><Relationship Id="rId41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32" Type="http://schemas.openxmlformats.org/officeDocument/2006/relationships/hyperlink" Target="javascript:void(0);" TargetMode="External"/><Relationship Id="rId153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2"/>
  <sheetViews>
    <sheetView tabSelected="1" workbookViewId="0">
      <selection activeCell="L12" sqref="L12"/>
    </sheetView>
  </sheetViews>
  <sheetFormatPr defaultRowHeight="14.25"/>
  <cols>
    <col min="1" max="1" width="24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ht="67.5" customHeight="1">
      <c r="A1" s="711" t="s">
        <v>336</v>
      </c>
      <c r="B1" s="711"/>
      <c r="C1" s="711"/>
      <c r="D1" s="711"/>
      <c r="E1" s="711"/>
      <c r="F1" s="711"/>
      <c r="G1" s="711"/>
    </row>
    <row r="2" spans="1:7" ht="33.75" customHeight="1">
      <c r="A2" s="712" t="s">
        <v>37</v>
      </c>
      <c r="B2" s="712"/>
      <c r="C2" s="1"/>
      <c r="D2" s="1"/>
      <c r="E2" s="1"/>
      <c r="F2" s="1"/>
      <c r="G2" s="2" t="s">
        <v>546</v>
      </c>
    </row>
    <row r="3" spans="1:7" s="72" customFormat="1" ht="22.5" customHeight="1">
      <c r="A3" s="713" t="s">
        <v>335</v>
      </c>
      <c r="B3" s="713"/>
      <c r="C3" s="713"/>
      <c r="D3" s="713"/>
      <c r="E3" s="713"/>
      <c r="F3" s="713"/>
      <c r="G3" s="713"/>
    </row>
    <row r="4" spans="1:7" s="57" customFormat="1" ht="15.75" customHeight="1">
      <c r="A4" s="708" t="s">
        <v>339</v>
      </c>
      <c r="B4" s="708"/>
      <c r="C4" s="3"/>
      <c r="D4" s="4"/>
      <c r="E4" s="4"/>
      <c r="F4" s="4"/>
      <c r="G4" s="5"/>
    </row>
    <row r="5" spans="1:7" s="57" customFormat="1" ht="15.75" customHeight="1">
      <c r="A5" s="6"/>
      <c r="B5" s="662" t="s">
        <v>40</v>
      </c>
      <c r="C5" s="662" t="s">
        <v>41</v>
      </c>
      <c r="D5" s="662" t="s">
        <v>42</v>
      </c>
      <c r="E5" s="73" t="s">
        <v>761</v>
      </c>
      <c r="F5" s="73" t="s">
        <v>43</v>
      </c>
      <c r="G5" s="73" t="s">
        <v>39</v>
      </c>
    </row>
    <row r="6" spans="1:7" s="57" customFormat="1" ht="15.75" customHeight="1">
      <c r="A6" s="6"/>
      <c r="B6" s="663"/>
      <c r="C6" s="663"/>
      <c r="D6" s="663"/>
      <c r="E6" s="89" t="s">
        <v>32</v>
      </c>
      <c r="F6" s="73" t="s">
        <v>44</v>
      </c>
      <c r="G6" s="73" t="s">
        <v>45</v>
      </c>
    </row>
    <row r="7" spans="1:7" s="57" customFormat="1" ht="15.75" customHeight="1">
      <c r="A7" s="56"/>
      <c r="B7" s="100" t="s">
        <v>421</v>
      </c>
      <c r="C7" s="101" t="s">
        <v>128</v>
      </c>
      <c r="D7" s="687" t="s">
        <v>812</v>
      </c>
      <c r="E7" s="85">
        <v>43433</v>
      </c>
      <c r="F7" s="85">
        <f>E7+5</f>
        <v>43438</v>
      </c>
      <c r="G7" s="74">
        <f>F7+29</f>
        <v>43467</v>
      </c>
    </row>
    <row r="8" spans="1:7" s="57" customFormat="1" ht="15.75" customHeight="1">
      <c r="A8" s="7"/>
      <c r="B8" s="100" t="s">
        <v>659</v>
      </c>
      <c r="C8" s="75" t="s">
        <v>94</v>
      </c>
      <c r="D8" s="688"/>
      <c r="E8" s="102">
        <f t="shared" ref="E8:G11" si="0">E7+7</f>
        <v>43440</v>
      </c>
      <c r="F8" s="85">
        <f t="shared" si="0"/>
        <v>43445</v>
      </c>
      <c r="G8" s="74">
        <f t="shared" si="0"/>
        <v>43474</v>
      </c>
    </row>
    <row r="9" spans="1:7" s="57" customFormat="1" ht="15.75" customHeight="1">
      <c r="A9" s="7"/>
      <c r="B9" s="100" t="s">
        <v>660</v>
      </c>
      <c r="C9" s="103" t="s">
        <v>128</v>
      </c>
      <c r="D9" s="688"/>
      <c r="E9" s="102">
        <f t="shared" si="0"/>
        <v>43447</v>
      </c>
      <c r="F9" s="85">
        <f t="shared" si="0"/>
        <v>43452</v>
      </c>
      <c r="G9" s="74">
        <f t="shared" si="0"/>
        <v>43481</v>
      </c>
    </row>
    <row r="10" spans="1:7" s="57" customFormat="1" ht="15.75" customHeight="1">
      <c r="A10" s="7"/>
      <c r="B10" s="100" t="s">
        <v>661</v>
      </c>
      <c r="C10" s="75" t="s">
        <v>51</v>
      </c>
      <c r="D10" s="688"/>
      <c r="E10" s="102">
        <f t="shared" si="0"/>
        <v>43454</v>
      </c>
      <c r="F10" s="85">
        <f t="shared" si="0"/>
        <v>43459</v>
      </c>
      <c r="G10" s="74">
        <f t="shared" si="0"/>
        <v>43488</v>
      </c>
    </row>
    <row r="11" spans="1:7" s="57" customFormat="1" ht="15.75" customHeight="1">
      <c r="A11" s="8"/>
      <c r="B11" s="100" t="s">
        <v>662</v>
      </c>
      <c r="C11" s="103" t="s">
        <v>51</v>
      </c>
      <c r="D11" s="689"/>
      <c r="E11" s="102">
        <f t="shared" si="0"/>
        <v>43461</v>
      </c>
      <c r="F11" s="85">
        <f t="shared" si="0"/>
        <v>43466</v>
      </c>
      <c r="G11" s="74">
        <f t="shared" si="0"/>
        <v>43495</v>
      </c>
    </row>
    <row r="12" spans="1:7" s="57" customFormat="1" ht="15.75" customHeight="1">
      <c r="A12" s="8"/>
      <c r="B12" s="714"/>
      <c r="C12" s="714"/>
      <c r="D12" s="714"/>
      <c r="E12" s="714"/>
      <c r="F12" s="714"/>
      <c r="G12" s="714"/>
    </row>
    <row r="13" spans="1:7" s="57" customFormat="1" ht="15.75" customHeight="1">
      <c r="A13" s="8"/>
      <c r="B13" s="715"/>
      <c r="C13" s="715"/>
      <c r="D13" s="715"/>
      <c r="E13" s="715"/>
      <c r="F13" s="715"/>
      <c r="G13" s="715"/>
    </row>
    <row r="14" spans="1:7" s="57" customFormat="1" ht="15.75" customHeight="1">
      <c r="A14" s="8"/>
      <c r="B14" s="664" t="s">
        <v>40</v>
      </c>
      <c r="C14" s="664" t="s">
        <v>41</v>
      </c>
      <c r="D14" s="664" t="s">
        <v>813</v>
      </c>
      <c r="E14" s="73" t="s">
        <v>814</v>
      </c>
      <c r="F14" s="73" t="s">
        <v>43</v>
      </c>
      <c r="G14" s="73" t="s">
        <v>39</v>
      </c>
    </row>
    <row r="15" spans="1:7" s="57" customFormat="1" ht="15.75" customHeight="1">
      <c r="A15" s="8"/>
      <c r="B15" s="665"/>
      <c r="C15" s="665"/>
      <c r="D15" s="665"/>
      <c r="E15" s="89" t="s">
        <v>32</v>
      </c>
      <c r="F15" s="73" t="s">
        <v>44</v>
      </c>
      <c r="G15" s="73" t="s">
        <v>45</v>
      </c>
    </row>
    <row r="16" spans="1:7" s="57" customFormat="1" ht="15.75" customHeight="1">
      <c r="A16" s="8"/>
      <c r="B16" s="75" t="s">
        <v>435</v>
      </c>
      <c r="C16" s="104" t="s">
        <v>700</v>
      </c>
      <c r="D16" s="705" t="s">
        <v>815</v>
      </c>
      <c r="E16" s="85">
        <v>43437</v>
      </c>
      <c r="F16" s="85">
        <f>E16+4</f>
        <v>43441</v>
      </c>
      <c r="G16" s="85">
        <f>F16+26</f>
        <v>43467</v>
      </c>
    </row>
    <row r="17" spans="1:7" s="57" customFormat="1" ht="15.75" customHeight="1">
      <c r="A17" s="8"/>
      <c r="B17" s="75" t="s">
        <v>696</v>
      </c>
      <c r="C17" s="75" t="s">
        <v>701</v>
      </c>
      <c r="D17" s="706"/>
      <c r="E17" s="76">
        <f t="shared" ref="E17:G20" si="1">E16+7</f>
        <v>43444</v>
      </c>
      <c r="F17" s="85">
        <f t="shared" si="1"/>
        <v>43448</v>
      </c>
      <c r="G17" s="74">
        <f t="shared" si="1"/>
        <v>43474</v>
      </c>
    </row>
    <row r="18" spans="1:7" s="57" customFormat="1" ht="15.75" customHeight="1">
      <c r="A18" s="8"/>
      <c r="B18" s="105" t="s">
        <v>697</v>
      </c>
      <c r="C18" s="106" t="s">
        <v>702</v>
      </c>
      <c r="D18" s="706"/>
      <c r="E18" s="76">
        <f t="shared" si="1"/>
        <v>43451</v>
      </c>
      <c r="F18" s="85">
        <f t="shared" si="1"/>
        <v>43455</v>
      </c>
      <c r="G18" s="74">
        <f t="shared" si="1"/>
        <v>43481</v>
      </c>
    </row>
    <row r="19" spans="1:7" s="57" customFormat="1" ht="15.75" customHeight="1">
      <c r="A19" s="8"/>
      <c r="B19" s="106" t="s">
        <v>698</v>
      </c>
      <c r="C19" s="106" t="s">
        <v>703</v>
      </c>
      <c r="D19" s="706"/>
      <c r="E19" s="76">
        <f t="shared" si="1"/>
        <v>43458</v>
      </c>
      <c r="F19" s="85">
        <f t="shared" si="1"/>
        <v>43462</v>
      </c>
      <c r="G19" s="74">
        <f t="shared" si="1"/>
        <v>43488</v>
      </c>
    </row>
    <row r="20" spans="1:7" s="57" customFormat="1" ht="15.75" customHeight="1">
      <c r="A20" s="8"/>
      <c r="B20" s="106" t="s">
        <v>699</v>
      </c>
      <c r="C20" s="106" t="s">
        <v>704</v>
      </c>
      <c r="D20" s="707"/>
      <c r="E20" s="76">
        <f t="shared" si="1"/>
        <v>43465</v>
      </c>
      <c r="F20" s="85">
        <f t="shared" si="1"/>
        <v>43469</v>
      </c>
      <c r="G20" s="74">
        <f t="shared" si="1"/>
        <v>43495</v>
      </c>
    </row>
    <row r="21" spans="1:7" s="57" customFormat="1" ht="15.75" customHeight="1">
      <c r="A21" s="8"/>
      <c r="B21" s="9"/>
      <c r="C21" s="9"/>
      <c r="D21" s="10"/>
      <c r="E21" s="11"/>
      <c r="F21" s="12"/>
      <c r="G21" s="12"/>
    </row>
    <row r="22" spans="1:7" s="57" customFormat="1" ht="15.75" customHeight="1">
      <c r="A22" s="8"/>
      <c r="B22" s="13"/>
      <c r="C22" s="13"/>
      <c r="D22" s="13"/>
      <c r="E22" s="13"/>
      <c r="F22" s="12"/>
      <c r="G22" s="12"/>
    </row>
    <row r="23" spans="1:7" s="57" customFormat="1" ht="15.75" customHeight="1">
      <c r="A23" s="8"/>
      <c r="B23" s="662" t="s">
        <v>40</v>
      </c>
      <c r="C23" s="662" t="s">
        <v>41</v>
      </c>
      <c r="D23" s="662" t="s">
        <v>42</v>
      </c>
      <c r="E23" s="73" t="s">
        <v>814</v>
      </c>
      <c r="F23" s="73" t="s">
        <v>43</v>
      </c>
      <c r="G23" s="73" t="s">
        <v>39</v>
      </c>
    </row>
    <row r="24" spans="1:7" s="57" customFormat="1" ht="15.75" customHeight="1">
      <c r="A24" s="8"/>
      <c r="B24" s="663"/>
      <c r="C24" s="663"/>
      <c r="D24" s="663"/>
      <c r="E24" s="89" t="s">
        <v>32</v>
      </c>
      <c r="F24" s="73" t="s">
        <v>44</v>
      </c>
      <c r="G24" s="73" t="s">
        <v>45</v>
      </c>
    </row>
    <row r="25" spans="1:7" s="57" customFormat="1" ht="15.75" customHeight="1">
      <c r="A25" s="8"/>
      <c r="B25" s="107" t="s">
        <v>437</v>
      </c>
      <c r="C25" s="108" t="s">
        <v>712</v>
      </c>
      <c r="D25" s="687" t="s">
        <v>816</v>
      </c>
      <c r="E25" s="85">
        <v>43436</v>
      </c>
      <c r="F25" s="85">
        <f>E25+4</f>
        <v>43440</v>
      </c>
      <c r="G25" s="85">
        <f>F25+30</f>
        <v>43470</v>
      </c>
    </row>
    <row r="26" spans="1:7" s="57" customFormat="1" ht="15.75" customHeight="1">
      <c r="A26" s="8"/>
      <c r="B26" s="107" t="s">
        <v>709</v>
      </c>
      <c r="C26" s="108" t="s">
        <v>713</v>
      </c>
      <c r="D26" s="688"/>
      <c r="E26" s="76">
        <f t="shared" ref="E26:G29" si="2">E25+7</f>
        <v>43443</v>
      </c>
      <c r="F26" s="85">
        <f t="shared" si="2"/>
        <v>43447</v>
      </c>
      <c r="G26" s="74">
        <f t="shared" si="2"/>
        <v>43477</v>
      </c>
    </row>
    <row r="27" spans="1:7" s="57" customFormat="1" ht="15.75" customHeight="1">
      <c r="A27" s="8"/>
      <c r="B27" s="107" t="s">
        <v>320</v>
      </c>
      <c r="C27" s="108" t="s">
        <v>714</v>
      </c>
      <c r="D27" s="688"/>
      <c r="E27" s="76">
        <f t="shared" si="2"/>
        <v>43450</v>
      </c>
      <c r="F27" s="85">
        <f t="shared" si="2"/>
        <v>43454</v>
      </c>
      <c r="G27" s="74">
        <f t="shared" si="2"/>
        <v>43484</v>
      </c>
    </row>
    <row r="28" spans="1:7" s="57" customFormat="1" ht="15.75" customHeight="1">
      <c r="A28" s="8"/>
      <c r="B28" s="107" t="s">
        <v>710</v>
      </c>
      <c r="C28" s="108" t="s">
        <v>715</v>
      </c>
      <c r="D28" s="688"/>
      <c r="E28" s="76">
        <f t="shared" si="2"/>
        <v>43457</v>
      </c>
      <c r="F28" s="85">
        <f t="shared" si="2"/>
        <v>43461</v>
      </c>
      <c r="G28" s="74">
        <f t="shared" si="2"/>
        <v>43491</v>
      </c>
    </row>
    <row r="29" spans="1:7" s="57" customFormat="1" ht="15.75" customHeight="1">
      <c r="A29" s="8"/>
      <c r="B29" s="107" t="s">
        <v>711</v>
      </c>
      <c r="C29" s="108" t="s">
        <v>716</v>
      </c>
      <c r="D29" s="689"/>
      <c r="E29" s="76">
        <f t="shared" si="2"/>
        <v>43464</v>
      </c>
      <c r="F29" s="85">
        <f t="shared" si="2"/>
        <v>43468</v>
      </c>
      <c r="G29" s="74">
        <f t="shared" si="2"/>
        <v>43498</v>
      </c>
    </row>
    <row r="30" spans="1:7" s="57" customFormat="1" ht="15.75" customHeight="1">
      <c r="A30" s="8"/>
      <c r="B30" s="14"/>
      <c r="C30" s="14"/>
      <c r="D30" s="15"/>
      <c r="E30" s="11"/>
      <c r="F30" s="16"/>
      <c r="G30" s="12"/>
    </row>
    <row r="31" spans="1:7" s="57" customFormat="1" ht="15.75" customHeight="1">
      <c r="A31" s="8"/>
      <c r="B31" s="13"/>
      <c r="C31" s="13"/>
      <c r="D31" s="13"/>
      <c r="E31" s="13"/>
      <c r="F31" s="12"/>
      <c r="G31" s="12"/>
    </row>
    <row r="32" spans="1:7" s="57" customFormat="1" ht="15.75" customHeight="1">
      <c r="A32" s="8"/>
      <c r="B32" s="13"/>
      <c r="C32" s="13"/>
      <c r="D32" s="13"/>
      <c r="E32" s="13"/>
      <c r="F32" s="12"/>
      <c r="G32" s="12"/>
    </row>
    <row r="33" spans="1:7" s="57" customFormat="1" ht="15.75" customHeight="1">
      <c r="A33" s="678" t="s">
        <v>52</v>
      </c>
      <c r="B33" s="678"/>
      <c r="C33" s="17"/>
      <c r="D33" s="18"/>
      <c r="E33" s="18"/>
      <c r="F33" s="19"/>
      <c r="G33" s="19"/>
    </row>
    <row r="34" spans="1:7" s="57" customFormat="1" ht="15.75" customHeight="1">
      <c r="A34" s="91"/>
      <c r="B34" s="662" t="s">
        <v>817</v>
      </c>
      <c r="C34" s="662" t="s">
        <v>41</v>
      </c>
      <c r="D34" s="662" t="s">
        <v>42</v>
      </c>
      <c r="E34" s="73" t="s">
        <v>818</v>
      </c>
      <c r="F34" s="73" t="s">
        <v>43</v>
      </c>
      <c r="G34" s="88" t="s">
        <v>52</v>
      </c>
    </row>
    <row r="35" spans="1:7" s="57" customFormat="1" ht="15.75" customHeight="1">
      <c r="A35" s="91"/>
      <c r="B35" s="663"/>
      <c r="C35" s="663"/>
      <c r="D35" s="663"/>
      <c r="E35" s="89" t="s">
        <v>32</v>
      </c>
      <c r="F35" s="78" t="s">
        <v>44</v>
      </c>
      <c r="G35" s="73" t="s">
        <v>45</v>
      </c>
    </row>
    <row r="36" spans="1:7" s="57" customFormat="1" ht="15.75" customHeight="1">
      <c r="A36" s="91"/>
      <c r="B36" s="100" t="s">
        <v>397</v>
      </c>
      <c r="C36" s="109" t="s">
        <v>819</v>
      </c>
      <c r="D36" s="687" t="s">
        <v>820</v>
      </c>
      <c r="E36" s="85">
        <v>43434</v>
      </c>
      <c r="F36" s="85">
        <f>E36+4</f>
        <v>43438</v>
      </c>
      <c r="G36" s="85">
        <f>F36+26</f>
        <v>43464</v>
      </c>
    </row>
    <row r="37" spans="1:7" s="57" customFormat="1" ht="15.75" customHeight="1">
      <c r="A37" s="91"/>
      <c r="B37" s="100" t="s">
        <v>492</v>
      </c>
      <c r="C37" s="109" t="s">
        <v>496</v>
      </c>
      <c r="D37" s="688"/>
      <c r="E37" s="76">
        <f>E36+7</f>
        <v>43441</v>
      </c>
      <c r="F37" s="85">
        <f t="shared" ref="F37:G40" si="3">F36+7</f>
        <v>43445</v>
      </c>
      <c r="G37" s="74">
        <f t="shared" si="3"/>
        <v>43471</v>
      </c>
    </row>
    <row r="38" spans="1:7" s="57" customFormat="1" ht="15.75" customHeight="1">
      <c r="A38" s="91"/>
      <c r="B38" s="100" t="s">
        <v>493</v>
      </c>
      <c r="C38" s="109" t="s">
        <v>497</v>
      </c>
      <c r="D38" s="688"/>
      <c r="E38" s="76">
        <f>E37+7</f>
        <v>43448</v>
      </c>
      <c r="F38" s="85">
        <f>F37+7</f>
        <v>43452</v>
      </c>
      <c r="G38" s="74">
        <f t="shared" si="3"/>
        <v>43478</v>
      </c>
    </row>
    <row r="39" spans="1:7" s="57" customFormat="1" ht="15.75" customHeight="1">
      <c r="A39" s="91"/>
      <c r="B39" s="100" t="s">
        <v>494</v>
      </c>
      <c r="C39" s="109" t="s">
        <v>498</v>
      </c>
      <c r="D39" s="688"/>
      <c r="E39" s="76">
        <f>E38+7</f>
        <v>43455</v>
      </c>
      <c r="F39" s="85">
        <f t="shared" si="3"/>
        <v>43459</v>
      </c>
      <c r="G39" s="74">
        <f t="shared" si="3"/>
        <v>43485</v>
      </c>
    </row>
    <row r="40" spans="1:7" s="57" customFormat="1" ht="15.75" customHeight="1">
      <c r="A40" s="91"/>
      <c r="B40" s="100" t="s">
        <v>495</v>
      </c>
      <c r="C40" s="109" t="s">
        <v>499</v>
      </c>
      <c r="D40" s="689"/>
      <c r="E40" s="76">
        <f>E39+7</f>
        <v>43462</v>
      </c>
      <c r="F40" s="85">
        <f t="shared" si="3"/>
        <v>43466</v>
      </c>
      <c r="G40" s="74">
        <f t="shared" si="3"/>
        <v>43492</v>
      </c>
    </row>
    <row r="41" spans="1:7" s="57" customFormat="1" ht="15.75" customHeight="1">
      <c r="A41" s="91"/>
      <c r="B41" s="13"/>
      <c r="C41" s="13"/>
      <c r="D41" s="13"/>
      <c r="E41" s="13"/>
      <c r="F41" s="12"/>
      <c r="G41" s="12"/>
    </row>
    <row r="42" spans="1:7" s="57" customFormat="1" ht="15.75" customHeight="1">
      <c r="A42" s="678" t="s">
        <v>53</v>
      </c>
      <c r="B42" s="678"/>
      <c r="C42" s="17"/>
      <c r="D42" s="18"/>
      <c r="E42" s="18"/>
      <c r="F42" s="19"/>
      <c r="G42" s="19"/>
    </row>
    <row r="43" spans="1:7" s="57" customFormat="1" ht="15.75" customHeight="1">
      <c r="A43" s="91"/>
      <c r="B43" s="662" t="s">
        <v>40</v>
      </c>
      <c r="C43" s="662" t="s">
        <v>41</v>
      </c>
      <c r="D43" s="662" t="s">
        <v>42</v>
      </c>
      <c r="E43" s="73" t="s">
        <v>818</v>
      </c>
      <c r="F43" s="73" t="s">
        <v>43</v>
      </c>
      <c r="G43" s="88" t="s">
        <v>53</v>
      </c>
    </row>
    <row r="44" spans="1:7" s="57" customFormat="1" ht="15.75" customHeight="1">
      <c r="A44" s="91"/>
      <c r="B44" s="663"/>
      <c r="C44" s="663"/>
      <c r="D44" s="663"/>
      <c r="E44" s="89" t="s">
        <v>32</v>
      </c>
      <c r="F44" s="110" t="s">
        <v>44</v>
      </c>
      <c r="G44" s="88" t="s">
        <v>45</v>
      </c>
    </row>
    <row r="45" spans="1:7" s="57" customFormat="1" ht="15.75" customHeight="1">
      <c r="A45" s="91"/>
      <c r="B45" s="100" t="s">
        <v>421</v>
      </c>
      <c r="C45" s="101" t="s">
        <v>128</v>
      </c>
      <c r="D45" s="687" t="s">
        <v>812</v>
      </c>
      <c r="E45" s="85">
        <v>43433</v>
      </c>
      <c r="F45" s="85">
        <f>E45+5</f>
        <v>43438</v>
      </c>
      <c r="G45" s="74">
        <f>F45+29</f>
        <v>43467</v>
      </c>
    </row>
    <row r="46" spans="1:7" s="57" customFormat="1" ht="15.75" customHeight="1">
      <c r="A46" s="91"/>
      <c r="B46" s="100" t="s">
        <v>659</v>
      </c>
      <c r="C46" s="75" t="s">
        <v>94</v>
      </c>
      <c r="D46" s="688"/>
      <c r="E46" s="102">
        <f>E45+7</f>
        <v>43440</v>
      </c>
      <c r="F46" s="85">
        <f t="shared" ref="E46:G49" si="4">F45+7</f>
        <v>43445</v>
      </c>
      <c r="G46" s="74">
        <f t="shared" si="4"/>
        <v>43474</v>
      </c>
    </row>
    <row r="47" spans="1:7" s="57" customFormat="1" ht="15.75" customHeight="1">
      <c r="A47" s="91"/>
      <c r="B47" s="100" t="s">
        <v>660</v>
      </c>
      <c r="C47" s="103" t="s">
        <v>128</v>
      </c>
      <c r="D47" s="688"/>
      <c r="E47" s="102">
        <f t="shared" si="4"/>
        <v>43447</v>
      </c>
      <c r="F47" s="85">
        <f t="shared" si="4"/>
        <v>43452</v>
      </c>
      <c r="G47" s="74">
        <f t="shared" si="4"/>
        <v>43481</v>
      </c>
    </row>
    <row r="48" spans="1:7" s="57" customFormat="1" ht="15.75" customHeight="1">
      <c r="A48" s="91"/>
      <c r="B48" s="100" t="s">
        <v>661</v>
      </c>
      <c r="C48" s="75" t="s">
        <v>51</v>
      </c>
      <c r="D48" s="688"/>
      <c r="E48" s="102">
        <f t="shared" si="4"/>
        <v>43454</v>
      </c>
      <c r="F48" s="85">
        <f t="shared" si="4"/>
        <v>43459</v>
      </c>
      <c r="G48" s="74">
        <f t="shared" si="4"/>
        <v>43488</v>
      </c>
    </row>
    <row r="49" spans="1:7" s="57" customFormat="1" ht="15.75" customHeight="1">
      <c r="A49" s="91"/>
      <c r="B49" s="100" t="s">
        <v>662</v>
      </c>
      <c r="C49" s="103" t="s">
        <v>51</v>
      </c>
      <c r="D49" s="689"/>
      <c r="E49" s="102">
        <f t="shared" si="4"/>
        <v>43461</v>
      </c>
      <c r="F49" s="85">
        <f t="shared" si="4"/>
        <v>43466</v>
      </c>
      <c r="G49" s="74">
        <f t="shared" si="4"/>
        <v>43495</v>
      </c>
    </row>
    <row r="50" spans="1:7" s="57" customFormat="1" ht="15.75" customHeight="1">
      <c r="A50" s="91"/>
      <c r="B50" s="17"/>
      <c r="C50" s="17"/>
      <c r="D50" s="18"/>
      <c r="E50" s="18"/>
      <c r="F50" s="19"/>
      <c r="G50" s="19"/>
    </row>
    <row r="51" spans="1:7" s="57" customFormat="1" ht="15.75" customHeight="1">
      <c r="A51" s="678" t="s">
        <v>54</v>
      </c>
      <c r="B51" s="678"/>
      <c r="C51" s="17"/>
      <c r="D51" s="18"/>
      <c r="E51" s="18"/>
      <c r="F51" s="19"/>
      <c r="G51" s="19"/>
    </row>
    <row r="52" spans="1:7" s="57" customFormat="1" ht="15.75" customHeight="1">
      <c r="A52" s="91"/>
      <c r="B52" s="662" t="s">
        <v>821</v>
      </c>
      <c r="C52" s="662" t="s">
        <v>41</v>
      </c>
      <c r="D52" s="662" t="s">
        <v>42</v>
      </c>
      <c r="E52" s="73" t="s">
        <v>814</v>
      </c>
      <c r="F52" s="73" t="s">
        <v>43</v>
      </c>
      <c r="G52" s="88" t="s">
        <v>54</v>
      </c>
    </row>
    <row r="53" spans="1:7" s="57" customFormat="1" ht="15.75" customHeight="1">
      <c r="A53" s="91"/>
      <c r="B53" s="663"/>
      <c r="C53" s="663"/>
      <c r="D53" s="663"/>
      <c r="E53" s="89" t="s">
        <v>32</v>
      </c>
      <c r="F53" s="110" t="s">
        <v>44</v>
      </c>
      <c r="G53" s="88" t="s">
        <v>45</v>
      </c>
    </row>
    <row r="54" spans="1:7" s="57" customFormat="1" ht="15.75" customHeight="1">
      <c r="A54" s="91"/>
      <c r="B54" s="100" t="s">
        <v>421</v>
      </c>
      <c r="C54" s="101" t="s">
        <v>128</v>
      </c>
      <c r="D54" s="687" t="s">
        <v>812</v>
      </c>
      <c r="E54" s="85">
        <v>43433</v>
      </c>
      <c r="F54" s="85">
        <f>E54+5</f>
        <v>43438</v>
      </c>
      <c r="G54" s="74">
        <f>F54+29</f>
        <v>43467</v>
      </c>
    </row>
    <row r="55" spans="1:7" s="57" customFormat="1" ht="15.75" customHeight="1">
      <c r="A55" s="91"/>
      <c r="B55" s="100" t="s">
        <v>659</v>
      </c>
      <c r="C55" s="75" t="s">
        <v>94</v>
      </c>
      <c r="D55" s="688"/>
      <c r="E55" s="102">
        <f t="shared" ref="E55:G58" si="5">E54+7</f>
        <v>43440</v>
      </c>
      <c r="F55" s="85">
        <f t="shared" si="5"/>
        <v>43445</v>
      </c>
      <c r="G55" s="74">
        <f t="shared" si="5"/>
        <v>43474</v>
      </c>
    </row>
    <row r="56" spans="1:7" s="57" customFormat="1" ht="15.75" customHeight="1">
      <c r="A56" s="91"/>
      <c r="B56" s="100" t="s">
        <v>660</v>
      </c>
      <c r="C56" s="103" t="s">
        <v>128</v>
      </c>
      <c r="D56" s="688"/>
      <c r="E56" s="102">
        <f t="shared" si="5"/>
        <v>43447</v>
      </c>
      <c r="F56" s="85">
        <f t="shared" si="5"/>
        <v>43452</v>
      </c>
      <c r="G56" s="74">
        <f t="shared" si="5"/>
        <v>43481</v>
      </c>
    </row>
    <row r="57" spans="1:7" s="57" customFormat="1" ht="15.75" customHeight="1">
      <c r="A57" s="91"/>
      <c r="B57" s="100" t="s">
        <v>661</v>
      </c>
      <c r="C57" s="75" t="s">
        <v>51</v>
      </c>
      <c r="D57" s="688"/>
      <c r="E57" s="102">
        <f t="shared" si="5"/>
        <v>43454</v>
      </c>
      <c r="F57" s="85">
        <f t="shared" si="5"/>
        <v>43459</v>
      </c>
      <c r="G57" s="74">
        <f t="shared" si="5"/>
        <v>43488</v>
      </c>
    </row>
    <row r="58" spans="1:7" s="57" customFormat="1" ht="15.75" customHeight="1">
      <c r="A58" s="91"/>
      <c r="B58" s="100" t="s">
        <v>662</v>
      </c>
      <c r="C58" s="103" t="s">
        <v>51</v>
      </c>
      <c r="D58" s="689"/>
      <c r="E58" s="102">
        <f t="shared" si="5"/>
        <v>43461</v>
      </c>
      <c r="F58" s="85">
        <f t="shared" si="5"/>
        <v>43466</v>
      </c>
      <c r="G58" s="74">
        <f t="shared" si="5"/>
        <v>43495</v>
      </c>
    </row>
    <row r="59" spans="1:7" s="57" customFormat="1" ht="15.75" customHeight="1">
      <c r="A59" s="91"/>
      <c r="B59" s="13"/>
      <c r="C59" s="13"/>
      <c r="D59" s="15"/>
      <c r="E59" s="58"/>
      <c r="F59" s="16"/>
      <c r="G59" s="12"/>
    </row>
    <row r="60" spans="1:7" s="57" customFormat="1" ht="15.75" customHeight="1">
      <c r="A60" s="91"/>
      <c r="B60" s="17"/>
      <c r="C60" s="17"/>
      <c r="D60" s="18"/>
      <c r="E60" s="18"/>
      <c r="F60" s="19"/>
      <c r="G60" s="19"/>
    </row>
    <row r="61" spans="1:7" s="57" customFormat="1" ht="15.75" customHeight="1">
      <c r="A61" s="91"/>
      <c r="B61" s="662" t="s">
        <v>40</v>
      </c>
      <c r="C61" s="662" t="s">
        <v>41</v>
      </c>
      <c r="D61" s="662" t="s">
        <v>42</v>
      </c>
      <c r="E61" s="73" t="s">
        <v>814</v>
      </c>
      <c r="F61" s="73" t="s">
        <v>43</v>
      </c>
      <c r="G61" s="88" t="s">
        <v>54</v>
      </c>
    </row>
    <row r="62" spans="1:7" s="57" customFormat="1" ht="15.75" customHeight="1">
      <c r="A62" s="91"/>
      <c r="B62" s="663"/>
      <c r="C62" s="663"/>
      <c r="D62" s="663"/>
      <c r="E62" s="89" t="s">
        <v>32</v>
      </c>
      <c r="F62" s="78" t="s">
        <v>44</v>
      </c>
      <c r="G62" s="73" t="s">
        <v>45</v>
      </c>
    </row>
    <row r="63" spans="1:7" s="57" customFormat="1" ht="15.75" customHeight="1">
      <c r="A63" s="91"/>
      <c r="B63" s="107" t="s">
        <v>437</v>
      </c>
      <c r="C63" s="108" t="s">
        <v>712</v>
      </c>
      <c r="D63" s="687" t="s">
        <v>816</v>
      </c>
      <c r="E63" s="74">
        <v>43436</v>
      </c>
      <c r="F63" s="74">
        <f>E63+4</f>
        <v>43440</v>
      </c>
      <c r="G63" s="74">
        <f>F63+30</f>
        <v>43470</v>
      </c>
    </row>
    <row r="64" spans="1:7" s="57" customFormat="1" ht="15.75" customHeight="1">
      <c r="A64" s="91"/>
      <c r="B64" s="107" t="s">
        <v>709</v>
      </c>
      <c r="C64" s="108" t="s">
        <v>713</v>
      </c>
      <c r="D64" s="688"/>
      <c r="E64" s="76">
        <f t="shared" ref="E64:G67" si="6">E63+7</f>
        <v>43443</v>
      </c>
      <c r="F64" s="74">
        <f t="shared" si="6"/>
        <v>43447</v>
      </c>
      <c r="G64" s="74">
        <f t="shared" si="6"/>
        <v>43477</v>
      </c>
    </row>
    <row r="65" spans="1:7" s="57" customFormat="1" ht="15.75" customHeight="1">
      <c r="A65" s="91"/>
      <c r="B65" s="107" t="s">
        <v>320</v>
      </c>
      <c r="C65" s="108" t="s">
        <v>714</v>
      </c>
      <c r="D65" s="688"/>
      <c r="E65" s="76">
        <f t="shared" si="6"/>
        <v>43450</v>
      </c>
      <c r="F65" s="74">
        <f t="shared" si="6"/>
        <v>43454</v>
      </c>
      <c r="G65" s="74">
        <f t="shared" si="6"/>
        <v>43484</v>
      </c>
    </row>
    <row r="66" spans="1:7" s="57" customFormat="1" ht="15.75" customHeight="1">
      <c r="A66" s="91"/>
      <c r="B66" s="107" t="s">
        <v>710</v>
      </c>
      <c r="C66" s="108" t="s">
        <v>715</v>
      </c>
      <c r="D66" s="688"/>
      <c r="E66" s="76">
        <f t="shared" si="6"/>
        <v>43457</v>
      </c>
      <c r="F66" s="74">
        <f t="shared" si="6"/>
        <v>43461</v>
      </c>
      <c r="G66" s="74">
        <f t="shared" si="6"/>
        <v>43491</v>
      </c>
    </row>
    <row r="67" spans="1:7" s="57" customFormat="1" ht="15.75" customHeight="1">
      <c r="A67" s="91"/>
      <c r="B67" s="107" t="s">
        <v>711</v>
      </c>
      <c r="C67" s="108" t="s">
        <v>716</v>
      </c>
      <c r="D67" s="689"/>
      <c r="E67" s="76">
        <f t="shared" si="6"/>
        <v>43464</v>
      </c>
      <c r="F67" s="74">
        <f t="shared" si="6"/>
        <v>43468</v>
      </c>
      <c r="G67" s="74">
        <f t="shared" si="6"/>
        <v>43498</v>
      </c>
    </row>
    <row r="68" spans="1:7" s="57" customFormat="1" ht="15.75" customHeight="1">
      <c r="A68" s="91"/>
      <c r="B68" s="9"/>
      <c r="C68" s="9"/>
      <c r="D68" s="10"/>
      <c r="E68" s="11"/>
      <c r="F68" s="12"/>
      <c r="G68" s="12"/>
    </row>
    <row r="69" spans="1:7" s="57" customFormat="1" ht="15.75" customHeight="1">
      <c r="A69" s="91"/>
      <c r="B69" s="17"/>
      <c r="C69" s="17"/>
      <c r="D69" s="18"/>
      <c r="E69" s="18"/>
      <c r="F69" s="19"/>
      <c r="G69" s="19"/>
    </row>
    <row r="70" spans="1:7" s="57" customFormat="1" ht="15.75" customHeight="1">
      <c r="A70" s="678"/>
      <c r="B70" s="678"/>
      <c r="C70" s="17"/>
      <c r="D70" s="18"/>
      <c r="E70" s="18"/>
      <c r="F70" s="19"/>
      <c r="G70" s="19"/>
    </row>
    <row r="71" spans="1:7" s="57" customFormat="1" ht="15.75" customHeight="1">
      <c r="A71" s="91" t="s">
        <v>455</v>
      </c>
      <c r="B71" s="662" t="s">
        <v>40</v>
      </c>
      <c r="C71" s="662" t="s">
        <v>41</v>
      </c>
      <c r="D71" s="662" t="s">
        <v>42</v>
      </c>
      <c r="E71" s="73" t="s">
        <v>814</v>
      </c>
      <c r="F71" s="73" t="s">
        <v>43</v>
      </c>
      <c r="G71" s="88" t="s">
        <v>55</v>
      </c>
    </row>
    <row r="72" spans="1:7" s="57" customFormat="1" ht="15.75" customHeight="1">
      <c r="A72" s="91"/>
      <c r="B72" s="663"/>
      <c r="C72" s="663"/>
      <c r="D72" s="663"/>
      <c r="E72" s="89" t="s">
        <v>32</v>
      </c>
      <c r="F72" s="78" t="s">
        <v>44</v>
      </c>
      <c r="G72" s="73" t="s">
        <v>45</v>
      </c>
    </row>
    <row r="73" spans="1:7" s="57" customFormat="1" ht="15.75" customHeight="1">
      <c r="A73" s="91"/>
      <c r="B73" s="107" t="s">
        <v>415</v>
      </c>
      <c r="C73" s="108" t="s">
        <v>416</v>
      </c>
      <c r="D73" s="687" t="s">
        <v>822</v>
      </c>
      <c r="E73" s="85">
        <v>43434</v>
      </c>
      <c r="F73" s="85">
        <f>E73+4</f>
        <v>43438</v>
      </c>
      <c r="G73" s="85">
        <f>F73+31</f>
        <v>43469</v>
      </c>
    </row>
    <row r="74" spans="1:7" s="57" customFormat="1" ht="15.75" customHeight="1">
      <c r="A74" s="91"/>
      <c r="B74" s="107" t="s">
        <v>633</v>
      </c>
      <c r="C74" s="108" t="s">
        <v>638</v>
      </c>
      <c r="D74" s="688"/>
      <c r="E74" s="76">
        <f t="shared" ref="E74:G77" si="7">E73+7</f>
        <v>43441</v>
      </c>
      <c r="F74" s="85">
        <f t="shared" si="7"/>
        <v>43445</v>
      </c>
      <c r="G74" s="74">
        <f t="shared" si="7"/>
        <v>43476</v>
      </c>
    </row>
    <row r="75" spans="1:7" s="57" customFormat="1" ht="15.75" customHeight="1">
      <c r="A75" s="91"/>
      <c r="B75" s="107" t="s">
        <v>634</v>
      </c>
      <c r="C75" s="108" t="s">
        <v>639</v>
      </c>
      <c r="D75" s="688"/>
      <c r="E75" s="76">
        <f t="shared" si="7"/>
        <v>43448</v>
      </c>
      <c r="F75" s="85">
        <f t="shared" si="7"/>
        <v>43452</v>
      </c>
      <c r="G75" s="74">
        <f t="shared" si="7"/>
        <v>43483</v>
      </c>
    </row>
    <row r="76" spans="1:7" s="57" customFormat="1" ht="15.75" customHeight="1">
      <c r="A76" s="91"/>
      <c r="B76" s="107" t="s">
        <v>635</v>
      </c>
      <c r="C76" s="108" t="s">
        <v>640</v>
      </c>
      <c r="D76" s="688"/>
      <c r="E76" s="76">
        <f t="shared" si="7"/>
        <v>43455</v>
      </c>
      <c r="F76" s="85">
        <f t="shared" si="7"/>
        <v>43459</v>
      </c>
      <c r="G76" s="74">
        <f t="shared" si="7"/>
        <v>43490</v>
      </c>
    </row>
    <row r="77" spans="1:7" s="57" customFormat="1" ht="15.75" customHeight="1">
      <c r="A77" s="91"/>
      <c r="B77" s="107" t="s">
        <v>636</v>
      </c>
      <c r="C77" s="108" t="s">
        <v>641</v>
      </c>
      <c r="D77" s="689"/>
      <c r="E77" s="76">
        <f t="shared" si="7"/>
        <v>43462</v>
      </c>
      <c r="F77" s="85">
        <f t="shared" si="7"/>
        <v>43466</v>
      </c>
      <c r="G77" s="74">
        <f t="shared" si="7"/>
        <v>43497</v>
      </c>
    </row>
    <row r="78" spans="1:7" s="57" customFormat="1" ht="15.75" customHeight="1">
      <c r="A78" s="91"/>
      <c r="B78" s="91"/>
      <c r="C78" s="17"/>
      <c r="D78" s="18"/>
      <c r="E78" s="18"/>
      <c r="F78" s="19"/>
      <c r="G78" s="19"/>
    </row>
    <row r="79" spans="1:7" s="57" customFormat="1" ht="15.75" customHeight="1">
      <c r="A79" s="91"/>
      <c r="B79" s="91"/>
      <c r="C79" s="17"/>
      <c r="D79" s="18"/>
      <c r="E79" s="18"/>
      <c r="F79" s="19"/>
      <c r="G79" s="19"/>
    </row>
    <row r="80" spans="1:7" s="57" customFormat="1" ht="15.75" customHeight="1">
      <c r="A80" s="91"/>
      <c r="B80" s="662" t="s">
        <v>40</v>
      </c>
      <c r="C80" s="662" t="s">
        <v>41</v>
      </c>
      <c r="D80" s="662" t="s">
        <v>42</v>
      </c>
      <c r="E80" s="73" t="s">
        <v>814</v>
      </c>
      <c r="F80" s="73" t="s">
        <v>43</v>
      </c>
      <c r="G80" s="88" t="s">
        <v>55</v>
      </c>
    </row>
    <row r="81" spans="1:7" s="57" customFormat="1" ht="15.75" customHeight="1">
      <c r="A81" s="91"/>
      <c r="B81" s="663"/>
      <c r="C81" s="663"/>
      <c r="D81" s="663"/>
      <c r="E81" s="89" t="s">
        <v>32</v>
      </c>
      <c r="F81" s="78" t="s">
        <v>44</v>
      </c>
      <c r="G81" s="73" t="s">
        <v>45</v>
      </c>
    </row>
    <row r="82" spans="1:7" s="57" customFormat="1" ht="15.75" customHeight="1">
      <c r="A82" s="91"/>
      <c r="B82" s="100" t="s">
        <v>436</v>
      </c>
      <c r="C82" s="109" t="s">
        <v>94</v>
      </c>
      <c r="D82" s="687" t="s">
        <v>823</v>
      </c>
      <c r="E82" s="85">
        <v>43435</v>
      </c>
      <c r="F82" s="85">
        <f>E82+4</f>
        <v>43439</v>
      </c>
      <c r="G82" s="85">
        <f>F82+30</f>
        <v>43469</v>
      </c>
    </row>
    <row r="83" spans="1:7" s="57" customFormat="1" ht="15.75" customHeight="1">
      <c r="A83" s="91"/>
      <c r="B83" s="100" t="s">
        <v>705</v>
      </c>
      <c r="C83" s="109" t="s">
        <v>130</v>
      </c>
      <c r="D83" s="688"/>
      <c r="E83" s="76">
        <f>E82+7</f>
        <v>43442</v>
      </c>
      <c r="F83" s="85">
        <f t="shared" ref="F83:G86" si="8">F82+7</f>
        <v>43446</v>
      </c>
      <c r="G83" s="74">
        <f t="shared" si="8"/>
        <v>43476</v>
      </c>
    </row>
    <row r="84" spans="1:7" s="57" customFormat="1" ht="15.75" customHeight="1">
      <c r="A84" s="91"/>
      <c r="B84" s="107" t="s">
        <v>706</v>
      </c>
      <c r="C84" s="108" t="s">
        <v>49</v>
      </c>
      <c r="D84" s="688"/>
      <c r="E84" s="76">
        <f>E83+7</f>
        <v>43449</v>
      </c>
      <c r="F84" s="85">
        <f t="shared" si="8"/>
        <v>43453</v>
      </c>
      <c r="G84" s="74">
        <f t="shared" si="8"/>
        <v>43483</v>
      </c>
    </row>
    <row r="85" spans="1:7" s="57" customFormat="1" ht="15.75" customHeight="1">
      <c r="A85" s="91"/>
      <c r="B85" s="107" t="s">
        <v>707</v>
      </c>
      <c r="C85" s="108" t="s">
        <v>130</v>
      </c>
      <c r="D85" s="688"/>
      <c r="E85" s="76">
        <f>E84+7</f>
        <v>43456</v>
      </c>
      <c r="F85" s="85">
        <f t="shared" si="8"/>
        <v>43460</v>
      </c>
      <c r="G85" s="74">
        <f t="shared" si="8"/>
        <v>43490</v>
      </c>
    </row>
    <row r="86" spans="1:7" s="57" customFormat="1" ht="15.75" customHeight="1">
      <c r="A86" s="91"/>
      <c r="B86" s="107" t="s">
        <v>708</v>
      </c>
      <c r="C86" s="108" t="s">
        <v>347</v>
      </c>
      <c r="D86" s="689"/>
      <c r="E86" s="76">
        <f>E85+7</f>
        <v>43463</v>
      </c>
      <c r="F86" s="85">
        <f t="shared" si="8"/>
        <v>43467</v>
      </c>
      <c r="G86" s="74">
        <f t="shared" si="8"/>
        <v>43497</v>
      </c>
    </row>
    <row r="87" spans="1:7" s="57" customFormat="1" ht="15.75" customHeight="1">
      <c r="A87" s="678" t="s">
        <v>56</v>
      </c>
      <c r="B87" s="678"/>
      <c r="C87" s="17"/>
      <c r="D87" s="18"/>
      <c r="E87" s="18"/>
      <c r="F87" s="19"/>
      <c r="G87" s="19"/>
    </row>
    <row r="88" spans="1:7" s="57" customFormat="1" ht="15.75" customHeight="1">
      <c r="A88" s="91"/>
      <c r="B88" s="662" t="s">
        <v>40</v>
      </c>
      <c r="C88" s="662" t="s">
        <v>41</v>
      </c>
      <c r="D88" s="662" t="s">
        <v>42</v>
      </c>
      <c r="E88" s="73" t="s">
        <v>814</v>
      </c>
      <c r="F88" s="73" t="s">
        <v>43</v>
      </c>
      <c r="G88" s="88" t="s">
        <v>56</v>
      </c>
    </row>
    <row r="89" spans="1:7" s="57" customFormat="1" ht="15.75" customHeight="1">
      <c r="A89" s="91"/>
      <c r="B89" s="663"/>
      <c r="C89" s="663"/>
      <c r="D89" s="663"/>
      <c r="E89" s="89" t="s">
        <v>32</v>
      </c>
      <c r="F89" s="78" t="s">
        <v>44</v>
      </c>
      <c r="G89" s="73" t="s">
        <v>45</v>
      </c>
    </row>
    <row r="90" spans="1:7" s="57" customFormat="1" ht="15.75" customHeight="1">
      <c r="A90" s="91"/>
      <c r="B90" s="75" t="s">
        <v>435</v>
      </c>
      <c r="C90" s="104" t="s">
        <v>700</v>
      </c>
      <c r="D90" s="705" t="s">
        <v>815</v>
      </c>
      <c r="E90" s="85">
        <v>43437</v>
      </c>
      <c r="F90" s="85">
        <f>E90+4</f>
        <v>43441</v>
      </c>
      <c r="G90" s="85">
        <f>F90+26</f>
        <v>43467</v>
      </c>
    </row>
    <row r="91" spans="1:7" s="57" customFormat="1" ht="15.75" customHeight="1">
      <c r="A91" s="91"/>
      <c r="B91" s="75" t="s">
        <v>696</v>
      </c>
      <c r="C91" s="75" t="s">
        <v>701</v>
      </c>
      <c r="D91" s="706"/>
      <c r="E91" s="76">
        <f t="shared" ref="E91:G94" si="9">E90+7</f>
        <v>43444</v>
      </c>
      <c r="F91" s="85">
        <f t="shared" si="9"/>
        <v>43448</v>
      </c>
      <c r="G91" s="74">
        <f t="shared" si="9"/>
        <v>43474</v>
      </c>
    </row>
    <row r="92" spans="1:7" s="57" customFormat="1" ht="15.75" customHeight="1">
      <c r="A92" s="91"/>
      <c r="B92" s="105" t="s">
        <v>697</v>
      </c>
      <c r="C92" s="106" t="s">
        <v>702</v>
      </c>
      <c r="D92" s="706"/>
      <c r="E92" s="76">
        <f t="shared" si="9"/>
        <v>43451</v>
      </c>
      <c r="F92" s="85">
        <f t="shared" si="9"/>
        <v>43455</v>
      </c>
      <c r="G92" s="74">
        <f t="shared" si="9"/>
        <v>43481</v>
      </c>
    </row>
    <row r="93" spans="1:7" s="57" customFormat="1" ht="15.75" customHeight="1">
      <c r="A93" s="91"/>
      <c r="B93" s="106" t="s">
        <v>698</v>
      </c>
      <c r="C93" s="106" t="s">
        <v>703</v>
      </c>
      <c r="D93" s="706"/>
      <c r="E93" s="76">
        <f t="shared" si="9"/>
        <v>43458</v>
      </c>
      <c r="F93" s="85">
        <f t="shared" si="9"/>
        <v>43462</v>
      </c>
      <c r="G93" s="74">
        <f t="shared" si="9"/>
        <v>43488</v>
      </c>
    </row>
    <row r="94" spans="1:7" s="57" customFormat="1" ht="15.75" customHeight="1">
      <c r="A94" s="91"/>
      <c r="B94" s="106" t="s">
        <v>699</v>
      </c>
      <c r="C94" s="106" t="s">
        <v>704</v>
      </c>
      <c r="D94" s="707"/>
      <c r="E94" s="76">
        <f t="shared" si="9"/>
        <v>43465</v>
      </c>
      <c r="F94" s="85">
        <f t="shared" si="9"/>
        <v>43469</v>
      </c>
      <c r="G94" s="74">
        <f t="shared" si="9"/>
        <v>43495</v>
      </c>
    </row>
    <row r="95" spans="1:7" s="57" customFormat="1" ht="15.75" customHeight="1">
      <c r="A95" s="91"/>
      <c r="B95" s="13"/>
      <c r="C95" s="13"/>
      <c r="D95" s="13"/>
      <c r="E95" s="13"/>
      <c r="F95" s="12"/>
      <c r="G95" s="12"/>
    </row>
    <row r="96" spans="1:7" s="57" customFormat="1" ht="15.75" customHeight="1">
      <c r="A96" s="678" t="s">
        <v>824</v>
      </c>
      <c r="B96" s="678"/>
      <c r="C96" s="17"/>
      <c r="D96" s="18"/>
      <c r="E96" s="18"/>
      <c r="F96" s="19"/>
      <c r="G96" s="19"/>
    </row>
    <row r="97" spans="1:7" s="57" customFormat="1" ht="15.75" customHeight="1">
      <c r="A97" s="91"/>
      <c r="B97" s="662" t="s">
        <v>40</v>
      </c>
      <c r="C97" s="662" t="s">
        <v>41</v>
      </c>
      <c r="D97" s="662" t="s">
        <v>42</v>
      </c>
      <c r="E97" s="73" t="s">
        <v>814</v>
      </c>
      <c r="F97" s="73" t="s">
        <v>43</v>
      </c>
      <c r="G97" s="88" t="s">
        <v>54</v>
      </c>
    </row>
    <row r="98" spans="1:7" s="57" customFormat="1" ht="15.75" customHeight="1">
      <c r="A98" s="91"/>
      <c r="B98" s="663"/>
      <c r="C98" s="663"/>
      <c r="D98" s="663"/>
      <c r="E98" s="89" t="s">
        <v>32</v>
      </c>
      <c r="F98" s="110" t="s">
        <v>44</v>
      </c>
      <c r="G98" s="73" t="s">
        <v>45</v>
      </c>
    </row>
    <row r="99" spans="1:7" s="57" customFormat="1" ht="15.75" customHeight="1">
      <c r="A99" s="91"/>
      <c r="B99" s="100" t="s">
        <v>421</v>
      </c>
      <c r="C99" s="101" t="s">
        <v>128</v>
      </c>
      <c r="D99" s="687" t="s">
        <v>812</v>
      </c>
      <c r="E99" s="85">
        <v>43433</v>
      </c>
      <c r="F99" s="85">
        <f>E99+5</f>
        <v>43438</v>
      </c>
      <c r="G99" s="74">
        <f>F99+29</f>
        <v>43467</v>
      </c>
    </row>
    <row r="100" spans="1:7" s="57" customFormat="1" ht="15.75" customHeight="1">
      <c r="A100" s="91"/>
      <c r="B100" s="100" t="s">
        <v>659</v>
      </c>
      <c r="C100" s="75" t="s">
        <v>94</v>
      </c>
      <c r="D100" s="688"/>
      <c r="E100" s="102">
        <f t="shared" ref="E100:G103" si="10">E99+7</f>
        <v>43440</v>
      </c>
      <c r="F100" s="85">
        <f t="shared" si="10"/>
        <v>43445</v>
      </c>
      <c r="G100" s="74">
        <f t="shared" si="10"/>
        <v>43474</v>
      </c>
    </row>
    <row r="101" spans="1:7" s="57" customFormat="1" ht="15.75" customHeight="1">
      <c r="A101" s="91"/>
      <c r="B101" s="100" t="s">
        <v>660</v>
      </c>
      <c r="C101" s="103" t="s">
        <v>128</v>
      </c>
      <c r="D101" s="688"/>
      <c r="E101" s="102">
        <f t="shared" si="10"/>
        <v>43447</v>
      </c>
      <c r="F101" s="85">
        <f t="shared" si="10"/>
        <v>43452</v>
      </c>
      <c r="G101" s="74">
        <f t="shared" si="10"/>
        <v>43481</v>
      </c>
    </row>
    <row r="102" spans="1:7" s="57" customFormat="1" ht="15.75" customHeight="1">
      <c r="A102" s="91"/>
      <c r="B102" s="100" t="s">
        <v>661</v>
      </c>
      <c r="C102" s="75" t="s">
        <v>51</v>
      </c>
      <c r="D102" s="688"/>
      <c r="E102" s="102">
        <f t="shared" si="10"/>
        <v>43454</v>
      </c>
      <c r="F102" s="85">
        <f t="shared" si="10"/>
        <v>43459</v>
      </c>
      <c r="G102" s="74">
        <f t="shared" si="10"/>
        <v>43488</v>
      </c>
    </row>
    <row r="103" spans="1:7" s="57" customFormat="1" ht="15.75" customHeight="1">
      <c r="A103" s="91"/>
      <c r="B103" s="100" t="s">
        <v>662</v>
      </c>
      <c r="C103" s="103" t="s">
        <v>51</v>
      </c>
      <c r="D103" s="689"/>
      <c r="E103" s="102">
        <f t="shared" si="10"/>
        <v>43461</v>
      </c>
      <c r="F103" s="85">
        <f t="shared" si="10"/>
        <v>43466</v>
      </c>
      <c r="G103" s="74">
        <f t="shared" si="10"/>
        <v>43495</v>
      </c>
    </row>
    <row r="104" spans="1:7" s="57" customFormat="1" ht="15.75" customHeight="1">
      <c r="A104" s="91"/>
      <c r="B104" s="13"/>
      <c r="C104" s="13"/>
      <c r="D104" s="15"/>
      <c r="E104" s="15"/>
      <c r="F104" s="12"/>
      <c r="G104" s="12"/>
    </row>
    <row r="105" spans="1:7" s="57" customFormat="1" ht="15.75" customHeight="1">
      <c r="A105" s="678" t="s">
        <v>59</v>
      </c>
      <c r="B105" s="678"/>
      <c r="C105" s="17"/>
      <c r="D105" s="18"/>
      <c r="E105" s="18"/>
      <c r="F105" s="19"/>
      <c r="G105" s="19"/>
    </row>
    <row r="106" spans="1:7" s="57" customFormat="1" ht="15.75" customHeight="1">
      <c r="A106" s="91"/>
      <c r="B106" s="710" t="s">
        <v>825</v>
      </c>
      <c r="C106" s="710" t="s">
        <v>41</v>
      </c>
      <c r="D106" s="710" t="s">
        <v>42</v>
      </c>
      <c r="E106" s="73" t="s">
        <v>814</v>
      </c>
      <c r="F106" s="73" t="s">
        <v>43</v>
      </c>
      <c r="G106" s="73" t="s">
        <v>54</v>
      </c>
    </row>
    <row r="107" spans="1:7" s="57" customFormat="1" ht="15.75" customHeight="1">
      <c r="A107" s="91"/>
      <c r="B107" s="710"/>
      <c r="C107" s="710"/>
      <c r="D107" s="710"/>
      <c r="E107" s="73" t="s">
        <v>32</v>
      </c>
      <c r="F107" s="73" t="s">
        <v>44</v>
      </c>
      <c r="G107" s="73" t="s">
        <v>45</v>
      </c>
    </row>
    <row r="108" spans="1:7" s="57" customFormat="1" ht="15.75" customHeight="1">
      <c r="A108" s="91"/>
      <c r="B108" s="100" t="s">
        <v>472</v>
      </c>
      <c r="C108" s="109" t="s">
        <v>94</v>
      </c>
      <c r="D108" s="670" t="s">
        <v>332</v>
      </c>
      <c r="E108" s="85">
        <v>43433</v>
      </c>
      <c r="F108" s="85">
        <f>E108+5</f>
        <v>43438</v>
      </c>
      <c r="G108" s="74">
        <f>F108+29</f>
        <v>43467</v>
      </c>
    </row>
    <row r="109" spans="1:7" s="57" customFormat="1" ht="15.75" customHeight="1">
      <c r="A109" s="91"/>
      <c r="B109" s="100" t="s">
        <v>473</v>
      </c>
      <c r="C109" s="109" t="s">
        <v>49</v>
      </c>
      <c r="D109" s="670"/>
      <c r="E109" s="102">
        <f t="shared" ref="E109:G112" si="11">E108+7</f>
        <v>43440</v>
      </c>
      <c r="F109" s="85">
        <f t="shared" si="11"/>
        <v>43445</v>
      </c>
      <c r="G109" s="74">
        <f t="shared" si="11"/>
        <v>43474</v>
      </c>
    </row>
    <row r="110" spans="1:7" s="57" customFormat="1" ht="15.75" customHeight="1">
      <c r="A110" s="91"/>
      <c r="B110" s="100" t="s">
        <v>474</v>
      </c>
      <c r="C110" s="109" t="s">
        <v>347</v>
      </c>
      <c r="D110" s="670"/>
      <c r="E110" s="102">
        <f t="shared" si="11"/>
        <v>43447</v>
      </c>
      <c r="F110" s="85">
        <f t="shared" si="11"/>
        <v>43452</v>
      </c>
      <c r="G110" s="74">
        <f t="shared" si="11"/>
        <v>43481</v>
      </c>
    </row>
    <row r="111" spans="1:7" s="57" customFormat="1" ht="15.75" customHeight="1">
      <c r="A111" s="91"/>
      <c r="B111" s="100" t="s">
        <v>475</v>
      </c>
      <c r="C111" s="109" t="s">
        <v>49</v>
      </c>
      <c r="D111" s="670"/>
      <c r="E111" s="102">
        <f t="shared" si="11"/>
        <v>43454</v>
      </c>
      <c r="F111" s="85">
        <f t="shared" si="11"/>
        <v>43459</v>
      </c>
      <c r="G111" s="74">
        <f t="shared" si="11"/>
        <v>43488</v>
      </c>
    </row>
    <row r="112" spans="1:7" s="57" customFormat="1" ht="15.75" customHeight="1">
      <c r="A112" s="91"/>
      <c r="B112" s="100"/>
      <c r="C112" s="109"/>
      <c r="D112" s="670"/>
      <c r="E112" s="102">
        <f t="shared" si="11"/>
        <v>43461</v>
      </c>
      <c r="F112" s="85">
        <f t="shared" si="11"/>
        <v>43466</v>
      </c>
      <c r="G112" s="74">
        <f t="shared" si="11"/>
        <v>43495</v>
      </c>
    </row>
    <row r="113" spans="1:7" s="57" customFormat="1" ht="15.75" customHeight="1">
      <c r="A113" s="91"/>
      <c r="B113" s="17"/>
      <c r="C113" s="17"/>
      <c r="D113" s="18"/>
      <c r="E113" s="18"/>
      <c r="F113" s="19"/>
      <c r="G113" s="19" t="s">
        <v>826</v>
      </c>
    </row>
    <row r="114" spans="1:7" s="57" customFormat="1" ht="15.75" customHeight="1">
      <c r="A114" s="678" t="s">
        <v>60</v>
      </c>
      <c r="B114" s="678"/>
      <c r="C114" s="17"/>
      <c r="D114" s="18"/>
      <c r="E114" s="18"/>
      <c r="F114" s="19"/>
      <c r="G114" s="19"/>
    </row>
    <row r="115" spans="1:7" s="57" customFormat="1" ht="15.75" customHeight="1">
      <c r="A115" s="91"/>
      <c r="B115" s="664" t="s">
        <v>40</v>
      </c>
      <c r="C115" s="664" t="s">
        <v>41</v>
      </c>
      <c r="D115" s="664" t="s">
        <v>42</v>
      </c>
      <c r="E115" s="73" t="s">
        <v>814</v>
      </c>
      <c r="F115" s="73" t="s">
        <v>43</v>
      </c>
      <c r="G115" s="73" t="s">
        <v>827</v>
      </c>
    </row>
    <row r="116" spans="1:7" s="57" customFormat="1" ht="15.75" customHeight="1">
      <c r="A116" s="91"/>
      <c r="B116" s="665"/>
      <c r="C116" s="665"/>
      <c r="D116" s="665"/>
      <c r="E116" s="73" t="s">
        <v>32</v>
      </c>
      <c r="F116" s="73" t="s">
        <v>44</v>
      </c>
      <c r="G116" s="73" t="s">
        <v>45</v>
      </c>
    </row>
    <row r="117" spans="1:7" s="57" customFormat="1" ht="15.75" customHeight="1">
      <c r="A117" s="91"/>
      <c r="B117" s="111" t="s">
        <v>423</v>
      </c>
      <c r="C117" s="111" t="s">
        <v>424</v>
      </c>
      <c r="D117" s="705" t="s">
        <v>828</v>
      </c>
      <c r="E117" s="74">
        <v>43431</v>
      </c>
      <c r="F117" s="74">
        <f>E117+4</f>
        <v>43435</v>
      </c>
      <c r="G117" s="74">
        <f>F117+31</f>
        <v>43466</v>
      </c>
    </row>
    <row r="118" spans="1:7" s="57" customFormat="1" ht="15.75" customHeight="1">
      <c r="A118" s="91"/>
      <c r="B118" s="111" t="s">
        <v>664</v>
      </c>
      <c r="C118" s="111" t="s">
        <v>304</v>
      </c>
      <c r="D118" s="706"/>
      <c r="E118" s="76">
        <f t="shared" ref="E118:G122" si="12">E117+7</f>
        <v>43438</v>
      </c>
      <c r="F118" s="74">
        <f t="shared" si="12"/>
        <v>43442</v>
      </c>
      <c r="G118" s="74">
        <f t="shared" si="12"/>
        <v>43473</v>
      </c>
    </row>
    <row r="119" spans="1:7" s="57" customFormat="1" ht="15.75" customHeight="1">
      <c r="A119" s="91"/>
      <c r="B119" s="111" t="s">
        <v>665</v>
      </c>
      <c r="C119" s="111" t="s">
        <v>86</v>
      </c>
      <c r="D119" s="706"/>
      <c r="E119" s="76">
        <f t="shared" si="12"/>
        <v>43445</v>
      </c>
      <c r="F119" s="74">
        <f t="shared" si="12"/>
        <v>43449</v>
      </c>
      <c r="G119" s="74">
        <f t="shared" si="12"/>
        <v>43480</v>
      </c>
    </row>
    <row r="120" spans="1:7" s="57" customFormat="1" ht="15.75" customHeight="1">
      <c r="A120" s="91"/>
      <c r="B120" s="111" t="s">
        <v>666</v>
      </c>
      <c r="C120" s="111" t="s">
        <v>269</v>
      </c>
      <c r="D120" s="706"/>
      <c r="E120" s="76">
        <f t="shared" si="12"/>
        <v>43452</v>
      </c>
      <c r="F120" s="74">
        <f t="shared" si="12"/>
        <v>43456</v>
      </c>
      <c r="G120" s="74">
        <f t="shared" si="12"/>
        <v>43487</v>
      </c>
    </row>
    <row r="121" spans="1:7" s="57" customFormat="1" ht="15.75" customHeight="1">
      <c r="A121" s="91"/>
      <c r="B121" s="111" t="s">
        <v>667</v>
      </c>
      <c r="C121" s="111" t="s">
        <v>393</v>
      </c>
      <c r="D121" s="706"/>
      <c r="E121" s="76">
        <f t="shared" si="12"/>
        <v>43459</v>
      </c>
      <c r="F121" s="74">
        <f t="shared" si="12"/>
        <v>43463</v>
      </c>
      <c r="G121" s="74">
        <f t="shared" si="12"/>
        <v>43494</v>
      </c>
    </row>
    <row r="122" spans="1:7" s="57" customFormat="1" ht="15.75" customHeight="1">
      <c r="A122" s="91"/>
      <c r="B122" s="112"/>
      <c r="C122" s="112"/>
      <c r="D122" s="707"/>
      <c r="E122" s="76">
        <f t="shared" si="12"/>
        <v>43466</v>
      </c>
      <c r="F122" s="74">
        <f t="shared" si="12"/>
        <v>43470</v>
      </c>
      <c r="G122" s="74">
        <f t="shared" si="12"/>
        <v>43501</v>
      </c>
    </row>
    <row r="123" spans="1:7" s="57" customFormat="1" ht="15.75" customHeight="1">
      <c r="A123" s="91"/>
      <c r="B123" s="17"/>
      <c r="C123" s="17"/>
      <c r="D123" s="18"/>
      <c r="E123" s="18"/>
      <c r="F123" s="19"/>
      <c r="G123" s="19"/>
    </row>
    <row r="124" spans="1:7" s="57" customFormat="1" ht="15.75" customHeight="1">
      <c r="A124" s="678" t="s">
        <v>829</v>
      </c>
      <c r="B124" s="678"/>
      <c r="C124" s="17"/>
      <c r="D124" s="18"/>
      <c r="E124" s="18"/>
      <c r="F124" s="19"/>
      <c r="G124" s="19"/>
    </row>
    <row r="125" spans="1:7" s="57" customFormat="1" ht="15.75" customHeight="1">
      <c r="A125" s="91"/>
      <c r="B125" s="662" t="s">
        <v>40</v>
      </c>
      <c r="C125" s="662" t="s">
        <v>41</v>
      </c>
      <c r="D125" s="662" t="s">
        <v>42</v>
      </c>
      <c r="E125" s="73" t="s">
        <v>814</v>
      </c>
      <c r="F125" s="73" t="s">
        <v>43</v>
      </c>
      <c r="G125" s="88" t="s">
        <v>61</v>
      </c>
    </row>
    <row r="126" spans="1:7" s="57" customFormat="1" ht="15.75" customHeight="1">
      <c r="A126" s="91"/>
      <c r="B126" s="663"/>
      <c r="C126" s="663"/>
      <c r="D126" s="663"/>
      <c r="E126" s="89" t="s">
        <v>32</v>
      </c>
      <c r="F126" s="78" t="s">
        <v>44</v>
      </c>
      <c r="G126" s="73" t="s">
        <v>45</v>
      </c>
    </row>
    <row r="127" spans="1:7" s="57" customFormat="1" ht="15.75" customHeight="1">
      <c r="A127" s="91"/>
      <c r="B127" s="111" t="s">
        <v>431</v>
      </c>
      <c r="C127" s="111" t="s">
        <v>432</v>
      </c>
      <c r="D127" s="705" t="s">
        <v>830</v>
      </c>
      <c r="E127" s="74">
        <v>43437</v>
      </c>
      <c r="F127" s="74">
        <f>E127+4</f>
        <v>43441</v>
      </c>
      <c r="G127" s="74">
        <f>F127+31</f>
        <v>43472</v>
      </c>
    </row>
    <row r="128" spans="1:7" s="57" customFormat="1" ht="15.75" customHeight="1">
      <c r="A128" s="91"/>
      <c r="B128" s="111" t="s">
        <v>685</v>
      </c>
      <c r="C128" s="111" t="s">
        <v>393</v>
      </c>
      <c r="D128" s="706"/>
      <c r="E128" s="76">
        <f t="shared" ref="E128:G132" si="13">E127+7</f>
        <v>43444</v>
      </c>
      <c r="F128" s="74">
        <f t="shared" si="13"/>
        <v>43448</v>
      </c>
      <c r="G128" s="74">
        <f t="shared" si="13"/>
        <v>43479</v>
      </c>
    </row>
    <row r="129" spans="1:7" s="57" customFormat="1" ht="15.75" customHeight="1">
      <c r="A129" s="91"/>
      <c r="B129" s="111" t="s">
        <v>686</v>
      </c>
      <c r="C129" s="111" t="s">
        <v>99</v>
      </c>
      <c r="D129" s="706"/>
      <c r="E129" s="76">
        <f t="shared" si="13"/>
        <v>43451</v>
      </c>
      <c r="F129" s="74">
        <f t="shared" si="13"/>
        <v>43455</v>
      </c>
      <c r="G129" s="74">
        <f t="shared" si="13"/>
        <v>43486</v>
      </c>
    </row>
    <row r="130" spans="1:7" s="57" customFormat="1" ht="15.75" customHeight="1">
      <c r="A130" s="91"/>
      <c r="B130" s="111" t="s">
        <v>687</v>
      </c>
      <c r="C130" s="111" t="s">
        <v>689</v>
      </c>
      <c r="D130" s="706"/>
      <c r="E130" s="76">
        <f t="shared" si="13"/>
        <v>43458</v>
      </c>
      <c r="F130" s="74">
        <f t="shared" si="13"/>
        <v>43462</v>
      </c>
      <c r="G130" s="74">
        <f t="shared" si="13"/>
        <v>43493</v>
      </c>
    </row>
    <row r="131" spans="1:7" s="57" customFormat="1" ht="15.75" customHeight="1">
      <c r="A131" s="91"/>
      <c r="B131" s="111" t="s">
        <v>688</v>
      </c>
      <c r="C131" s="111" t="s">
        <v>270</v>
      </c>
      <c r="D131" s="706"/>
      <c r="E131" s="76">
        <f t="shared" si="13"/>
        <v>43465</v>
      </c>
      <c r="F131" s="74">
        <f t="shared" si="13"/>
        <v>43469</v>
      </c>
      <c r="G131" s="74">
        <f t="shared" si="13"/>
        <v>43500</v>
      </c>
    </row>
    <row r="132" spans="1:7" s="57" customFormat="1" ht="15.75" customHeight="1">
      <c r="A132" s="91"/>
      <c r="B132" s="112"/>
      <c r="C132" s="112"/>
      <c r="D132" s="707"/>
      <c r="E132" s="76">
        <f t="shared" si="13"/>
        <v>43472</v>
      </c>
      <c r="F132" s="74">
        <f t="shared" si="13"/>
        <v>43476</v>
      </c>
      <c r="G132" s="74">
        <f t="shared" si="13"/>
        <v>43507</v>
      </c>
    </row>
    <row r="133" spans="1:7" s="57" customFormat="1" ht="15.75" customHeight="1">
      <c r="A133" s="91"/>
      <c r="B133" s="17"/>
      <c r="C133" s="17"/>
      <c r="D133" s="18"/>
      <c r="E133" s="18"/>
      <c r="F133" s="19"/>
      <c r="G133" s="19"/>
    </row>
    <row r="134" spans="1:7" s="57" customFormat="1" ht="15.75" customHeight="1">
      <c r="A134" s="678" t="s">
        <v>831</v>
      </c>
      <c r="B134" s="678"/>
      <c r="C134" s="17"/>
      <c r="D134" s="18"/>
      <c r="E134" s="18"/>
      <c r="F134" s="19"/>
      <c r="G134" s="19"/>
    </row>
    <row r="135" spans="1:7" s="57" customFormat="1" ht="15.75" customHeight="1">
      <c r="A135" s="91"/>
      <c r="B135" s="664" t="s">
        <v>40</v>
      </c>
      <c r="C135" s="664" t="s">
        <v>41</v>
      </c>
      <c r="D135" s="664" t="s">
        <v>42</v>
      </c>
      <c r="E135" s="73" t="s">
        <v>814</v>
      </c>
      <c r="F135" s="73" t="s">
        <v>43</v>
      </c>
      <c r="G135" s="73" t="s">
        <v>62</v>
      </c>
    </row>
    <row r="136" spans="1:7" s="57" customFormat="1" ht="15.75" customHeight="1">
      <c r="A136" s="91"/>
      <c r="B136" s="665"/>
      <c r="C136" s="665"/>
      <c r="D136" s="665"/>
      <c r="E136" s="73" t="s">
        <v>32</v>
      </c>
      <c r="F136" s="73" t="s">
        <v>44</v>
      </c>
      <c r="G136" s="73" t="s">
        <v>45</v>
      </c>
    </row>
    <row r="137" spans="1:7" s="57" customFormat="1" ht="15.75" customHeight="1">
      <c r="A137" s="91"/>
      <c r="B137" s="113" t="s">
        <v>214</v>
      </c>
      <c r="C137" s="114" t="s">
        <v>430</v>
      </c>
      <c r="D137" s="687" t="s">
        <v>832</v>
      </c>
      <c r="E137" s="74">
        <v>43437</v>
      </c>
      <c r="F137" s="74">
        <f>E137+4</f>
        <v>43441</v>
      </c>
      <c r="G137" s="74">
        <f>F137+31</f>
        <v>43472</v>
      </c>
    </row>
    <row r="138" spans="1:7" s="57" customFormat="1" ht="15.75" customHeight="1">
      <c r="A138" s="91"/>
      <c r="B138" s="114" t="s">
        <v>678</v>
      </c>
      <c r="C138" s="114" t="s">
        <v>681</v>
      </c>
      <c r="D138" s="688"/>
      <c r="E138" s="76">
        <f t="shared" ref="E138:G142" si="14">E137+7</f>
        <v>43444</v>
      </c>
      <c r="F138" s="74">
        <f t="shared" si="14"/>
        <v>43448</v>
      </c>
      <c r="G138" s="74">
        <f t="shared" si="14"/>
        <v>43479</v>
      </c>
    </row>
    <row r="139" spans="1:7" s="57" customFormat="1" ht="15.75" customHeight="1">
      <c r="A139" s="91"/>
      <c r="B139" s="113" t="s">
        <v>216</v>
      </c>
      <c r="C139" s="114" t="s">
        <v>682</v>
      </c>
      <c r="D139" s="688"/>
      <c r="E139" s="76">
        <f t="shared" si="14"/>
        <v>43451</v>
      </c>
      <c r="F139" s="74">
        <f t="shared" si="14"/>
        <v>43455</v>
      </c>
      <c r="G139" s="74">
        <f t="shared" si="14"/>
        <v>43486</v>
      </c>
    </row>
    <row r="140" spans="1:7" s="57" customFormat="1" ht="15.75" customHeight="1">
      <c r="A140" s="91"/>
      <c r="B140" s="114" t="s">
        <v>679</v>
      </c>
      <c r="C140" s="114" t="s">
        <v>683</v>
      </c>
      <c r="D140" s="688"/>
      <c r="E140" s="76">
        <f t="shared" si="14"/>
        <v>43458</v>
      </c>
      <c r="F140" s="74">
        <f t="shared" si="14"/>
        <v>43462</v>
      </c>
      <c r="G140" s="74">
        <f t="shared" si="14"/>
        <v>43493</v>
      </c>
    </row>
    <row r="141" spans="1:7" s="57" customFormat="1" ht="15.75" customHeight="1">
      <c r="A141" s="91"/>
      <c r="B141" s="114" t="s">
        <v>680</v>
      </c>
      <c r="C141" s="114" t="s">
        <v>684</v>
      </c>
      <c r="D141" s="688"/>
      <c r="E141" s="76">
        <f t="shared" si="14"/>
        <v>43465</v>
      </c>
      <c r="F141" s="74">
        <f t="shared" si="14"/>
        <v>43469</v>
      </c>
      <c r="G141" s="74">
        <f t="shared" si="14"/>
        <v>43500</v>
      </c>
    </row>
    <row r="142" spans="1:7" s="57" customFormat="1" ht="15.75" customHeight="1">
      <c r="A142" s="91"/>
      <c r="B142" s="112"/>
      <c r="C142" s="112"/>
      <c r="D142" s="689"/>
      <c r="E142" s="76">
        <f t="shared" si="14"/>
        <v>43472</v>
      </c>
      <c r="F142" s="74">
        <f t="shared" si="14"/>
        <v>43476</v>
      </c>
      <c r="G142" s="74">
        <f t="shared" si="14"/>
        <v>43507</v>
      </c>
    </row>
    <row r="143" spans="1:7" s="57" customFormat="1" ht="15.75" customHeight="1">
      <c r="A143" s="91"/>
      <c r="B143" s="20"/>
      <c r="C143" s="20"/>
      <c r="D143" s="18"/>
      <c r="E143" s="11"/>
      <c r="F143" s="12"/>
      <c r="G143" s="12"/>
    </row>
    <row r="144" spans="1:7" s="57" customFormat="1" ht="15.75" customHeight="1">
      <c r="A144" s="678" t="s">
        <v>833</v>
      </c>
      <c r="B144" s="678"/>
      <c r="C144" s="17"/>
      <c r="D144" s="18"/>
      <c r="E144" s="18"/>
      <c r="F144" s="19"/>
      <c r="G144" s="19"/>
    </row>
    <row r="145" spans="1:7" s="57" customFormat="1" ht="15.75" customHeight="1">
      <c r="A145" s="91"/>
      <c r="B145" s="664" t="s">
        <v>40</v>
      </c>
      <c r="C145" s="664" t="s">
        <v>41</v>
      </c>
      <c r="D145" s="664" t="s">
        <v>42</v>
      </c>
      <c r="E145" s="73" t="s">
        <v>834</v>
      </c>
      <c r="F145" s="73" t="s">
        <v>43</v>
      </c>
      <c r="G145" s="73" t="s">
        <v>63</v>
      </c>
    </row>
    <row r="146" spans="1:7" s="57" customFormat="1" ht="15.75" customHeight="1">
      <c r="A146" s="91"/>
      <c r="B146" s="665"/>
      <c r="C146" s="665"/>
      <c r="D146" s="665"/>
      <c r="E146" s="73" t="s">
        <v>32</v>
      </c>
      <c r="F146" s="73" t="s">
        <v>44</v>
      </c>
      <c r="G146" s="73" t="s">
        <v>45</v>
      </c>
    </row>
    <row r="147" spans="1:7" s="57" customFormat="1" ht="15.75" customHeight="1">
      <c r="A147" s="91"/>
      <c r="B147" s="113" t="s">
        <v>214</v>
      </c>
      <c r="C147" s="114" t="s">
        <v>430</v>
      </c>
      <c r="D147" s="687" t="s">
        <v>832</v>
      </c>
      <c r="E147" s="74">
        <v>43437</v>
      </c>
      <c r="F147" s="74">
        <f>E147+4</f>
        <v>43441</v>
      </c>
      <c r="G147" s="74">
        <f>F147+31</f>
        <v>43472</v>
      </c>
    </row>
    <row r="148" spans="1:7" s="57" customFormat="1" ht="15.75" customHeight="1">
      <c r="A148" s="91"/>
      <c r="B148" s="114" t="s">
        <v>678</v>
      </c>
      <c r="C148" s="114" t="s">
        <v>681</v>
      </c>
      <c r="D148" s="688"/>
      <c r="E148" s="76">
        <f t="shared" ref="E148:G152" si="15">E147+7</f>
        <v>43444</v>
      </c>
      <c r="F148" s="74">
        <f t="shared" si="15"/>
        <v>43448</v>
      </c>
      <c r="G148" s="74">
        <f t="shared" si="15"/>
        <v>43479</v>
      </c>
    </row>
    <row r="149" spans="1:7" s="57" customFormat="1" ht="15.75" customHeight="1">
      <c r="A149" s="91"/>
      <c r="B149" s="113" t="s">
        <v>216</v>
      </c>
      <c r="C149" s="114" t="s">
        <v>682</v>
      </c>
      <c r="D149" s="688"/>
      <c r="E149" s="76">
        <f t="shared" si="15"/>
        <v>43451</v>
      </c>
      <c r="F149" s="74">
        <f t="shared" si="15"/>
        <v>43455</v>
      </c>
      <c r="G149" s="74">
        <f t="shared" si="15"/>
        <v>43486</v>
      </c>
    </row>
    <row r="150" spans="1:7" s="57" customFormat="1" ht="15.75" customHeight="1">
      <c r="A150" s="91"/>
      <c r="B150" s="114" t="s">
        <v>679</v>
      </c>
      <c r="C150" s="114" t="s">
        <v>683</v>
      </c>
      <c r="D150" s="688"/>
      <c r="E150" s="76">
        <f t="shared" si="15"/>
        <v>43458</v>
      </c>
      <c r="F150" s="74">
        <f t="shared" si="15"/>
        <v>43462</v>
      </c>
      <c r="G150" s="74">
        <f t="shared" si="15"/>
        <v>43493</v>
      </c>
    </row>
    <row r="151" spans="1:7" s="57" customFormat="1" ht="15.75" customHeight="1">
      <c r="A151" s="91"/>
      <c r="B151" s="114" t="s">
        <v>680</v>
      </c>
      <c r="C151" s="114" t="s">
        <v>684</v>
      </c>
      <c r="D151" s="688"/>
      <c r="E151" s="76">
        <f t="shared" si="15"/>
        <v>43465</v>
      </c>
      <c r="F151" s="74">
        <f t="shared" si="15"/>
        <v>43469</v>
      </c>
      <c r="G151" s="74">
        <f t="shared" si="15"/>
        <v>43500</v>
      </c>
    </row>
    <row r="152" spans="1:7" s="57" customFormat="1" ht="15.75" customHeight="1">
      <c r="A152" s="91"/>
      <c r="B152" s="112"/>
      <c r="C152" s="112"/>
      <c r="D152" s="689"/>
      <c r="E152" s="76">
        <f t="shared" si="15"/>
        <v>43472</v>
      </c>
      <c r="F152" s="74">
        <f t="shared" si="15"/>
        <v>43476</v>
      </c>
      <c r="G152" s="74">
        <f t="shared" si="15"/>
        <v>43507</v>
      </c>
    </row>
    <row r="153" spans="1:7" s="57" customFormat="1" ht="15.75" customHeight="1">
      <c r="A153" s="91"/>
      <c r="B153" s="17"/>
      <c r="C153" s="17"/>
      <c r="D153" s="18"/>
      <c r="E153" s="18"/>
      <c r="F153" s="19"/>
      <c r="G153" s="19"/>
    </row>
    <row r="154" spans="1:7" s="57" customFormat="1" ht="15.75" customHeight="1">
      <c r="A154" s="678" t="s">
        <v>64</v>
      </c>
      <c r="B154" s="678"/>
      <c r="C154" s="17"/>
      <c r="D154" s="18"/>
      <c r="E154" s="18"/>
      <c r="F154" s="19"/>
      <c r="G154" s="19"/>
    </row>
    <row r="155" spans="1:7" s="57" customFormat="1" ht="15.75" customHeight="1">
      <c r="A155" s="6"/>
      <c r="B155" s="710" t="s">
        <v>40</v>
      </c>
      <c r="C155" s="710" t="s">
        <v>41</v>
      </c>
      <c r="D155" s="710" t="s">
        <v>42</v>
      </c>
      <c r="E155" s="73" t="s">
        <v>814</v>
      </c>
      <c r="F155" s="73" t="s">
        <v>43</v>
      </c>
      <c r="G155" s="73" t="s">
        <v>65</v>
      </c>
    </row>
    <row r="156" spans="1:7" s="57" customFormat="1" ht="15.75" customHeight="1">
      <c r="A156" s="6"/>
      <c r="B156" s="710"/>
      <c r="C156" s="710"/>
      <c r="D156" s="710"/>
      <c r="E156" s="73" t="s">
        <v>32</v>
      </c>
      <c r="F156" s="73" t="s">
        <v>44</v>
      </c>
      <c r="G156" s="73" t="s">
        <v>45</v>
      </c>
    </row>
    <row r="157" spans="1:7" s="57" customFormat="1" ht="15.75" customHeight="1">
      <c r="A157" s="6"/>
      <c r="B157" s="100" t="s">
        <v>472</v>
      </c>
      <c r="C157" s="109" t="s">
        <v>94</v>
      </c>
      <c r="D157" s="670" t="s">
        <v>332</v>
      </c>
      <c r="E157" s="85">
        <v>43433</v>
      </c>
      <c r="F157" s="85">
        <f>E157+5</f>
        <v>43438</v>
      </c>
      <c r="G157" s="74">
        <f>F157+29</f>
        <v>43467</v>
      </c>
    </row>
    <row r="158" spans="1:7" s="57" customFormat="1" ht="15.75" customHeight="1">
      <c r="A158" s="6"/>
      <c r="B158" s="100" t="s">
        <v>473</v>
      </c>
      <c r="C158" s="109" t="s">
        <v>49</v>
      </c>
      <c r="D158" s="670"/>
      <c r="E158" s="102">
        <f t="shared" ref="E158:G161" si="16">E157+7</f>
        <v>43440</v>
      </c>
      <c r="F158" s="85">
        <f t="shared" si="16"/>
        <v>43445</v>
      </c>
      <c r="G158" s="74">
        <f t="shared" si="16"/>
        <v>43474</v>
      </c>
    </row>
    <row r="159" spans="1:7" s="57" customFormat="1" ht="15.75" customHeight="1">
      <c r="A159" s="6"/>
      <c r="B159" s="100" t="s">
        <v>474</v>
      </c>
      <c r="C159" s="109" t="s">
        <v>347</v>
      </c>
      <c r="D159" s="670"/>
      <c r="E159" s="102">
        <f t="shared" si="16"/>
        <v>43447</v>
      </c>
      <c r="F159" s="85">
        <f t="shared" si="16"/>
        <v>43452</v>
      </c>
      <c r="G159" s="74">
        <f t="shared" si="16"/>
        <v>43481</v>
      </c>
    </row>
    <row r="160" spans="1:7" s="57" customFormat="1" ht="15.75" customHeight="1">
      <c r="A160" s="6"/>
      <c r="B160" s="100" t="s">
        <v>475</v>
      </c>
      <c r="C160" s="109" t="s">
        <v>49</v>
      </c>
      <c r="D160" s="670"/>
      <c r="E160" s="102">
        <f t="shared" si="16"/>
        <v>43454</v>
      </c>
      <c r="F160" s="85">
        <f t="shared" si="16"/>
        <v>43459</v>
      </c>
      <c r="G160" s="74">
        <f t="shared" si="16"/>
        <v>43488</v>
      </c>
    </row>
    <row r="161" spans="1:7" s="57" customFormat="1" ht="15.75" customHeight="1">
      <c r="A161" s="6"/>
      <c r="B161" s="100"/>
      <c r="C161" s="109"/>
      <c r="D161" s="670"/>
      <c r="E161" s="102">
        <f t="shared" si="16"/>
        <v>43461</v>
      </c>
      <c r="F161" s="85">
        <f t="shared" si="16"/>
        <v>43466</v>
      </c>
      <c r="G161" s="74">
        <f t="shared" si="16"/>
        <v>43495</v>
      </c>
    </row>
    <row r="162" spans="1:7" s="57" customFormat="1" ht="15.75" customHeight="1">
      <c r="A162" s="6"/>
      <c r="B162" s="13"/>
      <c r="C162" s="13"/>
      <c r="D162" s="20"/>
      <c r="E162" s="20"/>
      <c r="F162" s="20"/>
      <c r="G162" s="20"/>
    </row>
    <row r="163" spans="1:7" s="57" customFormat="1" ht="15.75" customHeight="1">
      <c r="A163" s="678" t="s">
        <v>835</v>
      </c>
      <c r="B163" s="678"/>
      <c r="C163" s="17"/>
      <c r="D163" s="18"/>
      <c r="E163" s="18"/>
      <c r="F163" s="19"/>
      <c r="G163" s="19"/>
    </row>
    <row r="164" spans="1:7" s="57" customFormat="1" ht="15.75" customHeight="1">
      <c r="A164" s="91"/>
      <c r="B164" s="662" t="s">
        <v>40</v>
      </c>
      <c r="C164" s="662" t="s">
        <v>41</v>
      </c>
      <c r="D164" s="662" t="s">
        <v>42</v>
      </c>
      <c r="E164" s="73" t="s">
        <v>814</v>
      </c>
      <c r="F164" s="73" t="s">
        <v>43</v>
      </c>
      <c r="G164" s="73" t="s">
        <v>66</v>
      </c>
    </row>
    <row r="165" spans="1:7" s="57" customFormat="1" ht="15.75" customHeight="1">
      <c r="A165" s="91"/>
      <c r="B165" s="663"/>
      <c r="C165" s="663"/>
      <c r="D165" s="663"/>
      <c r="E165" s="73" t="s">
        <v>32</v>
      </c>
      <c r="F165" s="73" t="s">
        <v>44</v>
      </c>
      <c r="G165" s="73" t="s">
        <v>45</v>
      </c>
    </row>
    <row r="166" spans="1:7" s="57" customFormat="1" ht="15.75" customHeight="1">
      <c r="A166" s="91"/>
      <c r="B166" s="100" t="s">
        <v>421</v>
      </c>
      <c r="C166" s="101" t="s">
        <v>128</v>
      </c>
      <c r="D166" s="687" t="s">
        <v>812</v>
      </c>
      <c r="E166" s="85">
        <v>43433</v>
      </c>
      <c r="F166" s="85">
        <f>E166+5</f>
        <v>43438</v>
      </c>
      <c r="G166" s="74">
        <f>F166+29</f>
        <v>43467</v>
      </c>
    </row>
    <row r="167" spans="1:7" s="57" customFormat="1" ht="15.75" customHeight="1">
      <c r="A167" s="91"/>
      <c r="B167" s="100" t="s">
        <v>659</v>
      </c>
      <c r="C167" s="75" t="s">
        <v>94</v>
      </c>
      <c r="D167" s="688"/>
      <c r="E167" s="102">
        <f t="shared" ref="E167:G170" si="17">E166+7</f>
        <v>43440</v>
      </c>
      <c r="F167" s="85">
        <f t="shared" si="17"/>
        <v>43445</v>
      </c>
      <c r="G167" s="74">
        <f t="shared" si="17"/>
        <v>43474</v>
      </c>
    </row>
    <row r="168" spans="1:7" s="57" customFormat="1" ht="15.75" customHeight="1">
      <c r="A168" s="91"/>
      <c r="B168" s="100" t="s">
        <v>660</v>
      </c>
      <c r="C168" s="103" t="s">
        <v>128</v>
      </c>
      <c r="D168" s="688"/>
      <c r="E168" s="102">
        <f t="shared" si="17"/>
        <v>43447</v>
      </c>
      <c r="F168" s="85">
        <f t="shared" si="17"/>
        <v>43452</v>
      </c>
      <c r="G168" s="74">
        <f t="shared" si="17"/>
        <v>43481</v>
      </c>
    </row>
    <row r="169" spans="1:7" s="57" customFormat="1" ht="15.75" customHeight="1">
      <c r="A169" s="91"/>
      <c r="B169" s="100" t="s">
        <v>661</v>
      </c>
      <c r="C169" s="75" t="s">
        <v>51</v>
      </c>
      <c r="D169" s="688"/>
      <c r="E169" s="102">
        <f t="shared" si="17"/>
        <v>43454</v>
      </c>
      <c r="F169" s="85">
        <f t="shared" si="17"/>
        <v>43459</v>
      </c>
      <c r="G169" s="74">
        <f t="shared" si="17"/>
        <v>43488</v>
      </c>
    </row>
    <row r="170" spans="1:7" s="57" customFormat="1" ht="15.75" customHeight="1">
      <c r="A170" s="91"/>
      <c r="B170" s="100" t="s">
        <v>662</v>
      </c>
      <c r="C170" s="103" t="s">
        <v>51</v>
      </c>
      <c r="D170" s="689"/>
      <c r="E170" s="102">
        <f t="shared" si="17"/>
        <v>43461</v>
      </c>
      <c r="F170" s="85">
        <f t="shared" si="17"/>
        <v>43466</v>
      </c>
      <c r="G170" s="74">
        <f t="shared" si="17"/>
        <v>43495</v>
      </c>
    </row>
    <row r="171" spans="1:7" s="57" customFormat="1" ht="15.75" customHeight="1">
      <c r="A171" s="91"/>
      <c r="B171" s="17"/>
      <c r="C171" s="17"/>
      <c r="D171" s="18"/>
      <c r="E171" s="18"/>
      <c r="F171" s="19"/>
      <c r="G171" s="19"/>
    </row>
    <row r="172" spans="1:7" s="57" customFormat="1" ht="15.75" customHeight="1">
      <c r="A172" s="709" t="s">
        <v>836</v>
      </c>
      <c r="B172" s="709"/>
      <c r="C172" s="709"/>
      <c r="D172" s="709"/>
      <c r="E172" s="709"/>
      <c r="F172" s="709"/>
      <c r="G172" s="709"/>
    </row>
    <row r="173" spans="1:7" s="57" customFormat="1" ht="15.75" customHeight="1">
      <c r="A173" s="708" t="s">
        <v>67</v>
      </c>
      <c r="B173" s="708"/>
      <c r="C173" s="21"/>
      <c r="D173" s="3"/>
      <c r="E173" s="3"/>
      <c r="F173" s="4"/>
      <c r="G173" s="4"/>
    </row>
    <row r="174" spans="1:7" s="57" customFormat="1" ht="15.75" customHeight="1">
      <c r="A174" s="91"/>
      <c r="B174" s="662" t="s">
        <v>40</v>
      </c>
      <c r="C174" s="662" t="s">
        <v>41</v>
      </c>
      <c r="D174" s="662" t="s">
        <v>42</v>
      </c>
      <c r="E174" s="73" t="s">
        <v>814</v>
      </c>
      <c r="F174" s="73" t="s">
        <v>43</v>
      </c>
      <c r="G174" s="88" t="s">
        <v>54</v>
      </c>
    </row>
    <row r="175" spans="1:7" s="57" customFormat="1" ht="15.75" customHeight="1">
      <c r="A175" s="91"/>
      <c r="B175" s="663"/>
      <c r="C175" s="663"/>
      <c r="D175" s="663"/>
      <c r="E175" s="89" t="s">
        <v>32</v>
      </c>
      <c r="F175" s="110" t="s">
        <v>44</v>
      </c>
      <c r="G175" s="73" t="s">
        <v>45</v>
      </c>
    </row>
    <row r="176" spans="1:7" s="57" customFormat="1" ht="15.75" customHeight="1">
      <c r="A176" s="91"/>
      <c r="B176" s="100" t="s">
        <v>421</v>
      </c>
      <c r="C176" s="101" t="s">
        <v>128</v>
      </c>
      <c r="D176" s="687" t="s">
        <v>812</v>
      </c>
      <c r="E176" s="85">
        <v>43433</v>
      </c>
      <c r="F176" s="85">
        <f>E176+5</f>
        <v>43438</v>
      </c>
      <c r="G176" s="74">
        <f>F176+29</f>
        <v>43467</v>
      </c>
    </row>
    <row r="177" spans="1:7" s="57" customFormat="1" ht="15.75" customHeight="1">
      <c r="A177" s="91"/>
      <c r="B177" s="100" t="s">
        <v>659</v>
      </c>
      <c r="C177" s="75" t="s">
        <v>94</v>
      </c>
      <c r="D177" s="688"/>
      <c r="E177" s="102">
        <f t="shared" ref="E177:G180" si="18">E176+7</f>
        <v>43440</v>
      </c>
      <c r="F177" s="85">
        <f t="shared" si="18"/>
        <v>43445</v>
      </c>
      <c r="G177" s="74">
        <f t="shared" si="18"/>
        <v>43474</v>
      </c>
    </row>
    <row r="178" spans="1:7" s="57" customFormat="1" ht="15.75" customHeight="1">
      <c r="A178" s="91"/>
      <c r="B178" s="100" t="s">
        <v>660</v>
      </c>
      <c r="C178" s="103" t="s">
        <v>128</v>
      </c>
      <c r="D178" s="688"/>
      <c r="E178" s="102">
        <f t="shared" si="18"/>
        <v>43447</v>
      </c>
      <c r="F178" s="85">
        <f t="shared" si="18"/>
        <v>43452</v>
      </c>
      <c r="G178" s="74">
        <f t="shared" si="18"/>
        <v>43481</v>
      </c>
    </row>
    <row r="179" spans="1:7" s="57" customFormat="1" ht="15.75" customHeight="1">
      <c r="A179" s="91"/>
      <c r="B179" s="100" t="s">
        <v>661</v>
      </c>
      <c r="C179" s="75" t="s">
        <v>51</v>
      </c>
      <c r="D179" s="688"/>
      <c r="E179" s="102">
        <f t="shared" si="18"/>
        <v>43454</v>
      </c>
      <c r="F179" s="85">
        <f t="shared" si="18"/>
        <v>43459</v>
      </c>
      <c r="G179" s="74">
        <f t="shared" si="18"/>
        <v>43488</v>
      </c>
    </row>
    <row r="180" spans="1:7" s="57" customFormat="1" ht="15.75" customHeight="1">
      <c r="A180" s="91"/>
      <c r="B180" s="100" t="s">
        <v>662</v>
      </c>
      <c r="C180" s="103" t="s">
        <v>51</v>
      </c>
      <c r="D180" s="689"/>
      <c r="E180" s="102">
        <f t="shared" si="18"/>
        <v>43461</v>
      </c>
      <c r="F180" s="85">
        <f t="shared" si="18"/>
        <v>43466</v>
      </c>
      <c r="G180" s="74">
        <f t="shared" si="18"/>
        <v>43495</v>
      </c>
    </row>
    <row r="181" spans="1:7" s="57" customFormat="1" ht="15.75" customHeight="1">
      <c r="A181" s="91"/>
      <c r="B181" s="17"/>
      <c r="C181" s="17"/>
      <c r="D181" s="18"/>
      <c r="E181" s="18"/>
      <c r="F181" s="19"/>
      <c r="G181" s="19"/>
    </row>
    <row r="182" spans="1:7" s="57" customFormat="1" ht="15.75" customHeight="1">
      <c r="A182" s="678" t="s">
        <v>837</v>
      </c>
      <c r="B182" s="678"/>
      <c r="C182" s="17"/>
      <c r="D182" s="18"/>
      <c r="E182" s="18"/>
      <c r="F182" s="19"/>
      <c r="G182" s="19"/>
    </row>
    <row r="183" spans="1:7" s="57" customFormat="1" ht="15.75" customHeight="1">
      <c r="A183" s="91"/>
      <c r="B183" s="662" t="s">
        <v>40</v>
      </c>
      <c r="C183" s="662" t="s">
        <v>41</v>
      </c>
      <c r="D183" s="662" t="s">
        <v>42</v>
      </c>
      <c r="E183" s="73" t="s">
        <v>814</v>
      </c>
      <c r="F183" s="73" t="s">
        <v>43</v>
      </c>
      <c r="G183" s="88" t="s">
        <v>54</v>
      </c>
    </row>
    <row r="184" spans="1:7" s="57" customFormat="1" ht="15.75" customHeight="1">
      <c r="A184" s="91"/>
      <c r="B184" s="663"/>
      <c r="C184" s="663"/>
      <c r="D184" s="663"/>
      <c r="E184" s="89" t="s">
        <v>32</v>
      </c>
      <c r="F184" s="110" t="s">
        <v>44</v>
      </c>
      <c r="G184" s="73" t="s">
        <v>45</v>
      </c>
    </row>
    <row r="185" spans="1:7" s="57" customFormat="1" ht="15.75" customHeight="1">
      <c r="A185" s="91"/>
      <c r="B185" s="100" t="s">
        <v>421</v>
      </c>
      <c r="C185" s="101" t="s">
        <v>128</v>
      </c>
      <c r="D185" s="687" t="s">
        <v>812</v>
      </c>
      <c r="E185" s="85">
        <v>43433</v>
      </c>
      <c r="F185" s="85">
        <f>E185+5</f>
        <v>43438</v>
      </c>
      <c r="G185" s="74">
        <f>F185+29</f>
        <v>43467</v>
      </c>
    </row>
    <row r="186" spans="1:7" s="57" customFormat="1" ht="15.75" customHeight="1">
      <c r="A186" s="91"/>
      <c r="B186" s="100" t="s">
        <v>659</v>
      </c>
      <c r="C186" s="75" t="s">
        <v>94</v>
      </c>
      <c r="D186" s="688"/>
      <c r="E186" s="102">
        <f t="shared" ref="E186:G189" si="19">E185+7</f>
        <v>43440</v>
      </c>
      <c r="F186" s="85">
        <f t="shared" si="19"/>
        <v>43445</v>
      </c>
      <c r="G186" s="74">
        <f t="shared" si="19"/>
        <v>43474</v>
      </c>
    </row>
    <row r="187" spans="1:7" s="57" customFormat="1" ht="15.75" customHeight="1">
      <c r="A187" s="91"/>
      <c r="B187" s="100" t="s">
        <v>660</v>
      </c>
      <c r="C187" s="103" t="s">
        <v>128</v>
      </c>
      <c r="D187" s="688"/>
      <c r="E187" s="102">
        <f t="shared" si="19"/>
        <v>43447</v>
      </c>
      <c r="F187" s="85">
        <f t="shared" si="19"/>
        <v>43452</v>
      </c>
      <c r="G187" s="74">
        <f t="shared" si="19"/>
        <v>43481</v>
      </c>
    </row>
    <row r="188" spans="1:7" s="57" customFormat="1" ht="15.75" customHeight="1">
      <c r="A188" s="91"/>
      <c r="B188" s="100" t="s">
        <v>661</v>
      </c>
      <c r="C188" s="75" t="s">
        <v>51</v>
      </c>
      <c r="D188" s="688"/>
      <c r="E188" s="102">
        <f t="shared" si="19"/>
        <v>43454</v>
      </c>
      <c r="F188" s="85">
        <f t="shared" si="19"/>
        <v>43459</v>
      </c>
      <c r="G188" s="74">
        <f t="shared" si="19"/>
        <v>43488</v>
      </c>
    </row>
    <row r="189" spans="1:7" s="57" customFormat="1" ht="15.75" customHeight="1">
      <c r="A189" s="91"/>
      <c r="B189" s="100" t="s">
        <v>662</v>
      </c>
      <c r="C189" s="103" t="s">
        <v>51</v>
      </c>
      <c r="D189" s="689"/>
      <c r="E189" s="102">
        <f t="shared" si="19"/>
        <v>43461</v>
      </c>
      <c r="F189" s="85">
        <f t="shared" si="19"/>
        <v>43466</v>
      </c>
      <c r="G189" s="74">
        <f t="shared" si="19"/>
        <v>43495</v>
      </c>
    </row>
    <row r="190" spans="1:7" s="57" customFormat="1" ht="15.75" customHeight="1">
      <c r="A190" s="91"/>
      <c r="B190" s="13"/>
      <c r="C190" s="13"/>
      <c r="D190" s="15"/>
      <c r="E190" s="58"/>
      <c r="F190" s="16"/>
      <c r="G190" s="12"/>
    </row>
    <row r="191" spans="1:7" s="57" customFormat="1" ht="15.75" customHeight="1">
      <c r="A191" s="678" t="s">
        <v>838</v>
      </c>
      <c r="B191" s="678"/>
      <c r="C191" s="17"/>
      <c r="D191" s="18"/>
      <c r="E191" s="18"/>
      <c r="F191" s="19"/>
      <c r="G191" s="19"/>
    </row>
    <row r="192" spans="1:7" s="57" customFormat="1" ht="15.75" customHeight="1">
      <c r="A192" s="91"/>
      <c r="B192" s="662" t="s">
        <v>40</v>
      </c>
      <c r="C192" s="662" t="s">
        <v>41</v>
      </c>
      <c r="D192" s="662" t="s">
        <v>42</v>
      </c>
      <c r="E192" s="73" t="s">
        <v>814</v>
      </c>
      <c r="F192" s="73" t="s">
        <v>43</v>
      </c>
      <c r="G192" s="88" t="s">
        <v>65</v>
      </c>
    </row>
    <row r="193" spans="1:7" s="57" customFormat="1" ht="15.75" customHeight="1">
      <c r="A193" s="91"/>
      <c r="B193" s="663"/>
      <c r="C193" s="663"/>
      <c r="D193" s="663"/>
      <c r="E193" s="89" t="s">
        <v>32</v>
      </c>
      <c r="F193" s="78" t="s">
        <v>44</v>
      </c>
      <c r="G193" s="73" t="s">
        <v>45</v>
      </c>
    </row>
    <row r="194" spans="1:7" s="57" customFormat="1" ht="15.75" customHeight="1">
      <c r="A194" s="91"/>
      <c r="B194" s="100" t="s">
        <v>472</v>
      </c>
      <c r="C194" s="109" t="s">
        <v>94</v>
      </c>
      <c r="D194" s="687" t="s">
        <v>332</v>
      </c>
      <c r="E194" s="85">
        <v>43433</v>
      </c>
      <c r="F194" s="85">
        <f>E194+5</f>
        <v>43438</v>
      </c>
      <c r="G194" s="74">
        <f>F194+29</f>
        <v>43467</v>
      </c>
    </row>
    <row r="195" spans="1:7" s="57" customFormat="1" ht="15.75" customHeight="1">
      <c r="A195" s="91"/>
      <c r="B195" s="100" t="s">
        <v>473</v>
      </c>
      <c r="C195" s="109" t="s">
        <v>49</v>
      </c>
      <c r="D195" s="688"/>
      <c r="E195" s="102">
        <f t="shared" ref="E195:G198" si="20">E194+7</f>
        <v>43440</v>
      </c>
      <c r="F195" s="85">
        <f t="shared" si="20"/>
        <v>43445</v>
      </c>
      <c r="G195" s="74">
        <f t="shared" si="20"/>
        <v>43474</v>
      </c>
    </row>
    <row r="196" spans="1:7" s="57" customFormat="1" ht="15.75" customHeight="1">
      <c r="A196" s="91"/>
      <c r="B196" s="100" t="s">
        <v>474</v>
      </c>
      <c r="C196" s="109" t="s">
        <v>347</v>
      </c>
      <c r="D196" s="688"/>
      <c r="E196" s="102">
        <f t="shared" si="20"/>
        <v>43447</v>
      </c>
      <c r="F196" s="85">
        <f t="shared" si="20"/>
        <v>43452</v>
      </c>
      <c r="G196" s="74">
        <f t="shared" si="20"/>
        <v>43481</v>
      </c>
    </row>
    <row r="197" spans="1:7" s="57" customFormat="1" ht="15.75" customHeight="1">
      <c r="A197" s="91"/>
      <c r="B197" s="100" t="s">
        <v>475</v>
      </c>
      <c r="C197" s="109" t="s">
        <v>49</v>
      </c>
      <c r="D197" s="688"/>
      <c r="E197" s="102">
        <f t="shared" si="20"/>
        <v>43454</v>
      </c>
      <c r="F197" s="85">
        <f t="shared" si="20"/>
        <v>43459</v>
      </c>
      <c r="G197" s="74">
        <f t="shared" si="20"/>
        <v>43488</v>
      </c>
    </row>
    <row r="198" spans="1:7" s="57" customFormat="1" ht="15.75" customHeight="1">
      <c r="A198" s="91"/>
      <c r="B198" s="100"/>
      <c r="C198" s="109" t="s">
        <v>783</v>
      </c>
      <c r="D198" s="689"/>
      <c r="E198" s="102">
        <f t="shared" si="20"/>
        <v>43461</v>
      </c>
      <c r="F198" s="85">
        <f t="shared" si="20"/>
        <v>43466</v>
      </c>
      <c r="G198" s="74">
        <f t="shared" si="20"/>
        <v>43495</v>
      </c>
    </row>
    <row r="199" spans="1:7" s="57" customFormat="1" ht="15.75" customHeight="1">
      <c r="A199" s="91"/>
      <c r="B199" s="22"/>
      <c r="C199" s="22"/>
      <c r="D199" s="15"/>
      <c r="E199" s="15"/>
      <c r="F199" s="12"/>
      <c r="G199" s="12"/>
    </row>
    <row r="200" spans="1:7" s="57" customFormat="1" ht="15.75" customHeight="1">
      <c r="A200" s="91"/>
      <c r="B200" s="17"/>
      <c r="C200" s="17"/>
      <c r="D200" s="18"/>
      <c r="E200" s="18"/>
      <c r="F200" s="19"/>
      <c r="G200" s="19"/>
    </row>
    <row r="201" spans="1:7" s="57" customFormat="1" ht="15.75" customHeight="1">
      <c r="A201" s="678" t="s">
        <v>71</v>
      </c>
      <c r="B201" s="678"/>
      <c r="C201" s="17"/>
      <c r="D201" s="18"/>
      <c r="E201" s="18"/>
      <c r="F201" s="19"/>
      <c r="G201" s="19"/>
    </row>
    <row r="202" spans="1:7" s="57" customFormat="1" ht="15.75" customHeight="1">
      <c r="A202" s="91"/>
      <c r="B202" s="662" t="s">
        <v>40</v>
      </c>
      <c r="C202" s="662" t="s">
        <v>41</v>
      </c>
      <c r="D202" s="662" t="s">
        <v>42</v>
      </c>
      <c r="E202" s="73" t="s">
        <v>814</v>
      </c>
      <c r="F202" s="73" t="s">
        <v>43</v>
      </c>
      <c r="G202" s="88" t="s">
        <v>65</v>
      </c>
    </row>
    <row r="203" spans="1:7" s="57" customFormat="1" ht="15.75" customHeight="1">
      <c r="A203" s="91"/>
      <c r="B203" s="663"/>
      <c r="C203" s="663"/>
      <c r="D203" s="663"/>
      <c r="E203" s="89" t="s">
        <v>32</v>
      </c>
      <c r="F203" s="78" t="s">
        <v>44</v>
      </c>
      <c r="G203" s="73" t="s">
        <v>45</v>
      </c>
    </row>
    <row r="204" spans="1:7" s="57" customFormat="1" ht="15.75" customHeight="1">
      <c r="A204" s="91"/>
      <c r="B204" s="100" t="s">
        <v>421</v>
      </c>
      <c r="C204" s="101" t="s">
        <v>128</v>
      </c>
      <c r="D204" s="687" t="s">
        <v>812</v>
      </c>
      <c r="E204" s="85">
        <v>43433</v>
      </c>
      <c r="F204" s="85">
        <f>E204+5</f>
        <v>43438</v>
      </c>
      <c r="G204" s="74">
        <f>F204+29</f>
        <v>43467</v>
      </c>
    </row>
    <row r="205" spans="1:7" s="57" customFormat="1" ht="15.75" customHeight="1">
      <c r="A205" s="91"/>
      <c r="B205" s="100" t="s">
        <v>659</v>
      </c>
      <c r="C205" s="75" t="s">
        <v>94</v>
      </c>
      <c r="D205" s="688"/>
      <c r="E205" s="102">
        <f>E204+7</f>
        <v>43440</v>
      </c>
      <c r="F205" s="85">
        <f t="shared" ref="E205:G208" si="21">F204+7</f>
        <v>43445</v>
      </c>
      <c r="G205" s="74">
        <f t="shared" si="21"/>
        <v>43474</v>
      </c>
    </row>
    <row r="206" spans="1:7" s="57" customFormat="1" ht="15.75" customHeight="1">
      <c r="A206" s="91"/>
      <c r="B206" s="100" t="s">
        <v>660</v>
      </c>
      <c r="C206" s="103" t="s">
        <v>128</v>
      </c>
      <c r="D206" s="688"/>
      <c r="E206" s="102">
        <f t="shared" si="21"/>
        <v>43447</v>
      </c>
      <c r="F206" s="85">
        <f t="shared" si="21"/>
        <v>43452</v>
      </c>
      <c r="G206" s="74">
        <f t="shared" si="21"/>
        <v>43481</v>
      </c>
    </row>
    <row r="207" spans="1:7" s="57" customFormat="1" ht="15.75" customHeight="1">
      <c r="A207" s="91"/>
      <c r="B207" s="100" t="s">
        <v>661</v>
      </c>
      <c r="C207" s="75" t="s">
        <v>51</v>
      </c>
      <c r="D207" s="688"/>
      <c r="E207" s="102">
        <f t="shared" si="21"/>
        <v>43454</v>
      </c>
      <c r="F207" s="85">
        <f t="shared" si="21"/>
        <v>43459</v>
      </c>
      <c r="G207" s="74">
        <f t="shared" si="21"/>
        <v>43488</v>
      </c>
    </row>
    <row r="208" spans="1:7" s="57" customFormat="1" ht="15.75" customHeight="1">
      <c r="A208" s="91"/>
      <c r="B208" s="100" t="s">
        <v>662</v>
      </c>
      <c r="C208" s="103" t="s">
        <v>51</v>
      </c>
      <c r="D208" s="689"/>
      <c r="E208" s="102">
        <f t="shared" si="21"/>
        <v>43461</v>
      </c>
      <c r="F208" s="85">
        <f t="shared" si="21"/>
        <v>43466</v>
      </c>
      <c r="G208" s="74">
        <f t="shared" si="21"/>
        <v>43495</v>
      </c>
    </row>
    <row r="209" spans="1:7" s="57" customFormat="1" ht="15.75" customHeight="1">
      <c r="A209" s="98"/>
      <c r="B209" s="21"/>
      <c r="C209" s="21"/>
      <c r="D209" s="3"/>
      <c r="E209" s="3"/>
      <c r="F209" s="4"/>
      <c r="G209" s="4"/>
    </row>
    <row r="210" spans="1:7" s="57" customFormat="1" ht="15.75" customHeight="1">
      <c r="A210" s="709" t="s">
        <v>839</v>
      </c>
      <c r="B210" s="709"/>
      <c r="C210" s="709"/>
      <c r="D210" s="709"/>
      <c r="E210" s="709"/>
      <c r="F210" s="709"/>
      <c r="G210" s="709"/>
    </row>
    <row r="211" spans="1:7" s="57" customFormat="1" ht="15.75" customHeight="1">
      <c r="A211" s="678" t="s">
        <v>840</v>
      </c>
      <c r="B211" s="678"/>
      <c r="C211" s="21"/>
      <c r="D211" s="3"/>
      <c r="E211" s="3"/>
      <c r="F211" s="4"/>
      <c r="G211" s="4"/>
    </row>
    <row r="212" spans="1:7" s="57" customFormat="1" ht="15.75" customHeight="1">
      <c r="A212" s="91"/>
      <c r="B212" s="664" t="s">
        <v>40</v>
      </c>
      <c r="C212" s="664" t="s">
        <v>41</v>
      </c>
      <c r="D212" s="664" t="s">
        <v>42</v>
      </c>
      <c r="E212" s="73" t="s">
        <v>814</v>
      </c>
      <c r="F212" s="73" t="s">
        <v>43</v>
      </c>
      <c r="G212" s="73" t="s">
        <v>72</v>
      </c>
    </row>
    <row r="213" spans="1:7" s="57" customFormat="1" ht="15.75" customHeight="1">
      <c r="A213" s="91"/>
      <c r="B213" s="665"/>
      <c r="C213" s="665"/>
      <c r="D213" s="665"/>
      <c r="E213" s="73" t="s">
        <v>32</v>
      </c>
      <c r="F213" s="73" t="s">
        <v>44</v>
      </c>
      <c r="G213" s="73" t="s">
        <v>45</v>
      </c>
    </row>
    <row r="214" spans="1:7" s="57" customFormat="1" ht="15.75" customHeight="1">
      <c r="A214" s="91"/>
      <c r="B214" s="115" t="s">
        <v>354</v>
      </c>
      <c r="C214" s="82"/>
      <c r="D214" s="705" t="s">
        <v>841</v>
      </c>
      <c r="E214" s="116">
        <v>43432</v>
      </c>
      <c r="F214" s="116">
        <f>E214+4</f>
        <v>43436</v>
      </c>
      <c r="G214" s="74">
        <f>F214+26</f>
        <v>43462</v>
      </c>
    </row>
    <row r="215" spans="1:7" s="57" customFormat="1" ht="15.75" customHeight="1">
      <c r="A215" s="91"/>
      <c r="B215" s="115" t="s">
        <v>477</v>
      </c>
      <c r="C215" s="82" t="s">
        <v>259</v>
      </c>
      <c r="D215" s="706"/>
      <c r="E215" s="116">
        <f t="shared" ref="E215:G219" si="22">E214+7</f>
        <v>43439</v>
      </c>
      <c r="F215" s="116">
        <f t="shared" si="22"/>
        <v>43443</v>
      </c>
      <c r="G215" s="74">
        <f t="shared" si="22"/>
        <v>43469</v>
      </c>
    </row>
    <row r="216" spans="1:7" s="57" customFormat="1" ht="15.75" customHeight="1">
      <c r="A216" s="91"/>
      <c r="B216" s="115" t="s">
        <v>478</v>
      </c>
      <c r="C216" s="82" t="s">
        <v>480</v>
      </c>
      <c r="D216" s="706"/>
      <c r="E216" s="116">
        <f t="shared" si="22"/>
        <v>43446</v>
      </c>
      <c r="F216" s="116">
        <f t="shared" si="22"/>
        <v>43450</v>
      </c>
      <c r="G216" s="74">
        <f t="shared" si="22"/>
        <v>43476</v>
      </c>
    </row>
    <row r="217" spans="1:7" s="57" customFormat="1" ht="15.75" customHeight="1">
      <c r="A217" s="91"/>
      <c r="B217" s="114" t="s">
        <v>476</v>
      </c>
      <c r="C217" s="82" t="s">
        <v>481</v>
      </c>
      <c r="D217" s="706"/>
      <c r="E217" s="116">
        <f t="shared" si="22"/>
        <v>43453</v>
      </c>
      <c r="F217" s="116">
        <f t="shared" si="22"/>
        <v>43457</v>
      </c>
      <c r="G217" s="74">
        <f t="shared" si="22"/>
        <v>43483</v>
      </c>
    </row>
    <row r="218" spans="1:7" s="57" customFormat="1" ht="15.75" customHeight="1">
      <c r="A218" s="91"/>
      <c r="B218" s="114" t="s">
        <v>479</v>
      </c>
      <c r="C218" s="82" t="s">
        <v>482</v>
      </c>
      <c r="D218" s="706"/>
      <c r="E218" s="116">
        <f t="shared" si="22"/>
        <v>43460</v>
      </c>
      <c r="F218" s="116">
        <f t="shared" si="22"/>
        <v>43464</v>
      </c>
      <c r="G218" s="74">
        <f t="shared" si="22"/>
        <v>43490</v>
      </c>
    </row>
    <row r="219" spans="1:7" s="57" customFormat="1" ht="15.75" customHeight="1">
      <c r="A219" s="91"/>
      <c r="B219" s="114"/>
      <c r="C219" s="82"/>
      <c r="D219" s="707"/>
      <c r="E219" s="116">
        <f t="shared" si="22"/>
        <v>43467</v>
      </c>
      <c r="F219" s="116">
        <f t="shared" si="22"/>
        <v>43471</v>
      </c>
      <c r="G219" s="74">
        <f t="shared" si="22"/>
        <v>43497</v>
      </c>
    </row>
    <row r="220" spans="1:7" s="57" customFormat="1" ht="15.75" customHeight="1">
      <c r="A220" s="91"/>
      <c r="B220" s="20"/>
      <c r="C220" s="23"/>
      <c r="D220" s="10"/>
      <c r="E220" s="24"/>
      <c r="F220" s="24"/>
      <c r="G220" s="12"/>
    </row>
    <row r="221" spans="1:7" s="57" customFormat="1" ht="15.75" customHeight="1">
      <c r="A221" s="91"/>
      <c r="B221" s="17"/>
      <c r="C221" s="17"/>
      <c r="D221" s="18"/>
      <c r="E221" s="18"/>
      <c r="F221" s="19"/>
      <c r="G221" s="19"/>
    </row>
    <row r="222" spans="1:7" s="57" customFormat="1" ht="15.75" customHeight="1">
      <c r="A222" s="91"/>
      <c r="B222" s="662" t="s">
        <v>40</v>
      </c>
      <c r="C222" s="662" t="s">
        <v>41</v>
      </c>
      <c r="D222" s="662" t="s">
        <v>42</v>
      </c>
      <c r="E222" s="73" t="s">
        <v>814</v>
      </c>
      <c r="F222" s="73" t="s">
        <v>43</v>
      </c>
      <c r="G222" s="88" t="s">
        <v>72</v>
      </c>
    </row>
    <row r="223" spans="1:7" s="57" customFormat="1" ht="15.75" customHeight="1">
      <c r="A223" s="91"/>
      <c r="B223" s="663"/>
      <c r="C223" s="663"/>
      <c r="D223" s="663"/>
      <c r="E223" s="89" t="s">
        <v>32</v>
      </c>
      <c r="F223" s="78" t="s">
        <v>44</v>
      </c>
      <c r="G223" s="73" t="s">
        <v>45</v>
      </c>
    </row>
    <row r="224" spans="1:7" s="57" customFormat="1" ht="15.75" customHeight="1">
      <c r="A224" s="91"/>
      <c r="B224" s="117" t="s">
        <v>433</v>
      </c>
      <c r="C224" s="118" t="s">
        <v>434</v>
      </c>
      <c r="D224" s="687" t="s">
        <v>842</v>
      </c>
      <c r="E224" s="79">
        <v>43435</v>
      </c>
      <c r="F224" s="79">
        <f>E224+4</f>
        <v>43439</v>
      </c>
      <c r="G224" s="74">
        <f>F224+29</f>
        <v>43468</v>
      </c>
    </row>
    <row r="225" spans="1:7" s="57" customFormat="1" ht="15.75" customHeight="1">
      <c r="A225" s="91"/>
      <c r="B225" s="117" t="s">
        <v>690</v>
      </c>
      <c r="C225" s="118" t="s">
        <v>692</v>
      </c>
      <c r="D225" s="688"/>
      <c r="E225" s="79">
        <f t="shared" ref="E225:G228" si="23">E224+7</f>
        <v>43442</v>
      </c>
      <c r="F225" s="79">
        <f t="shared" si="23"/>
        <v>43446</v>
      </c>
      <c r="G225" s="74">
        <f t="shared" si="23"/>
        <v>43475</v>
      </c>
    </row>
    <row r="226" spans="1:7" s="57" customFormat="1" ht="15.75" customHeight="1">
      <c r="A226" s="91"/>
      <c r="B226" s="117" t="s">
        <v>691</v>
      </c>
      <c r="C226" s="118" t="s">
        <v>693</v>
      </c>
      <c r="D226" s="688"/>
      <c r="E226" s="79">
        <f t="shared" si="23"/>
        <v>43449</v>
      </c>
      <c r="F226" s="79">
        <f t="shared" si="23"/>
        <v>43453</v>
      </c>
      <c r="G226" s="74">
        <f t="shared" si="23"/>
        <v>43482</v>
      </c>
    </row>
    <row r="227" spans="1:7" s="57" customFormat="1" ht="15.75" customHeight="1">
      <c r="A227" s="91"/>
      <c r="B227" s="119" t="s">
        <v>210</v>
      </c>
      <c r="C227" s="118" t="s">
        <v>694</v>
      </c>
      <c r="D227" s="688"/>
      <c r="E227" s="79">
        <f t="shared" si="23"/>
        <v>43456</v>
      </c>
      <c r="F227" s="79">
        <f t="shared" si="23"/>
        <v>43460</v>
      </c>
      <c r="G227" s="74">
        <f t="shared" si="23"/>
        <v>43489</v>
      </c>
    </row>
    <row r="228" spans="1:7" s="57" customFormat="1" ht="15.75" customHeight="1">
      <c r="A228" s="91"/>
      <c r="B228" s="120" t="s">
        <v>209</v>
      </c>
      <c r="C228" s="118" t="s">
        <v>695</v>
      </c>
      <c r="D228" s="689"/>
      <c r="E228" s="79">
        <f t="shared" si="23"/>
        <v>43463</v>
      </c>
      <c r="F228" s="79">
        <f t="shared" si="23"/>
        <v>43467</v>
      </c>
      <c r="G228" s="74">
        <f t="shared" si="23"/>
        <v>43496</v>
      </c>
    </row>
    <row r="229" spans="1:7" s="57" customFormat="1" ht="15.75" customHeight="1">
      <c r="A229" s="91"/>
      <c r="B229" s="13"/>
      <c r="C229" s="13"/>
      <c r="D229" s="15"/>
      <c r="E229" s="15"/>
      <c r="F229" s="12"/>
      <c r="G229" s="12"/>
    </row>
    <row r="230" spans="1:7" s="57" customFormat="1" ht="15.75" customHeight="1">
      <c r="A230" s="678" t="s">
        <v>79</v>
      </c>
      <c r="B230" s="678"/>
      <c r="C230" s="17"/>
      <c r="D230" s="18"/>
      <c r="E230" s="18"/>
      <c r="F230" s="19"/>
      <c r="G230" s="19"/>
    </row>
    <row r="231" spans="1:7" s="57" customFormat="1" ht="15.75" customHeight="1">
      <c r="A231" s="91"/>
      <c r="B231" s="662" t="s">
        <v>40</v>
      </c>
      <c r="C231" s="662" t="s">
        <v>41</v>
      </c>
      <c r="D231" s="662" t="s">
        <v>42</v>
      </c>
      <c r="E231" s="73" t="s">
        <v>814</v>
      </c>
      <c r="F231" s="73" t="s">
        <v>43</v>
      </c>
      <c r="G231" s="88" t="s">
        <v>79</v>
      </c>
    </row>
    <row r="232" spans="1:7" s="57" customFormat="1" ht="15.75" customHeight="1">
      <c r="A232" s="91"/>
      <c r="B232" s="663"/>
      <c r="C232" s="663"/>
      <c r="D232" s="663"/>
      <c r="E232" s="89" t="s">
        <v>32</v>
      </c>
      <c r="F232" s="78" t="s">
        <v>44</v>
      </c>
      <c r="G232" s="73" t="s">
        <v>45</v>
      </c>
    </row>
    <row r="233" spans="1:7" s="57" customFormat="1" ht="15.75" customHeight="1">
      <c r="A233" s="91"/>
      <c r="B233" s="80" t="s">
        <v>483</v>
      </c>
      <c r="C233" s="80" t="s">
        <v>224</v>
      </c>
      <c r="D233" s="687" t="s">
        <v>843</v>
      </c>
      <c r="E233" s="85">
        <v>43431</v>
      </c>
      <c r="F233" s="79">
        <f>E233+4</f>
        <v>43435</v>
      </c>
      <c r="G233" s="74">
        <f>F233+25</f>
        <v>43460</v>
      </c>
    </row>
    <row r="234" spans="1:7" s="57" customFormat="1" ht="15.75" customHeight="1">
      <c r="A234" s="91"/>
      <c r="B234" s="80" t="s">
        <v>484</v>
      </c>
      <c r="C234" s="80" t="s">
        <v>49</v>
      </c>
      <c r="D234" s="688"/>
      <c r="E234" s="79">
        <f t="shared" ref="E234:G237" si="24">E233+7</f>
        <v>43438</v>
      </c>
      <c r="F234" s="79">
        <f t="shared" si="24"/>
        <v>43442</v>
      </c>
      <c r="G234" s="74">
        <f t="shared" si="24"/>
        <v>43467</v>
      </c>
    </row>
    <row r="235" spans="1:7" s="57" customFormat="1" ht="15.75" customHeight="1">
      <c r="A235" s="91"/>
      <c r="B235" s="80" t="s">
        <v>485</v>
      </c>
      <c r="C235" s="80" t="s">
        <v>292</v>
      </c>
      <c r="D235" s="688"/>
      <c r="E235" s="79">
        <f t="shared" si="24"/>
        <v>43445</v>
      </c>
      <c r="F235" s="79">
        <f t="shared" si="24"/>
        <v>43449</v>
      </c>
      <c r="G235" s="74">
        <f t="shared" si="24"/>
        <v>43474</v>
      </c>
    </row>
    <row r="236" spans="1:7" s="57" customFormat="1" ht="15.75" customHeight="1">
      <c r="A236" s="91"/>
      <c r="B236" s="80" t="s">
        <v>486</v>
      </c>
      <c r="C236" s="80" t="s">
        <v>47</v>
      </c>
      <c r="D236" s="688"/>
      <c r="E236" s="79">
        <f t="shared" si="24"/>
        <v>43452</v>
      </c>
      <c r="F236" s="79">
        <f t="shared" si="24"/>
        <v>43456</v>
      </c>
      <c r="G236" s="74">
        <f t="shared" si="24"/>
        <v>43481</v>
      </c>
    </row>
    <row r="237" spans="1:7" s="57" customFormat="1" ht="15.75" customHeight="1">
      <c r="A237" s="91"/>
      <c r="B237" s="80" t="s">
        <v>368</v>
      </c>
      <c r="C237" s="80" t="s">
        <v>260</v>
      </c>
      <c r="D237" s="689"/>
      <c r="E237" s="79">
        <f t="shared" si="24"/>
        <v>43459</v>
      </c>
      <c r="F237" s="79">
        <f t="shared" si="24"/>
        <v>43463</v>
      </c>
      <c r="G237" s="74">
        <f t="shared" si="24"/>
        <v>43488</v>
      </c>
    </row>
    <row r="238" spans="1:7" s="57" customFormat="1" ht="15.75" customHeight="1">
      <c r="A238" s="91"/>
      <c r="B238" s="17"/>
      <c r="C238" s="17"/>
      <c r="D238" s="18"/>
      <c r="E238" s="18"/>
      <c r="F238" s="19"/>
      <c r="G238" s="19"/>
    </row>
    <row r="239" spans="1:7" s="57" customFormat="1" ht="15.75" customHeight="1">
      <c r="A239" s="678" t="s">
        <v>80</v>
      </c>
      <c r="B239" s="678"/>
      <c r="C239" s="17"/>
      <c r="D239" s="18"/>
      <c r="E239" s="18"/>
      <c r="F239" s="19"/>
      <c r="G239" s="19"/>
    </row>
    <row r="240" spans="1:7" s="57" customFormat="1" ht="15.75" customHeight="1">
      <c r="A240" s="91"/>
      <c r="B240" s="664" t="s">
        <v>40</v>
      </c>
      <c r="C240" s="664" t="s">
        <v>41</v>
      </c>
      <c r="D240" s="664" t="s">
        <v>42</v>
      </c>
      <c r="E240" s="73" t="s">
        <v>814</v>
      </c>
      <c r="F240" s="73" t="s">
        <v>43</v>
      </c>
      <c r="G240" s="73" t="s">
        <v>80</v>
      </c>
    </row>
    <row r="241" spans="1:7" s="57" customFormat="1" ht="15.75" customHeight="1">
      <c r="A241" s="91"/>
      <c r="B241" s="665"/>
      <c r="C241" s="665"/>
      <c r="D241" s="665"/>
      <c r="E241" s="73" t="s">
        <v>32</v>
      </c>
      <c r="F241" s="73" t="s">
        <v>44</v>
      </c>
      <c r="G241" s="73" t="s">
        <v>45</v>
      </c>
    </row>
    <row r="242" spans="1:7" s="57" customFormat="1" ht="15.75" customHeight="1">
      <c r="A242" s="91"/>
      <c r="B242" s="111" t="s">
        <v>423</v>
      </c>
      <c r="C242" s="111" t="s">
        <v>424</v>
      </c>
      <c r="D242" s="705" t="s">
        <v>828</v>
      </c>
      <c r="E242" s="85">
        <v>43431</v>
      </c>
      <c r="F242" s="85">
        <f>E242+4</f>
        <v>43435</v>
      </c>
      <c r="G242" s="85">
        <f>F242+23</f>
        <v>43458</v>
      </c>
    </row>
    <row r="243" spans="1:7" s="57" customFormat="1" ht="15.75" customHeight="1">
      <c r="A243" s="91"/>
      <c r="B243" s="111" t="s">
        <v>664</v>
      </c>
      <c r="C243" s="111" t="s">
        <v>304</v>
      </c>
      <c r="D243" s="706"/>
      <c r="E243" s="85">
        <f>E242+7</f>
        <v>43438</v>
      </c>
      <c r="F243" s="85">
        <f t="shared" ref="F243:G247" si="25">F242+7</f>
        <v>43442</v>
      </c>
      <c r="G243" s="85">
        <f t="shared" si="25"/>
        <v>43465</v>
      </c>
    </row>
    <row r="244" spans="1:7" s="57" customFormat="1" ht="15.75" customHeight="1">
      <c r="A244" s="91"/>
      <c r="B244" s="111" t="s">
        <v>665</v>
      </c>
      <c r="C244" s="111" t="s">
        <v>86</v>
      </c>
      <c r="D244" s="706"/>
      <c r="E244" s="85">
        <f>E243+7</f>
        <v>43445</v>
      </c>
      <c r="F244" s="85">
        <f t="shared" si="25"/>
        <v>43449</v>
      </c>
      <c r="G244" s="85">
        <f t="shared" si="25"/>
        <v>43472</v>
      </c>
    </row>
    <row r="245" spans="1:7" s="57" customFormat="1" ht="15.75" customHeight="1">
      <c r="A245" s="91"/>
      <c r="B245" s="111" t="s">
        <v>666</v>
      </c>
      <c r="C245" s="111" t="s">
        <v>269</v>
      </c>
      <c r="D245" s="706"/>
      <c r="E245" s="85">
        <f>E244+7</f>
        <v>43452</v>
      </c>
      <c r="F245" s="85">
        <f t="shared" si="25"/>
        <v>43456</v>
      </c>
      <c r="G245" s="85">
        <f t="shared" si="25"/>
        <v>43479</v>
      </c>
    </row>
    <row r="246" spans="1:7" s="57" customFormat="1" ht="15.75" customHeight="1">
      <c r="A246" s="91"/>
      <c r="B246" s="111" t="s">
        <v>667</v>
      </c>
      <c r="C246" s="111" t="s">
        <v>393</v>
      </c>
      <c r="D246" s="707"/>
      <c r="E246" s="85">
        <f>E245+7</f>
        <v>43459</v>
      </c>
      <c r="F246" s="85">
        <f t="shared" si="25"/>
        <v>43463</v>
      </c>
      <c r="G246" s="85">
        <f t="shared" si="25"/>
        <v>43486</v>
      </c>
    </row>
    <row r="247" spans="1:7" s="57" customFormat="1" ht="15.75" customHeight="1">
      <c r="A247" s="91"/>
      <c r="B247" s="112"/>
      <c r="C247" s="112"/>
      <c r="D247" s="121"/>
      <c r="E247" s="85">
        <f>E246+7</f>
        <v>43466</v>
      </c>
      <c r="F247" s="85">
        <f t="shared" si="25"/>
        <v>43470</v>
      </c>
      <c r="G247" s="85">
        <f t="shared" si="25"/>
        <v>43493</v>
      </c>
    </row>
    <row r="248" spans="1:7" s="57" customFormat="1" ht="15.75" customHeight="1">
      <c r="A248" s="91"/>
      <c r="B248" s="17"/>
      <c r="C248" s="17"/>
      <c r="D248" s="18"/>
      <c r="E248" s="18"/>
      <c r="F248" s="19"/>
      <c r="G248" s="19"/>
    </row>
    <row r="249" spans="1:7" s="57" customFormat="1" ht="15.75" customHeight="1">
      <c r="A249" s="678" t="s">
        <v>844</v>
      </c>
      <c r="B249" s="678"/>
      <c r="C249" s="17"/>
      <c r="D249" s="18"/>
      <c r="E249" s="18"/>
      <c r="F249" s="19"/>
      <c r="G249" s="19"/>
    </row>
    <row r="250" spans="1:7" s="57" customFormat="1" ht="15.75" customHeight="1">
      <c r="A250" s="91"/>
      <c r="B250" s="662" t="s">
        <v>40</v>
      </c>
      <c r="C250" s="662" t="s">
        <v>41</v>
      </c>
      <c r="D250" s="662" t="s">
        <v>42</v>
      </c>
      <c r="E250" s="73" t="s">
        <v>814</v>
      </c>
      <c r="F250" s="73" t="s">
        <v>43</v>
      </c>
      <c r="G250" s="88" t="s">
        <v>82</v>
      </c>
    </row>
    <row r="251" spans="1:7" s="57" customFormat="1" ht="15.75" customHeight="1">
      <c r="A251" s="91"/>
      <c r="B251" s="663"/>
      <c r="C251" s="663"/>
      <c r="D251" s="663"/>
      <c r="E251" s="89" t="s">
        <v>32</v>
      </c>
      <c r="F251" s="78" t="s">
        <v>44</v>
      </c>
      <c r="G251" s="73" t="s">
        <v>45</v>
      </c>
    </row>
    <row r="252" spans="1:7" s="57" customFormat="1" ht="15.75" customHeight="1">
      <c r="A252" s="91"/>
      <c r="B252" s="115" t="s">
        <v>354</v>
      </c>
      <c r="C252" s="82"/>
      <c r="D252" s="705" t="s">
        <v>841</v>
      </c>
      <c r="E252" s="116">
        <v>43432</v>
      </c>
      <c r="F252" s="116">
        <f>E252+4</f>
        <v>43436</v>
      </c>
      <c r="G252" s="74">
        <f>F252+26</f>
        <v>43462</v>
      </c>
    </row>
    <row r="253" spans="1:7" s="57" customFormat="1" ht="15.75" customHeight="1">
      <c r="A253" s="91"/>
      <c r="B253" s="115" t="s">
        <v>477</v>
      </c>
      <c r="C253" s="82" t="s">
        <v>259</v>
      </c>
      <c r="D253" s="706"/>
      <c r="E253" s="116">
        <f t="shared" ref="E253:G257" si="26">E252+7</f>
        <v>43439</v>
      </c>
      <c r="F253" s="116">
        <f t="shared" si="26"/>
        <v>43443</v>
      </c>
      <c r="G253" s="74">
        <f t="shared" si="26"/>
        <v>43469</v>
      </c>
    </row>
    <row r="254" spans="1:7" s="57" customFormat="1" ht="15.75" customHeight="1">
      <c r="A254" s="91"/>
      <c r="B254" s="115" t="s">
        <v>478</v>
      </c>
      <c r="C254" s="82" t="s">
        <v>480</v>
      </c>
      <c r="D254" s="706"/>
      <c r="E254" s="116">
        <f t="shared" si="26"/>
        <v>43446</v>
      </c>
      <c r="F254" s="116">
        <f t="shared" si="26"/>
        <v>43450</v>
      </c>
      <c r="G254" s="74">
        <f t="shared" si="26"/>
        <v>43476</v>
      </c>
    </row>
    <row r="255" spans="1:7" s="57" customFormat="1" ht="15.75" customHeight="1">
      <c r="A255" s="91"/>
      <c r="B255" s="114" t="s">
        <v>476</v>
      </c>
      <c r="C255" s="82" t="s">
        <v>481</v>
      </c>
      <c r="D255" s="706"/>
      <c r="E255" s="116">
        <f t="shared" si="26"/>
        <v>43453</v>
      </c>
      <c r="F255" s="116">
        <f t="shared" si="26"/>
        <v>43457</v>
      </c>
      <c r="G255" s="74">
        <f t="shared" si="26"/>
        <v>43483</v>
      </c>
    </row>
    <row r="256" spans="1:7" s="57" customFormat="1" ht="15.75" customHeight="1">
      <c r="A256" s="91"/>
      <c r="B256" s="114" t="s">
        <v>479</v>
      </c>
      <c r="C256" s="82" t="s">
        <v>482</v>
      </c>
      <c r="D256" s="706"/>
      <c r="E256" s="116">
        <f t="shared" si="26"/>
        <v>43460</v>
      </c>
      <c r="F256" s="116">
        <f t="shared" si="26"/>
        <v>43464</v>
      </c>
      <c r="G256" s="74">
        <f t="shared" si="26"/>
        <v>43490</v>
      </c>
    </row>
    <row r="257" spans="1:7" s="57" customFormat="1" ht="15.75" customHeight="1">
      <c r="A257" s="91"/>
      <c r="B257" s="114"/>
      <c r="C257" s="82"/>
      <c r="D257" s="707"/>
      <c r="E257" s="116">
        <f t="shared" si="26"/>
        <v>43467</v>
      </c>
      <c r="F257" s="116">
        <f t="shared" si="26"/>
        <v>43471</v>
      </c>
      <c r="G257" s="74">
        <f t="shared" si="26"/>
        <v>43497</v>
      </c>
    </row>
    <row r="258" spans="1:7" s="57" customFormat="1" ht="15.75" customHeight="1">
      <c r="A258" s="678"/>
      <c r="B258" s="678"/>
      <c r="C258" s="678"/>
      <c r="D258" s="678"/>
      <c r="E258" s="678"/>
      <c r="F258" s="678"/>
      <c r="G258" s="716"/>
    </row>
    <row r="259" spans="1:7" s="57" customFormat="1" ht="15.75" customHeight="1">
      <c r="A259" s="678"/>
      <c r="B259" s="678"/>
      <c r="C259" s="678"/>
      <c r="D259" s="678"/>
      <c r="E259" s="678"/>
      <c r="F259" s="678"/>
      <c r="G259" s="716"/>
    </row>
    <row r="260" spans="1:7" s="57" customFormat="1" ht="15.75" customHeight="1">
      <c r="A260" s="91"/>
      <c r="B260" s="662" t="s">
        <v>821</v>
      </c>
      <c r="C260" s="662" t="s">
        <v>41</v>
      </c>
      <c r="D260" s="662" t="s">
        <v>42</v>
      </c>
      <c r="E260" s="73" t="s">
        <v>814</v>
      </c>
      <c r="F260" s="73" t="s">
        <v>43</v>
      </c>
      <c r="G260" s="88" t="s">
        <v>82</v>
      </c>
    </row>
    <row r="261" spans="1:7" s="57" customFormat="1" ht="15.75" customHeight="1">
      <c r="A261" s="91"/>
      <c r="B261" s="663"/>
      <c r="C261" s="663"/>
      <c r="D261" s="663"/>
      <c r="E261" s="89" t="s">
        <v>32</v>
      </c>
      <c r="F261" s="78" t="s">
        <v>44</v>
      </c>
      <c r="G261" s="73" t="s">
        <v>45</v>
      </c>
    </row>
    <row r="262" spans="1:7" s="57" customFormat="1" ht="15.75" customHeight="1">
      <c r="A262" s="91"/>
      <c r="B262" s="80" t="s">
        <v>483</v>
      </c>
      <c r="C262" s="80" t="s">
        <v>224</v>
      </c>
      <c r="D262" s="687" t="s">
        <v>843</v>
      </c>
      <c r="E262" s="85">
        <v>43431</v>
      </c>
      <c r="F262" s="79">
        <f>E262+4</f>
        <v>43435</v>
      </c>
      <c r="G262" s="74">
        <f>F262+25</f>
        <v>43460</v>
      </c>
    </row>
    <row r="263" spans="1:7" s="57" customFormat="1" ht="15.75" customHeight="1">
      <c r="A263" s="91"/>
      <c r="B263" s="80" t="s">
        <v>484</v>
      </c>
      <c r="C263" s="80" t="s">
        <v>49</v>
      </c>
      <c r="D263" s="688"/>
      <c r="E263" s="79">
        <f t="shared" ref="E263:G266" si="27">E262+7</f>
        <v>43438</v>
      </c>
      <c r="F263" s="79">
        <f t="shared" si="27"/>
        <v>43442</v>
      </c>
      <c r="G263" s="74">
        <f t="shared" si="27"/>
        <v>43467</v>
      </c>
    </row>
    <row r="264" spans="1:7" s="57" customFormat="1" ht="15.75" customHeight="1">
      <c r="A264" s="91"/>
      <c r="B264" s="80" t="s">
        <v>485</v>
      </c>
      <c r="C264" s="80" t="s">
        <v>292</v>
      </c>
      <c r="D264" s="688"/>
      <c r="E264" s="79">
        <f t="shared" si="27"/>
        <v>43445</v>
      </c>
      <c r="F264" s="79">
        <f t="shared" si="27"/>
        <v>43449</v>
      </c>
      <c r="G264" s="74">
        <f t="shared" si="27"/>
        <v>43474</v>
      </c>
    </row>
    <row r="265" spans="1:7" s="57" customFormat="1" ht="15.75" customHeight="1">
      <c r="A265" s="91"/>
      <c r="B265" s="80" t="s">
        <v>486</v>
      </c>
      <c r="C265" s="80" t="s">
        <v>47</v>
      </c>
      <c r="D265" s="688"/>
      <c r="E265" s="79">
        <f t="shared" si="27"/>
        <v>43452</v>
      </c>
      <c r="F265" s="79">
        <f t="shared" si="27"/>
        <v>43456</v>
      </c>
      <c r="G265" s="74">
        <f t="shared" si="27"/>
        <v>43481</v>
      </c>
    </row>
    <row r="266" spans="1:7" s="57" customFormat="1" ht="15.75" customHeight="1">
      <c r="A266" s="91"/>
      <c r="B266" s="80" t="s">
        <v>368</v>
      </c>
      <c r="C266" s="80" t="s">
        <v>260</v>
      </c>
      <c r="D266" s="689"/>
      <c r="E266" s="79">
        <f t="shared" si="27"/>
        <v>43459</v>
      </c>
      <c r="F266" s="79">
        <f t="shared" si="27"/>
        <v>43463</v>
      </c>
      <c r="G266" s="74">
        <f t="shared" si="27"/>
        <v>43488</v>
      </c>
    </row>
    <row r="267" spans="1:7" s="57" customFormat="1" ht="15.75" customHeight="1">
      <c r="A267" s="91"/>
      <c r="B267" s="17"/>
      <c r="C267" s="17"/>
      <c r="D267" s="18"/>
      <c r="E267" s="18"/>
      <c r="F267" s="19"/>
      <c r="G267" s="19"/>
    </row>
    <row r="268" spans="1:7" s="57" customFormat="1" ht="15.75" customHeight="1">
      <c r="A268" s="678" t="s">
        <v>83</v>
      </c>
      <c r="B268" s="678"/>
      <c r="C268" s="17"/>
      <c r="D268" s="18"/>
      <c r="E268" s="18"/>
      <c r="F268" s="19"/>
      <c r="G268" s="19"/>
    </row>
    <row r="269" spans="1:7" s="57" customFormat="1" ht="15.75" customHeight="1">
      <c r="A269" s="91"/>
      <c r="B269" s="662" t="s">
        <v>821</v>
      </c>
      <c r="C269" s="662" t="s">
        <v>41</v>
      </c>
      <c r="D269" s="662" t="s">
        <v>42</v>
      </c>
      <c r="E269" s="73" t="s">
        <v>814</v>
      </c>
      <c r="F269" s="73" t="s">
        <v>43</v>
      </c>
      <c r="G269" s="88" t="s">
        <v>83</v>
      </c>
    </row>
    <row r="270" spans="1:7" s="57" customFormat="1" ht="15.75" customHeight="1">
      <c r="A270" s="91"/>
      <c r="B270" s="663"/>
      <c r="C270" s="663"/>
      <c r="D270" s="663"/>
      <c r="E270" s="89" t="s">
        <v>32</v>
      </c>
      <c r="F270" s="78" t="s">
        <v>44</v>
      </c>
      <c r="G270" s="73" t="s">
        <v>45</v>
      </c>
    </row>
    <row r="271" spans="1:7" s="57" customFormat="1" ht="15.75" customHeight="1">
      <c r="A271" s="91"/>
      <c r="B271" s="111" t="s">
        <v>431</v>
      </c>
      <c r="C271" s="111" t="s">
        <v>432</v>
      </c>
      <c r="D271" s="705" t="s">
        <v>830</v>
      </c>
      <c r="E271" s="74">
        <v>43437</v>
      </c>
      <c r="F271" s="74">
        <f>E271+4</f>
        <v>43441</v>
      </c>
      <c r="G271" s="74">
        <f>F271+29</f>
        <v>43470</v>
      </c>
    </row>
    <row r="272" spans="1:7" s="57" customFormat="1" ht="15.75" customHeight="1">
      <c r="A272" s="91"/>
      <c r="B272" s="111" t="s">
        <v>685</v>
      </c>
      <c r="C272" s="111" t="s">
        <v>393</v>
      </c>
      <c r="D272" s="706"/>
      <c r="E272" s="76">
        <f t="shared" ref="E272:G276" si="28">E271+7</f>
        <v>43444</v>
      </c>
      <c r="F272" s="74">
        <f t="shared" si="28"/>
        <v>43448</v>
      </c>
      <c r="G272" s="74">
        <f t="shared" si="28"/>
        <v>43477</v>
      </c>
    </row>
    <row r="273" spans="1:7" s="57" customFormat="1" ht="15.75" customHeight="1">
      <c r="A273" s="91"/>
      <c r="B273" s="111" t="s">
        <v>686</v>
      </c>
      <c r="C273" s="111" t="s">
        <v>99</v>
      </c>
      <c r="D273" s="706"/>
      <c r="E273" s="76">
        <f>E272+7</f>
        <v>43451</v>
      </c>
      <c r="F273" s="74">
        <f t="shared" si="28"/>
        <v>43455</v>
      </c>
      <c r="G273" s="74">
        <f t="shared" si="28"/>
        <v>43484</v>
      </c>
    </row>
    <row r="274" spans="1:7" s="57" customFormat="1" ht="15.75" customHeight="1">
      <c r="A274" s="91"/>
      <c r="B274" s="111" t="s">
        <v>687</v>
      </c>
      <c r="C274" s="111" t="s">
        <v>689</v>
      </c>
      <c r="D274" s="706"/>
      <c r="E274" s="76">
        <f t="shared" si="28"/>
        <v>43458</v>
      </c>
      <c r="F274" s="74">
        <f t="shared" si="28"/>
        <v>43462</v>
      </c>
      <c r="G274" s="74">
        <f t="shared" si="28"/>
        <v>43491</v>
      </c>
    </row>
    <row r="275" spans="1:7" s="57" customFormat="1" ht="15.75" customHeight="1">
      <c r="A275" s="91"/>
      <c r="B275" s="111" t="s">
        <v>688</v>
      </c>
      <c r="C275" s="111" t="s">
        <v>270</v>
      </c>
      <c r="D275" s="706"/>
      <c r="E275" s="76">
        <f t="shared" si="28"/>
        <v>43465</v>
      </c>
      <c r="F275" s="74">
        <f t="shared" si="28"/>
        <v>43469</v>
      </c>
      <c r="G275" s="74">
        <f t="shared" si="28"/>
        <v>43498</v>
      </c>
    </row>
    <row r="276" spans="1:7" s="57" customFormat="1" ht="15.75" customHeight="1">
      <c r="A276" s="91"/>
      <c r="B276" s="112"/>
      <c r="C276" s="112"/>
      <c r="D276" s="707"/>
      <c r="E276" s="76">
        <f>E275+7</f>
        <v>43472</v>
      </c>
      <c r="F276" s="74">
        <f t="shared" si="28"/>
        <v>43476</v>
      </c>
      <c r="G276" s="74">
        <f t="shared" si="28"/>
        <v>43505</v>
      </c>
    </row>
    <row r="277" spans="1:7" s="57" customFormat="1" ht="15.75" customHeight="1">
      <c r="A277" s="91"/>
      <c r="B277" s="13"/>
      <c r="C277" s="13"/>
      <c r="D277" s="15"/>
      <c r="E277" s="15"/>
      <c r="F277" s="12"/>
      <c r="G277" s="12"/>
    </row>
    <row r="278" spans="1:7" s="57" customFormat="1" ht="15.75" customHeight="1">
      <c r="A278" s="678" t="s">
        <v>87</v>
      </c>
      <c r="B278" s="678"/>
      <c r="C278" s="17"/>
      <c r="D278" s="18"/>
      <c r="E278" s="18"/>
      <c r="F278" s="19"/>
      <c r="G278" s="19"/>
    </row>
    <row r="279" spans="1:7" s="57" customFormat="1" ht="15.75" customHeight="1">
      <c r="A279" s="91"/>
      <c r="B279" s="662" t="s">
        <v>40</v>
      </c>
      <c r="C279" s="662" t="s">
        <v>41</v>
      </c>
      <c r="D279" s="662" t="s">
        <v>42</v>
      </c>
      <c r="E279" s="73" t="s">
        <v>814</v>
      </c>
      <c r="F279" s="73" t="s">
        <v>43</v>
      </c>
      <c r="G279" s="88" t="s">
        <v>845</v>
      </c>
    </row>
    <row r="280" spans="1:7" s="57" customFormat="1" ht="15.75" customHeight="1">
      <c r="A280" s="91"/>
      <c r="B280" s="663"/>
      <c r="C280" s="663"/>
      <c r="D280" s="663"/>
      <c r="E280" s="89" t="s">
        <v>32</v>
      </c>
      <c r="F280" s="78" t="s">
        <v>44</v>
      </c>
      <c r="G280" s="73" t="s">
        <v>45</v>
      </c>
    </row>
    <row r="281" spans="1:7" s="57" customFormat="1" ht="15.75" customHeight="1">
      <c r="A281" s="91"/>
      <c r="B281" s="80" t="s">
        <v>483</v>
      </c>
      <c r="C281" s="80" t="s">
        <v>224</v>
      </c>
      <c r="D281" s="687" t="s">
        <v>843</v>
      </c>
      <c r="E281" s="85">
        <v>43431</v>
      </c>
      <c r="F281" s="79">
        <f>E281+4</f>
        <v>43435</v>
      </c>
      <c r="G281" s="74">
        <f>F281+25</f>
        <v>43460</v>
      </c>
    </row>
    <row r="282" spans="1:7" s="57" customFormat="1" ht="15.75" customHeight="1">
      <c r="A282" s="91"/>
      <c r="B282" s="80" t="s">
        <v>484</v>
      </c>
      <c r="C282" s="80" t="s">
        <v>49</v>
      </c>
      <c r="D282" s="688"/>
      <c r="E282" s="79">
        <f t="shared" ref="E282:G285" si="29">E281+7</f>
        <v>43438</v>
      </c>
      <c r="F282" s="79">
        <f t="shared" si="29"/>
        <v>43442</v>
      </c>
      <c r="G282" s="74">
        <f t="shared" si="29"/>
        <v>43467</v>
      </c>
    </row>
    <row r="283" spans="1:7" s="57" customFormat="1" ht="15.75" customHeight="1">
      <c r="A283" s="91"/>
      <c r="B283" s="80" t="s">
        <v>485</v>
      </c>
      <c r="C283" s="80" t="s">
        <v>292</v>
      </c>
      <c r="D283" s="688"/>
      <c r="E283" s="79">
        <f t="shared" si="29"/>
        <v>43445</v>
      </c>
      <c r="F283" s="79">
        <f t="shared" si="29"/>
        <v>43449</v>
      </c>
      <c r="G283" s="74">
        <f t="shared" si="29"/>
        <v>43474</v>
      </c>
    </row>
    <row r="284" spans="1:7" s="57" customFormat="1" ht="15.75" customHeight="1">
      <c r="A284" s="91"/>
      <c r="B284" s="80" t="s">
        <v>486</v>
      </c>
      <c r="C284" s="80" t="s">
        <v>47</v>
      </c>
      <c r="D284" s="688"/>
      <c r="E284" s="79">
        <f t="shared" si="29"/>
        <v>43452</v>
      </c>
      <c r="F284" s="79">
        <f t="shared" si="29"/>
        <v>43456</v>
      </c>
      <c r="G284" s="74">
        <f t="shared" si="29"/>
        <v>43481</v>
      </c>
    </row>
    <row r="285" spans="1:7" s="57" customFormat="1" ht="15.75" customHeight="1">
      <c r="A285" s="91"/>
      <c r="B285" s="80" t="s">
        <v>368</v>
      </c>
      <c r="C285" s="80" t="s">
        <v>260</v>
      </c>
      <c r="D285" s="689"/>
      <c r="E285" s="79">
        <f t="shared" si="29"/>
        <v>43459</v>
      </c>
      <c r="F285" s="79">
        <f t="shared" si="29"/>
        <v>43463</v>
      </c>
      <c r="G285" s="74">
        <f t="shared" si="29"/>
        <v>43488</v>
      </c>
    </row>
    <row r="286" spans="1:7" s="57" customFormat="1" ht="15.75" customHeight="1">
      <c r="A286" s="91"/>
      <c r="B286" s="17"/>
      <c r="C286" s="17"/>
      <c r="D286" s="18"/>
      <c r="E286" s="18"/>
      <c r="F286" s="19"/>
      <c r="G286" s="19"/>
    </row>
    <row r="287" spans="1:7" s="57" customFormat="1" ht="15.75" customHeight="1">
      <c r="A287" s="678" t="s">
        <v>88</v>
      </c>
      <c r="B287" s="678"/>
      <c r="C287" s="17"/>
      <c r="D287" s="18"/>
      <c r="E287" s="18"/>
      <c r="F287" s="19"/>
      <c r="G287" s="19"/>
    </row>
    <row r="288" spans="1:7" s="57" customFormat="1" ht="15.75" customHeight="1">
      <c r="A288" s="91"/>
      <c r="B288" s="664" t="s">
        <v>40</v>
      </c>
      <c r="C288" s="664" t="s">
        <v>41</v>
      </c>
      <c r="D288" s="664" t="s">
        <v>42</v>
      </c>
      <c r="E288" s="73" t="s">
        <v>814</v>
      </c>
      <c r="F288" s="73" t="s">
        <v>43</v>
      </c>
      <c r="G288" s="73" t="s">
        <v>88</v>
      </c>
    </row>
    <row r="289" spans="1:7" s="57" customFormat="1" ht="15.75" customHeight="1">
      <c r="A289" s="91"/>
      <c r="B289" s="665"/>
      <c r="C289" s="665"/>
      <c r="D289" s="665"/>
      <c r="E289" s="89" t="s">
        <v>32</v>
      </c>
      <c r="F289" s="73" t="s">
        <v>44</v>
      </c>
      <c r="G289" s="73" t="s">
        <v>45</v>
      </c>
    </row>
    <row r="290" spans="1:7" s="57" customFormat="1" ht="15.75" customHeight="1">
      <c r="A290" s="91"/>
      <c r="B290" s="80" t="s">
        <v>399</v>
      </c>
      <c r="C290" s="80" t="s">
        <v>819</v>
      </c>
      <c r="D290" s="687" t="s">
        <v>846</v>
      </c>
      <c r="E290" s="85">
        <v>43433</v>
      </c>
      <c r="F290" s="79">
        <f>E290+4</f>
        <v>43437</v>
      </c>
      <c r="G290" s="74">
        <f>F290+25</f>
        <v>43462</v>
      </c>
    </row>
    <row r="291" spans="1:7" s="57" customFormat="1" ht="15.75" customHeight="1">
      <c r="A291" s="91"/>
      <c r="B291" s="80" t="s">
        <v>500</v>
      </c>
      <c r="C291" s="80" t="s">
        <v>496</v>
      </c>
      <c r="D291" s="688"/>
      <c r="E291" s="79">
        <f t="shared" ref="E291:G294" si="30">E290+7</f>
        <v>43440</v>
      </c>
      <c r="F291" s="79">
        <f t="shared" si="30"/>
        <v>43444</v>
      </c>
      <c r="G291" s="74">
        <f t="shared" si="30"/>
        <v>43469</v>
      </c>
    </row>
    <row r="292" spans="1:7" s="57" customFormat="1" ht="15.75" customHeight="1">
      <c r="A292" s="91"/>
      <c r="B292" s="80" t="s">
        <v>501</v>
      </c>
      <c r="C292" s="80" t="s">
        <v>497</v>
      </c>
      <c r="D292" s="688"/>
      <c r="E292" s="79">
        <f t="shared" si="30"/>
        <v>43447</v>
      </c>
      <c r="F292" s="79">
        <f t="shared" si="30"/>
        <v>43451</v>
      </c>
      <c r="G292" s="74">
        <f t="shared" si="30"/>
        <v>43476</v>
      </c>
    </row>
    <row r="293" spans="1:7" s="57" customFormat="1" ht="15.75" customHeight="1">
      <c r="A293" s="91"/>
      <c r="B293" s="80" t="s">
        <v>502</v>
      </c>
      <c r="C293" s="80" t="s">
        <v>498</v>
      </c>
      <c r="D293" s="688"/>
      <c r="E293" s="79">
        <f t="shared" si="30"/>
        <v>43454</v>
      </c>
      <c r="F293" s="79">
        <f t="shared" si="30"/>
        <v>43458</v>
      </c>
      <c r="G293" s="74">
        <f t="shared" si="30"/>
        <v>43483</v>
      </c>
    </row>
    <row r="294" spans="1:7" s="57" customFormat="1" ht="15.75" customHeight="1">
      <c r="A294" s="91"/>
      <c r="B294" s="80" t="s">
        <v>503</v>
      </c>
      <c r="C294" s="80" t="s">
        <v>499</v>
      </c>
      <c r="D294" s="689"/>
      <c r="E294" s="79">
        <f t="shared" si="30"/>
        <v>43461</v>
      </c>
      <c r="F294" s="79">
        <f t="shared" si="30"/>
        <v>43465</v>
      </c>
      <c r="G294" s="74">
        <f t="shared" si="30"/>
        <v>43490</v>
      </c>
    </row>
    <row r="295" spans="1:7" s="57" customFormat="1" ht="15.75" customHeight="1">
      <c r="A295" s="91"/>
      <c r="B295" s="17"/>
      <c r="C295" s="17"/>
      <c r="D295" s="18"/>
      <c r="E295" s="18"/>
      <c r="F295" s="19"/>
      <c r="G295" s="19"/>
    </row>
    <row r="296" spans="1:7" s="57" customFormat="1" ht="15.75" customHeight="1">
      <c r="A296" s="678" t="s">
        <v>90</v>
      </c>
      <c r="B296" s="678"/>
      <c r="C296" s="17"/>
      <c r="D296" s="18"/>
      <c r="E296" s="18"/>
      <c r="F296" s="19"/>
      <c r="G296" s="19"/>
    </row>
    <row r="297" spans="1:7" s="57" customFormat="1" ht="15.75" customHeight="1">
      <c r="A297" s="91"/>
      <c r="B297" s="662" t="s">
        <v>40</v>
      </c>
      <c r="C297" s="662" t="s">
        <v>41</v>
      </c>
      <c r="D297" s="662" t="s">
        <v>42</v>
      </c>
      <c r="E297" s="73" t="s">
        <v>814</v>
      </c>
      <c r="F297" s="73" t="s">
        <v>43</v>
      </c>
      <c r="G297" s="88" t="s">
        <v>847</v>
      </c>
    </row>
    <row r="298" spans="1:7" s="57" customFormat="1" ht="15.75" customHeight="1">
      <c r="A298" s="91"/>
      <c r="B298" s="663"/>
      <c r="C298" s="663"/>
      <c r="D298" s="663"/>
      <c r="E298" s="89" t="s">
        <v>32</v>
      </c>
      <c r="F298" s="78" t="s">
        <v>44</v>
      </c>
      <c r="G298" s="73" t="s">
        <v>45</v>
      </c>
    </row>
    <row r="299" spans="1:7" s="57" customFormat="1" ht="15.75" customHeight="1">
      <c r="A299" s="91"/>
      <c r="B299" s="122" t="s">
        <v>214</v>
      </c>
      <c r="C299" s="123" t="s">
        <v>430</v>
      </c>
      <c r="D299" s="687" t="s">
        <v>848</v>
      </c>
      <c r="E299" s="116">
        <v>43437</v>
      </c>
      <c r="F299" s="74">
        <f>E299+4</f>
        <v>43441</v>
      </c>
      <c r="G299" s="74">
        <f>F299+22</f>
        <v>43463</v>
      </c>
    </row>
    <row r="300" spans="1:7" s="57" customFormat="1" ht="15.75" customHeight="1">
      <c r="A300" s="91"/>
      <c r="B300" s="117" t="s">
        <v>678</v>
      </c>
      <c r="C300" s="123" t="s">
        <v>681</v>
      </c>
      <c r="D300" s="688"/>
      <c r="E300" s="74">
        <f t="shared" ref="E300:G304" si="31">E299+7</f>
        <v>43444</v>
      </c>
      <c r="F300" s="74">
        <f t="shared" si="31"/>
        <v>43448</v>
      </c>
      <c r="G300" s="74">
        <f t="shared" si="31"/>
        <v>43470</v>
      </c>
    </row>
    <row r="301" spans="1:7" s="57" customFormat="1" ht="15.75" customHeight="1">
      <c r="A301" s="91"/>
      <c r="B301" s="122" t="s">
        <v>216</v>
      </c>
      <c r="C301" s="123" t="s">
        <v>682</v>
      </c>
      <c r="D301" s="688"/>
      <c r="E301" s="74">
        <f t="shared" si="31"/>
        <v>43451</v>
      </c>
      <c r="F301" s="74">
        <f t="shared" si="31"/>
        <v>43455</v>
      </c>
      <c r="G301" s="74">
        <f t="shared" si="31"/>
        <v>43477</v>
      </c>
    </row>
    <row r="302" spans="1:7" s="57" customFormat="1" ht="15.75" customHeight="1">
      <c r="A302" s="91"/>
      <c r="B302" s="119" t="s">
        <v>679</v>
      </c>
      <c r="C302" s="123" t="s">
        <v>683</v>
      </c>
      <c r="D302" s="688"/>
      <c r="E302" s="74">
        <f t="shared" si="31"/>
        <v>43458</v>
      </c>
      <c r="F302" s="74">
        <f t="shared" si="31"/>
        <v>43462</v>
      </c>
      <c r="G302" s="74">
        <f t="shared" si="31"/>
        <v>43484</v>
      </c>
    </row>
    <row r="303" spans="1:7" s="57" customFormat="1" ht="15.75" customHeight="1">
      <c r="A303" s="91"/>
      <c r="B303" s="119" t="s">
        <v>680</v>
      </c>
      <c r="C303" s="123" t="s">
        <v>684</v>
      </c>
      <c r="D303" s="689"/>
      <c r="E303" s="74">
        <f>E302+7</f>
        <v>43465</v>
      </c>
      <c r="F303" s="74">
        <f t="shared" si="31"/>
        <v>43469</v>
      </c>
      <c r="G303" s="74">
        <f t="shared" si="31"/>
        <v>43491</v>
      </c>
    </row>
    <row r="304" spans="1:7" s="57" customFormat="1" ht="15.75" customHeight="1">
      <c r="A304" s="91"/>
      <c r="B304" s="124"/>
      <c r="C304" s="123"/>
      <c r="D304" s="125"/>
      <c r="E304" s="74">
        <f t="shared" si="31"/>
        <v>43472</v>
      </c>
      <c r="F304" s="74">
        <f t="shared" si="31"/>
        <v>43476</v>
      </c>
      <c r="G304" s="74">
        <f t="shared" si="31"/>
        <v>43498</v>
      </c>
    </row>
    <row r="305" spans="1:7" s="57" customFormat="1" ht="15.75" customHeight="1">
      <c r="A305" s="678" t="s">
        <v>849</v>
      </c>
      <c r="B305" s="678"/>
      <c r="C305" s="17"/>
      <c r="D305" s="18"/>
      <c r="E305" s="18"/>
      <c r="F305" s="19"/>
      <c r="G305" s="19"/>
    </row>
    <row r="306" spans="1:7" s="57" customFormat="1" ht="15.75" customHeight="1">
      <c r="A306" s="91"/>
      <c r="B306" s="662" t="s">
        <v>40</v>
      </c>
      <c r="C306" s="662" t="s">
        <v>41</v>
      </c>
      <c r="D306" s="662" t="s">
        <v>42</v>
      </c>
      <c r="E306" s="73" t="s">
        <v>814</v>
      </c>
      <c r="F306" s="73" t="s">
        <v>43</v>
      </c>
      <c r="G306" s="88" t="s">
        <v>84</v>
      </c>
    </row>
    <row r="307" spans="1:7" s="57" customFormat="1" ht="15.75" customHeight="1">
      <c r="A307" s="91"/>
      <c r="B307" s="663"/>
      <c r="C307" s="663"/>
      <c r="D307" s="663"/>
      <c r="E307" s="89" t="s">
        <v>32</v>
      </c>
      <c r="F307" s="78" t="s">
        <v>44</v>
      </c>
      <c r="G307" s="73" t="s">
        <v>45</v>
      </c>
    </row>
    <row r="308" spans="1:7" s="57" customFormat="1" ht="15.75" customHeight="1">
      <c r="A308" s="91"/>
      <c r="B308" s="126" t="s">
        <v>218</v>
      </c>
      <c r="C308" s="126" t="s">
        <v>429</v>
      </c>
      <c r="D308" s="687" t="s">
        <v>850</v>
      </c>
      <c r="E308" s="85">
        <v>43434</v>
      </c>
      <c r="F308" s="79">
        <f>E308+4</f>
        <v>43438</v>
      </c>
      <c r="G308" s="74">
        <f>F308+21</f>
        <v>43459</v>
      </c>
    </row>
    <row r="309" spans="1:7" s="57" customFormat="1" ht="15.75" customHeight="1">
      <c r="A309" s="91"/>
      <c r="B309" s="126" t="s">
        <v>354</v>
      </c>
      <c r="C309" s="126"/>
      <c r="D309" s="688"/>
      <c r="E309" s="79">
        <f t="shared" ref="E309:G313" si="32">E308+7</f>
        <v>43441</v>
      </c>
      <c r="F309" s="79">
        <f t="shared" si="32"/>
        <v>43445</v>
      </c>
      <c r="G309" s="74">
        <f t="shared" si="32"/>
        <v>43466</v>
      </c>
    </row>
    <row r="310" spans="1:7" s="57" customFormat="1" ht="15.75" customHeight="1">
      <c r="A310" s="91"/>
      <c r="B310" s="126" t="s">
        <v>354</v>
      </c>
      <c r="C310" s="126"/>
      <c r="D310" s="688"/>
      <c r="E310" s="79">
        <f t="shared" si="32"/>
        <v>43448</v>
      </c>
      <c r="F310" s="79">
        <f t="shared" si="32"/>
        <v>43452</v>
      </c>
      <c r="G310" s="74">
        <f t="shared" si="32"/>
        <v>43473</v>
      </c>
    </row>
    <row r="311" spans="1:7" s="57" customFormat="1" ht="15.75" customHeight="1">
      <c r="A311" s="91"/>
      <c r="B311" s="126" t="s">
        <v>219</v>
      </c>
      <c r="C311" s="126" t="s">
        <v>677</v>
      </c>
      <c r="D311" s="688"/>
      <c r="E311" s="79">
        <f t="shared" si="32"/>
        <v>43455</v>
      </c>
      <c r="F311" s="79">
        <f t="shared" si="32"/>
        <v>43459</v>
      </c>
      <c r="G311" s="74">
        <f t="shared" si="32"/>
        <v>43480</v>
      </c>
    </row>
    <row r="312" spans="1:7" s="57" customFormat="1" ht="15.75" customHeight="1">
      <c r="A312" s="91"/>
      <c r="B312" s="126" t="s">
        <v>676</v>
      </c>
      <c r="C312" s="126" t="s">
        <v>94</v>
      </c>
      <c r="D312" s="688"/>
      <c r="E312" s="79">
        <f t="shared" si="32"/>
        <v>43462</v>
      </c>
      <c r="F312" s="79">
        <f t="shared" si="32"/>
        <v>43466</v>
      </c>
      <c r="G312" s="74">
        <f t="shared" si="32"/>
        <v>43487</v>
      </c>
    </row>
    <row r="313" spans="1:7" s="57" customFormat="1" ht="15.75" customHeight="1">
      <c r="A313" s="91"/>
      <c r="B313" s="127"/>
      <c r="C313" s="126"/>
      <c r="D313" s="689"/>
      <c r="E313" s="74">
        <f t="shared" si="32"/>
        <v>43469</v>
      </c>
      <c r="F313" s="74">
        <f t="shared" si="32"/>
        <v>43473</v>
      </c>
      <c r="G313" s="74">
        <f t="shared" si="32"/>
        <v>43494</v>
      </c>
    </row>
    <row r="314" spans="1:7" s="57" customFormat="1" ht="15.75" customHeight="1">
      <c r="A314" s="91"/>
      <c r="B314" s="17"/>
      <c r="C314" s="17"/>
      <c r="D314" s="18"/>
      <c r="E314" s="18"/>
      <c r="F314" s="19"/>
      <c r="G314" s="19"/>
    </row>
    <row r="315" spans="1:7" s="57" customFormat="1" ht="15.75" customHeight="1">
      <c r="A315" s="678" t="s">
        <v>92</v>
      </c>
      <c r="B315" s="678"/>
      <c r="C315" s="17"/>
      <c r="D315" s="18"/>
      <c r="E315" s="18"/>
      <c r="F315" s="19"/>
      <c r="G315" s="19"/>
    </row>
    <row r="316" spans="1:7" s="57" customFormat="1" ht="15.75" customHeight="1">
      <c r="A316" s="91"/>
      <c r="B316" s="662" t="s">
        <v>821</v>
      </c>
      <c r="C316" s="662" t="s">
        <v>41</v>
      </c>
      <c r="D316" s="662" t="s">
        <v>42</v>
      </c>
      <c r="E316" s="73" t="s">
        <v>814</v>
      </c>
      <c r="F316" s="73" t="s">
        <v>43</v>
      </c>
      <c r="G316" s="88" t="s">
        <v>92</v>
      </c>
    </row>
    <row r="317" spans="1:7" s="57" customFormat="1" ht="15.75" customHeight="1">
      <c r="A317" s="91"/>
      <c r="B317" s="663"/>
      <c r="C317" s="663"/>
      <c r="D317" s="663"/>
      <c r="E317" s="89" t="s">
        <v>32</v>
      </c>
      <c r="F317" s="78" t="s">
        <v>44</v>
      </c>
      <c r="G317" s="73" t="s">
        <v>45</v>
      </c>
    </row>
    <row r="318" spans="1:7" s="57" customFormat="1" ht="15.75" customHeight="1">
      <c r="A318" s="91"/>
      <c r="B318" s="126" t="s">
        <v>218</v>
      </c>
      <c r="C318" s="126" t="s">
        <v>429</v>
      </c>
      <c r="D318" s="687" t="s">
        <v>850</v>
      </c>
      <c r="E318" s="85">
        <v>43434</v>
      </c>
      <c r="F318" s="79">
        <f>E318+4</f>
        <v>43438</v>
      </c>
      <c r="G318" s="74">
        <f>F318+21</f>
        <v>43459</v>
      </c>
    </row>
    <row r="319" spans="1:7" s="57" customFormat="1" ht="15.75" customHeight="1">
      <c r="A319" s="91"/>
      <c r="B319" s="126" t="s">
        <v>354</v>
      </c>
      <c r="C319" s="126"/>
      <c r="D319" s="688"/>
      <c r="E319" s="85">
        <f>E318+7</f>
        <v>43441</v>
      </c>
      <c r="F319" s="79">
        <f t="shared" ref="F319:G323" si="33">F318+7</f>
        <v>43445</v>
      </c>
      <c r="G319" s="74">
        <f t="shared" si="33"/>
        <v>43466</v>
      </c>
    </row>
    <row r="320" spans="1:7" s="57" customFormat="1" ht="15.75" customHeight="1">
      <c r="A320" s="91"/>
      <c r="B320" s="126" t="s">
        <v>354</v>
      </c>
      <c r="C320" s="126"/>
      <c r="D320" s="688"/>
      <c r="E320" s="85">
        <f>E319+7</f>
        <v>43448</v>
      </c>
      <c r="F320" s="79">
        <f t="shared" si="33"/>
        <v>43452</v>
      </c>
      <c r="G320" s="74">
        <f t="shared" si="33"/>
        <v>43473</v>
      </c>
    </row>
    <row r="321" spans="1:7" s="57" customFormat="1" ht="15.75" customHeight="1">
      <c r="A321" s="91"/>
      <c r="B321" s="126" t="s">
        <v>219</v>
      </c>
      <c r="C321" s="126" t="s">
        <v>677</v>
      </c>
      <c r="D321" s="688"/>
      <c r="E321" s="85">
        <f>E320+7</f>
        <v>43455</v>
      </c>
      <c r="F321" s="79">
        <f t="shared" si="33"/>
        <v>43459</v>
      </c>
      <c r="G321" s="74">
        <f t="shared" si="33"/>
        <v>43480</v>
      </c>
    </row>
    <row r="322" spans="1:7" s="57" customFormat="1" ht="15.75" customHeight="1">
      <c r="A322" s="91"/>
      <c r="B322" s="126" t="s">
        <v>676</v>
      </c>
      <c r="C322" s="126" t="s">
        <v>94</v>
      </c>
      <c r="D322" s="688"/>
      <c r="E322" s="85">
        <f>E321+7</f>
        <v>43462</v>
      </c>
      <c r="F322" s="79">
        <f t="shared" si="33"/>
        <v>43466</v>
      </c>
      <c r="G322" s="74">
        <f>G321+7</f>
        <v>43487</v>
      </c>
    </row>
    <row r="323" spans="1:7" s="57" customFormat="1" ht="15.75" customHeight="1">
      <c r="A323" s="98"/>
      <c r="B323" s="127"/>
      <c r="C323" s="126"/>
      <c r="D323" s="689"/>
      <c r="E323" s="85">
        <f>E322+7</f>
        <v>43469</v>
      </c>
      <c r="F323" s="79">
        <f t="shared" si="33"/>
        <v>43473</v>
      </c>
      <c r="G323" s="74">
        <f>G322+7</f>
        <v>43494</v>
      </c>
    </row>
    <row r="324" spans="1:7" s="57" customFormat="1" ht="15.75" customHeight="1">
      <c r="A324" s="98"/>
      <c r="B324" s="59"/>
      <c r="C324" s="60"/>
      <c r="D324" s="15"/>
      <c r="E324" s="3"/>
      <c r="F324" s="4"/>
      <c r="G324" s="4"/>
    </row>
    <row r="325" spans="1:7" s="57" customFormat="1" ht="15.75" customHeight="1">
      <c r="A325" s="709" t="s">
        <v>851</v>
      </c>
      <c r="B325" s="709"/>
      <c r="C325" s="709"/>
      <c r="D325" s="709"/>
      <c r="E325" s="709"/>
      <c r="F325" s="709"/>
      <c r="G325" s="709"/>
    </row>
    <row r="326" spans="1:7" s="57" customFormat="1" ht="15.75" customHeight="1">
      <c r="A326" s="708" t="s">
        <v>93</v>
      </c>
      <c r="B326" s="708"/>
      <c r="C326" s="21"/>
      <c r="D326" s="3"/>
      <c r="E326" s="3"/>
      <c r="F326" s="4"/>
      <c r="G326" s="4"/>
    </row>
    <row r="327" spans="1:7" s="57" customFormat="1" ht="15.75" customHeight="1">
      <c r="A327" s="91"/>
      <c r="B327" s="664" t="s">
        <v>40</v>
      </c>
      <c r="C327" s="664" t="s">
        <v>41</v>
      </c>
      <c r="D327" s="664" t="s">
        <v>42</v>
      </c>
      <c r="E327" s="73" t="s">
        <v>814</v>
      </c>
      <c r="F327" s="73" t="s">
        <v>43</v>
      </c>
      <c r="G327" s="88" t="s">
        <v>852</v>
      </c>
    </row>
    <row r="328" spans="1:7" s="57" customFormat="1" ht="15.75" customHeight="1">
      <c r="A328" s="91"/>
      <c r="B328" s="665"/>
      <c r="C328" s="665"/>
      <c r="D328" s="665"/>
      <c r="E328" s="89" t="s">
        <v>32</v>
      </c>
      <c r="F328" s="78" t="s">
        <v>44</v>
      </c>
      <c r="G328" s="73" t="s">
        <v>45</v>
      </c>
    </row>
    <row r="329" spans="1:7" s="57" customFormat="1" ht="15.75" customHeight="1">
      <c r="A329" s="91"/>
      <c r="B329" s="126" t="s">
        <v>674</v>
      </c>
      <c r="C329" s="126" t="s">
        <v>243</v>
      </c>
      <c r="D329" s="687" t="s">
        <v>853</v>
      </c>
      <c r="E329" s="79">
        <v>43437</v>
      </c>
      <c r="F329" s="79">
        <f>E329+4</f>
        <v>43441</v>
      </c>
      <c r="G329" s="74">
        <f>F329+24</f>
        <v>43465</v>
      </c>
    </row>
    <row r="330" spans="1:7" s="57" customFormat="1" ht="15.75" customHeight="1">
      <c r="A330" s="91"/>
      <c r="B330" s="126" t="s">
        <v>675</v>
      </c>
      <c r="C330" s="126" t="s">
        <v>116</v>
      </c>
      <c r="D330" s="688"/>
      <c r="E330" s="76">
        <f>E329+7</f>
        <v>43444</v>
      </c>
      <c r="F330" s="79">
        <f t="shared" ref="E330:G333" si="34">F329+7</f>
        <v>43448</v>
      </c>
      <c r="G330" s="74">
        <f t="shared" si="34"/>
        <v>43472</v>
      </c>
    </row>
    <row r="331" spans="1:7" s="57" customFormat="1" ht="15.75" customHeight="1">
      <c r="A331" s="91"/>
      <c r="B331" s="128" t="s">
        <v>427</v>
      </c>
      <c r="C331" s="126" t="s">
        <v>129</v>
      </c>
      <c r="D331" s="688"/>
      <c r="E331" s="76">
        <f t="shared" si="34"/>
        <v>43451</v>
      </c>
      <c r="F331" s="79">
        <f t="shared" si="34"/>
        <v>43455</v>
      </c>
      <c r="G331" s="74">
        <f t="shared" si="34"/>
        <v>43479</v>
      </c>
    </row>
    <row r="332" spans="1:7" s="57" customFormat="1" ht="15.75" customHeight="1">
      <c r="A332" s="91"/>
      <c r="B332" s="80" t="s">
        <v>428</v>
      </c>
      <c r="C332" s="129" t="s">
        <v>231</v>
      </c>
      <c r="D332" s="688"/>
      <c r="E332" s="76">
        <f t="shared" si="34"/>
        <v>43458</v>
      </c>
      <c r="F332" s="79">
        <f t="shared" si="34"/>
        <v>43462</v>
      </c>
      <c r="G332" s="74">
        <f t="shared" si="34"/>
        <v>43486</v>
      </c>
    </row>
    <row r="333" spans="1:7" s="57" customFormat="1" ht="15.75" customHeight="1">
      <c r="A333" s="91"/>
      <c r="B333" s="80"/>
      <c r="C333" s="129"/>
      <c r="D333" s="689"/>
      <c r="E333" s="76">
        <f t="shared" si="34"/>
        <v>43465</v>
      </c>
      <c r="F333" s="79">
        <f t="shared" si="34"/>
        <v>43469</v>
      </c>
      <c r="G333" s="74">
        <f t="shared" si="34"/>
        <v>43493</v>
      </c>
    </row>
    <row r="334" spans="1:7" s="57" customFormat="1" ht="15.75" customHeight="1">
      <c r="A334" s="708" t="s">
        <v>96</v>
      </c>
      <c r="B334" s="708"/>
      <c r="C334" s="17"/>
      <c r="D334" s="18"/>
      <c r="E334" s="18"/>
      <c r="F334" s="19"/>
      <c r="G334" s="19"/>
    </row>
    <row r="335" spans="1:7" s="57" customFormat="1" ht="15.75" customHeight="1">
      <c r="A335" s="91"/>
      <c r="B335" s="662" t="s">
        <v>40</v>
      </c>
      <c r="C335" s="662" t="s">
        <v>41</v>
      </c>
      <c r="D335" s="662" t="s">
        <v>42</v>
      </c>
      <c r="E335" s="73" t="s">
        <v>814</v>
      </c>
      <c r="F335" s="73" t="s">
        <v>43</v>
      </c>
      <c r="G335" s="130" t="s">
        <v>854</v>
      </c>
    </row>
    <row r="336" spans="1:7" s="57" customFormat="1" ht="15.75" customHeight="1">
      <c r="A336" s="91"/>
      <c r="B336" s="663"/>
      <c r="C336" s="663"/>
      <c r="D336" s="663"/>
      <c r="E336" s="89" t="s">
        <v>32</v>
      </c>
      <c r="F336" s="78" t="s">
        <v>44</v>
      </c>
      <c r="G336" s="73" t="s">
        <v>45</v>
      </c>
    </row>
    <row r="337" spans="1:7" s="57" customFormat="1" ht="15.75" customHeight="1">
      <c r="A337" s="91"/>
      <c r="B337" s="100" t="s">
        <v>472</v>
      </c>
      <c r="C337" s="109" t="s">
        <v>94</v>
      </c>
      <c r="D337" s="687" t="s">
        <v>855</v>
      </c>
      <c r="E337" s="79">
        <v>43434</v>
      </c>
      <c r="F337" s="79">
        <f>E337+4</f>
        <v>43438</v>
      </c>
      <c r="G337" s="74">
        <f>F337+33</f>
        <v>43471</v>
      </c>
    </row>
    <row r="338" spans="1:7" s="57" customFormat="1" ht="15.75" customHeight="1">
      <c r="A338" s="91"/>
      <c r="B338" s="100" t="s">
        <v>473</v>
      </c>
      <c r="C338" s="109" t="s">
        <v>49</v>
      </c>
      <c r="D338" s="688"/>
      <c r="E338" s="76">
        <f t="shared" ref="E338:G341" si="35">E337+7</f>
        <v>43441</v>
      </c>
      <c r="F338" s="79">
        <f t="shared" si="35"/>
        <v>43445</v>
      </c>
      <c r="G338" s="74">
        <f t="shared" si="35"/>
        <v>43478</v>
      </c>
    </row>
    <row r="339" spans="1:7" s="57" customFormat="1" ht="15.75" customHeight="1">
      <c r="A339" s="91"/>
      <c r="B339" s="100" t="s">
        <v>474</v>
      </c>
      <c r="C339" s="109" t="s">
        <v>347</v>
      </c>
      <c r="D339" s="688"/>
      <c r="E339" s="76">
        <f t="shared" si="35"/>
        <v>43448</v>
      </c>
      <c r="F339" s="79">
        <f t="shared" si="35"/>
        <v>43452</v>
      </c>
      <c r="G339" s="74">
        <f t="shared" si="35"/>
        <v>43485</v>
      </c>
    </row>
    <row r="340" spans="1:7" s="57" customFormat="1" ht="15.75" customHeight="1">
      <c r="A340" s="91"/>
      <c r="B340" s="100" t="s">
        <v>475</v>
      </c>
      <c r="C340" s="109" t="s">
        <v>49</v>
      </c>
      <c r="D340" s="688"/>
      <c r="E340" s="76">
        <f t="shared" si="35"/>
        <v>43455</v>
      </c>
      <c r="F340" s="79">
        <f t="shared" si="35"/>
        <v>43459</v>
      </c>
      <c r="G340" s="74">
        <f t="shared" si="35"/>
        <v>43492</v>
      </c>
    </row>
    <row r="341" spans="1:7" s="57" customFormat="1" ht="15.75" customHeight="1">
      <c r="A341" s="91"/>
      <c r="B341" s="100"/>
      <c r="C341" s="109"/>
      <c r="D341" s="689"/>
      <c r="E341" s="76">
        <f t="shared" si="35"/>
        <v>43462</v>
      </c>
      <c r="F341" s="79">
        <f t="shared" si="35"/>
        <v>43466</v>
      </c>
      <c r="G341" s="74">
        <f t="shared" si="35"/>
        <v>43499</v>
      </c>
    </row>
    <row r="342" spans="1:7" s="57" customFormat="1" ht="15.75" customHeight="1">
      <c r="A342" s="91"/>
      <c r="B342" s="17"/>
      <c r="C342" s="17"/>
      <c r="D342" s="18"/>
      <c r="E342" s="18"/>
      <c r="F342" s="19"/>
      <c r="G342" s="19"/>
    </row>
    <row r="343" spans="1:7" s="57" customFormat="1" ht="15.75" customHeight="1">
      <c r="A343" s="91"/>
      <c r="B343" s="17"/>
      <c r="C343" s="17"/>
      <c r="D343" s="18"/>
      <c r="E343" s="18"/>
      <c r="F343" s="19"/>
      <c r="G343" s="19"/>
    </row>
    <row r="344" spans="1:7" s="57" customFormat="1" ht="15.75" customHeight="1">
      <c r="A344" s="678" t="s">
        <v>97</v>
      </c>
      <c r="B344" s="678"/>
      <c r="C344" s="17"/>
      <c r="D344" s="18"/>
      <c r="E344" s="18"/>
      <c r="F344" s="19"/>
      <c r="G344" s="19"/>
    </row>
    <row r="345" spans="1:7" s="57" customFormat="1" ht="15.75" customHeight="1">
      <c r="A345" s="91"/>
      <c r="B345" s="662" t="s">
        <v>40</v>
      </c>
      <c r="C345" s="662" t="s">
        <v>41</v>
      </c>
      <c r="D345" s="662" t="s">
        <v>42</v>
      </c>
      <c r="E345" s="73" t="s">
        <v>814</v>
      </c>
      <c r="F345" s="73" t="s">
        <v>43</v>
      </c>
      <c r="G345" s="88" t="s">
        <v>97</v>
      </c>
    </row>
    <row r="346" spans="1:7" s="57" customFormat="1" ht="15.75" customHeight="1">
      <c r="A346" s="91"/>
      <c r="B346" s="663"/>
      <c r="C346" s="663"/>
      <c r="D346" s="663"/>
      <c r="E346" s="89" t="s">
        <v>32</v>
      </c>
      <c r="F346" s="78" t="s">
        <v>44</v>
      </c>
      <c r="G346" s="73" t="s">
        <v>45</v>
      </c>
    </row>
    <row r="347" spans="1:7" s="57" customFormat="1" ht="15.75" customHeight="1">
      <c r="A347" s="91"/>
      <c r="B347" s="126" t="s">
        <v>669</v>
      </c>
      <c r="C347" s="126" t="s">
        <v>672</v>
      </c>
      <c r="D347" s="687" t="s">
        <v>856</v>
      </c>
      <c r="E347" s="79">
        <v>43432</v>
      </c>
      <c r="F347" s="79">
        <f>E347+4</f>
        <v>43436</v>
      </c>
      <c r="G347" s="74">
        <f>F347+24</f>
        <v>43460</v>
      </c>
    </row>
    <row r="348" spans="1:7" s="57" customFormat="1" ht="15.75" customHeight="1">
      <c r="A348" s="91"/>
      <c r="B348" s="126" t="s">
        <v>670</v>
      </c>
      <c r="C348" s="126" t="s">
        <v>426</v>
      </c>
      <c r="D348" s="688"/>
      <c r="E348" s="76">
        <f>E347+7</f>
        <v>43439</v>
      </c>
      <c r="F348" s="79">
        <f t="shared" ref="F348:G351" si="36">F347+7</f>
        <v>43443</v>
      </c>
      <c r="G348" s="74">
        <f t="shared" si="36"/>
        <v>43467</v>
      </c>
    </row>
    <row r="349" spans="1:7" s="57" customFormat="1" ht="15.75" customHeight="1">
      <c r="A349" s="91"/>
      <c r="B349" s="126" t="s">
        <v>425</v>
      </c>
      <c r="C349" s="126" t="s">
        <v>355</v>
      </c>
      <c r="D349" s="688"/>
      <c r="E349" s="76">
        <f>E348+7</f>
        <v>43446</v>
      </c>
      <c r="F349" s="79">
        <f t="shared" si="36"/>
        <v>43450</v>
      </c>
      <c r="G349" s="74">
        <f t="shared" si="36"/>
        <v>43474</v>
      </c>
    </row>
    <row r="350" spans="1:7" s="57" customFormat="1" ht="15.75" customHeight="1">
      <c r="A350" s="91"/>
      <c r="B350" s="128" t="s">
        <v>671</v>
      </c>
      <c r="C350" s="126" t="s">
        <v>673</v>
      </c>
      <c r="D350" s="688"/>
      <c r="E350" s="76">
        <f>E349+7</f>
        <v>43453</v>
      </c>
      <c r="F350" s="79">
        <f t="shared" si="36"/>
        <v>43457</v>
      </c>
      <c r="G350" s="74">
        <f t="shared" si="36"/>
        <v>43481</v>
      </c>
    </row>
    <row r="351" spans="1:7" s="57" customFormat="1" ht="15.75" customHeight="1">
      <c r="A351" s="91"/>
      <c r="B351" s="126" t="s">
        <v>668</v>
      </c>
      <c r="C351" s="126" t="s">
        <v>426</v>
      </c>
      <c r="D351" s="689"/>
      <c r="E351" s="76">
        <f>E350+7</f>
        <v>43460</v>
      </c>
      <c r="F351" s="79">
        <f t="shared" si="36"/>
        <v>43464</v>
      </c>
      <c r="G351" s="74">
        <f t="shared" si="36"/>
        <v>43488</v>
      </c>
    </row>
    <row r="352" spans="1:7" s="57" customFormat="1" ht="15.75" customHeight="1">
      <c r="A352" s="91"/>
      <c r="B352" s="17"/>
      <c r="C352" s="17"/>
      <c r="D352" s="18"/>
      <c r="E352" s="18"/>
      <c r="F352" s="19"/>
      <c r="G352" s="19"/>
    </row>
    <row r="353" spans="1:7" s="57" customFormat="1" ht="15.75" customHeight="1">
      <c r="A353" s="678" t="s">
        <v>857</v>
      </c>
      <c r="B353" s="678"/>
      <c r="C353" s="17"/>
      <c r="D353" s="18"/>
      <c r="E353" s="18"/>
      <c r="F353" s="19"/>
      <c r="G353" s="19"/>
    </row>
    <row r="354" spans="1:7" s="57" customFormat="1" ht="15.75" customHeight="1">
      <c r="A354" s="91"/>
      <c r="B354" s="662" t="s">
        <v>40</v>
      </c>
      <c r="C354" s="662" t="s">
        <v>41</v>
      </c>
      <c r="D354" s="662" t="s">
        <v>42</v>
      </c>
      <c r="E354" s="73" t="s">
        <v>814</v>
      </c>
      <c r="F354" s="73" t="s">
        <v>43</v>
      </c>
      <c r="G354" s="73" t="s">
        <v>854</v>
      </c>
    </row>
    <row r="355" spans="1:7" s="57" customFormat="1" ht="15.75" customHeight="1">
      <c r="A355" s="91"/>
      <c r="B355" s="663"/>
      <c r="C355" s="663"/>
      <c r="D355" s="663"/>
      <c r="E355" s="89" t="s">
        <v>32</v>
      </c>
      <c r="F355" s="73" t="s">
        <v>44</v>
      </c>
      <c r="G355" s="73" t="s">
        <v>45</v>
      </c>
    </row>
    <row r="356" spans="1:7" s="57" customFormat="1" ht="15.75" customHeight="1">
      <c r="A356" s="91"/>
      <c r="B356" s="100" t="s">
        <v>472</v>
      </c>
      <c r="C356" s="109" t="s">
        <v>94</v>
      </c>
      <c r="D356" s="687" t="s">
        <v>855</v>
      </c>
      <c r="E356" s="79">
        <v>43434</v>
      </c>
      <c r="F356" s="79">
        <f>E356+4</f>
        <v>43438</v>
      </c>
      <c r="G356" s="74">
        <f>F356+33</f>
        <v>43471</v>
      </c>
    </row>
    <row r="357" spans="1:7" s="57" customFormat="1" ht="15.75" customHeight="1">
      <c r="A357" s="91"/>
      <c r="B357" s="100" t="s">
        <v>473</v>
      </c>
      <c r="C357" s="109" t="s">
        <v>49</v>
      </c>
      <c r="D357" s="688"/>
      <c r="E357" s="76">
        <f t="shared" ref="E357:G360" si="37">E356+7</f>
        <v>43441</v>
      </c>
      <c r="F357" s="79">
        <f t="shared" si="37"/>
        <v>43445</v>
      </c>
      <c r="G357" s="74">
        <f t="shared" si="37"/>
        <v>43478</v>
      </c>
    </row>
    <row r="358" spans="1:7" s="57" customFormat="1" ht="15.75" customHeight="1">
      <c r="A358" s="91"/>
      <c r="B358" s="100" t="s">
        <v>474</v>
      </c>
      <c r="C358" s="109" t="s">
        <v>347</v>
      </c>
      <c r="D358" s="688"/>
      <c r="E358" s="76">
        <f t="shared" si="37"/>
        <v>43448</v>
      </c>
      <c r="F358" s="79">
        <f t="shared" si="37"/>
        <v>43452</v>
      </c>
      <c r="G358" s="74">
        <f t="shared" si="37"/>
        <v>43485</v>
      </c>
    </row>
    <row r="359" spans="1:7" s="57" customFormat="1" ht="15.75" customHeight="1">
      <c r="A359" s="91"/>
      <c r="B359" s="100" t="s">
        <v>475</v>
      </c>
      <c r="C359" s="109" t="s">
        <v>49</v>
      </c>
      <c r="D359" s="688"/>
      <c r="E359" s="76">
        <f t="shared" si="37"/>
        <v>43455</v>
      </c>
      <c r="F359" s="79">
        <f t="shared" si="37"/>
        <v>43459</v>
      </c>
      <c r="G359" s="74">
        <f t="shared" si="37"/>
        <v>43492</v>
      </c>
    </row>
    <row r="360" spans="1:7" s="57" customFormat="1" ht="15.75" customHeight="1">
      <c r="A360" s="91"/>
      <c r="B360" s="100"/>
      <c r="C360" s="109"/>
      <c r="D360" s="689"/>
      <c r="E360" s="76">
        <f t="shared" si="37"/>
        <v>43462</v>
      </c>
      <c r="F360" s="79">
        <f t="shared" si="37"/>
        <v>43466</v>
      </c>
      <c r="G360" s="74">
        <f t="shared" si="37"/>
        <v>43499</v>
      </c>
    </row>
    <row r="361" spans="1:7" s="57" customFormat="1" ht="15.75" customHeight="1">
      <c r="A361" s="91"/>
      <c r="B361" s="17"/>
      <c r="C361" s="17"/>
      <c r="D361" s="18"/>
      <c r="E361" s="18"/>
      <c r="F361" s="19"/>
      <c r="G361" s="19"/>
    </row>
    <row r="362" spans="1:7" s="57" customFormat="1" ht="15.75" customHeight="1">
      <c r="A362" s="678" t="s">
        <v>858</v>
      </c>
      <c r="B362" s="678"/>
      <c r="C362" s="17"/>
      <c r="D362" s="18"/>
      <c r="E362" s="18"/>
      <c r="F362" s="19"/>
      <c r="G362" s="19"/>
    </row>
    <row r="363" spans="1:7" s="57" customFormat="1" ht="15.75" customHeight="1">
      <c r="A363" s="91"/>
      <c r="B363" s="703" t="s">
        <v>40</v>
      </c>
      <c r="C363" s="703" t="s">
        <v>41</v>
      </c>
      <c r="D363" s="703" t="s">
        <v>42</v>
      </c>
      <c r="E363" s="131" t="s">
        <v>834</v>
      </c>
      <c r="F363" s="131" t="s">
        <v>43</v>
      </c>
      <c r="G363" s="131" t="s">
        <v>859</v>
      </c>
    </row>
    <row r="364" spans="1:7" s="57" customFormat="1" ht="15.75" customHeight="1">
      <c r="A364" s="91"/>
      <c r="B364" s="704"/>
      <c r="C364" s="704"/>
      <c r="D364" s="704"/>
      <c r="E364" s="132" t="s">
        <v>32</v>
      </c>
      <c r="F364" s="133" t="s">
        <v>44</v>
      </c>
      <c r="G364" s="131" t="s">
        <v>45</v>
      </c>
    </row>
    <row r="365" spans="1:7" s="57" customFormat="1" ht="15.75" customHeight="1">
      <c r="A365" s="91"/>
      <c r="B365" s="100" t="s">
        <v>423</v>
      </c>
      <c r="C365" s="134" t="s">
        <v>424</v>
      </c>
      <c r="D365" s="705" t="s">
        <v>860</v>
      </c>
      <c r="E365" s="135">
        <v>43431</v>
      </c>
      <c r="F365" s="135">
        <f>E365+4</f>
        <v>43435</v>
      </c>
      <c r="G365" s="83">
        <f>F365+27</f>
        <v>43462</v>
      </c>
    </row>
    <row r="366" spans="1:7" s="57" customFormat="1" ht="15.75" customHeight="1">
      <c r="A366" s="91"/>
      <c r="B366" s="100" t="s">
        <v>664</v>
      </c>
      <c r="C366" s="86" t="s">
        <v>304</v>
      </c>
      <c r="D366" s="706"/>
      <c r="E366" s="135">
        <f t="shared" ref="E366:G369" si="38">E365+7</f>
        <v>43438</v>
      </c>
      <c r="F366" s="135">
        <f t="shared" si="38"/>
        <v>43442</v>
      </c>
      <c r="G366" s="83">
        <f t="shared" si="38"/>
        <v>43469</v>
      </c>
    </row>
    <row r="367" spans="1:7" s="57" customFormat="1" ht="15.75" customHeight="1">
      <c r="A367" s="91"/>
      <c r="B367" s="100" t="s">
        <v>665</v>
      </c>
      <c r="C367" s="134" t="s">
        <v>86</v>
      </c>
      <c r="D367" s="706"/>
      <c r="E367" s="135">
        <f t="shared" si="38"/>
        <v>43445</v>
      </c>
      <c r="F367" s="135">
        <f t="shared" si="38"/>
        <v>43449</v>
      </c>
      <c r="G367" s="83">
        <f t="shared" si="38"/>
        <v>43476</v>
      </c>
    </row>
    <row r="368" spans="1:7" s="57" customFormat="1" ht="15.75" customHeight="1">
      <c r="A368" s="91"/>
      <c r="B368" s="100" t="s">
        <v>666</v>
      </c>
      <c r="C368" s="86" t="s">
        <v>269</v>
      </c>
      <c r="D368" s="706"/>
      <c r="E368" s="135">
        <f t="shared" si="38"/>
        <v>43452</v>
      </c>
      <c r="F368" s="135">
        <f t="shared" si="38"/>
        <v>43456</v>
      </c>
      <c r="G368" s="83">
        <f t="shared" si="38"/>
        <v>43483</v>
      </c>
    </row>
    <row r="369" spans="1:7" s="57" customFormat="1" ht="15.75" customHeight="1">
      <c r="A369" s="91"/>
      <c r="B369" s="100" t="s">
        <v>667</v>
      </c>
      <c r="C369" s="103" t="s">
        <v>393</v>
      </c>
      <c r="D369" s="707"/>
      <c r="E369" s="135">
        <f t="shared" si="38"/>
        <v>43459</v>
      </c>
      <c r="F369" s="135">
        <f t="shared" si="38"/>
        <v>43463</v>
      </c>
      <c r="G369" s="83">
        <f t="shared" si="38"/>
        <v>43490</v>
      </c>
    </row>
    <row r="370" spans="1:7" s="57" customFormat="1" ht="15.75" customHeight="1">
      <c r="A370" s="91"/>
      <c r="B370" s="17"/>
      <c r="C370" s="17"/>
      <c r="D370" s="18"/>
      <c r="E370" s="18"/>
      <c r="F370" s="19"/>
      <c r="G370" s="19"/>
    </row>
    <row r="371" spans="1:7" s="57" customFormat="1" ht="15.75" customHeight="1">
      <c r="A371" s="678" t="s">
        <v>102</v>
      </c>
      <c r="B371" s="678"/>
      <c r="C371" s="17"/>
      <c r="D371" s="18"/>
      <c r="E371" s="18"/>
      <c r="F371" s="19"/>
      <c r="G371" s="19"/>
    </row>
    <row r="372" spans="1:7" s="57" customFormat="1" ht="15.75" customHeight="1">
      <c r="A372" s="91"/>
      <c r="B372" s="664" t="s">
        <v>40</v>
      </c>
      <c r="C372" s="664" t="s">
        <v>41</v>
      </c>
      <c r="D372" s="662" t="s">
        <v>42</v>
      </c>
      <c r="E372" s="73" t="s">
        <v>814</v>
      </c>
      <c r="F372" s="73" t="s">
        <v>43</v>
      </c>
      <c r="G372" s="88" t="s">
        <v>861</v>
      </c>
    </row>
    <row r="373" spans="1:7" s="57" customFormat="1" ht="15.75" customHeight="1">
      <c r="A373" s="91"/>
      <c r="B373" s="665"/>
      <c r="C373" s="665"/>
      <c r="D373" s="663"/>
      <c r="E373" s="89" t="s">
        <v>32</v>
      </c>
      <c r="F373" s="78" t="s">
        <v>44</v>
      </c>
      <c r="G373" s="73" t="s">
        <v>45</v>
      </c>
    </row>
    <row r="374" spans="1:7" s="57" customFormat="1" ht="15.75" customHeight="1">
      <c r="A374" s="91"/>
      <c r="B374" s="136" t="s">
        <v>400</v>
      </c>
      <c r="C374" s="137" t="s">
        <v>508</v>
      </c>
      <c r="D374" s="687" t="s">
        <v>862</v>
      </c>
      <c r="E374" s="85">
        <v>43435</v>
      </c>
      <c r="F374" s="79">
        <f>E374+4</f>
        <v>43439</v>
      </c>
      <c r="G374" s="74">
        <f>F374+25</f>
        <v>43464</v>
      </c>
    </row>
    <row r="375" spans="1:7" s="57" customFormat="1" ht="15.75" customHeight="1">
      <c r="A375" s="91"/>
      <c r="B375" s="136" t="s">
        <v>504</v>
      </c>
      <c r="C375" s="137" t="s">
        <v>398</v>
      </c>
      <c r="D375" s="688"/>
      <c r="E375" s="79">
        <f t="shared" ref="E375:G378" si="39">E374+7</f>
        <v>43442</v>
      </c>
      <c r="F375" s="79">
        <f t="shared" si="39"/>
        <v>43446</v>
      </c>
      <c r="G375" s="74">
        <f t="shared" si="39"/>
        <v>43471</v>
      </c>
    </row>
    <row r="376" spans="1:7" s="57" customFormat="1" ht="15.75" customHeight="1">
      <c r="A376" s="91"/>
      <c r="B376" s="136" t="s">
        <v>505</v>
      </c>
      <c r="C376" s="137" t="s">
        <v>496</v>
      </c>
      <c r="D376" s="688"/>
      <c r="E376" s="79">
        <f t="shared" si="39"/>
        <v>43449</v>
      </c>
      <c r="F376" s="79">
        <f t="shared" si="39"/>
        <v>43453</v>
      </c>
      <c r="G376" s="74">
        <f t="shared" si="39"/>
        <v>43478</v>
      </c>
    </row>
    <row r="377" spans="1:7" s="57" customFormat="1" ht="15.75" customHeight="1">
      <c r="A377" s="91"/>
      <c r="B377" s="136" t="s">
        <v>506</v>
      </c>
      <c r="C377" s="137" t="s">
        <v>497</v>
      </c>
      <c r="D377" s="688"/>
      <c r="E377" s="79">
        <f t="shared" si="39"/>
        <v>43456</v>
      </c>
      <c r="F377" s="79">
        <f t="shared" si="39"/>
        <v>43460</v>
      </c>
      <c r="G377" s="74">
        <f t="shared" si="39"/>
        <v>43485</v>
      </c>
    </row>
    <row r="378" spans="1:7" s="57" customFormat="1" ht="15.75" customHeight="1">
      <c r="A378" s="91"/>
      <c r="B378" s="136" t="s">
        <v>507</v>
      </c>
      <c r="C378" s="137" t="s">
        <v>498</v>
      </c>
      <c r="D378" s="689"/>
      <c r="E378" s="79">
        <f t="shared" si="39"/>
        <v>43463</v>
      </c>
      <c r="F378" s="79">
        <f t="shared" si="39"/>
        <v>43467</v>
      </c>
      <c r="G378" s="74">
        <f t="shared" si="39"/>
        <v>43492</v>
      </c>
    </row>
    <row r="379" spans="1:7" s="57" customFormat="1" ht="15.75" customHeight="1">
      <c r="A379" s="91"/>
      <c r="B379" s="13"/>
      <c r="C379" s="13"/>
      <c r="D379" s="15"/>
      <c r="E379" s="11"/>
      <c r="F379" s="12"/>
      <c r="G379" s="25"/>
    </row>
    <row r="380" spans="1:7" s="57" customFormat="1" ht="15.75" customHeight="1">
      <c r="A380" s="678" t="s">
        <v>131</v>
      </c>
      <c r="B380" s="678"/>
      <c r="C380" s="19" t="s">
        <v>826</v>
      </c>
      <c r="D380" s="18"/>
      <c r="E380" s="18"/>
      <c r="F380" s="19"/>
      <c r="G380" s="19"/>
    </row>
    <row r="381" spans="1:7" s="57" customFormat="1" ht="15.75" customHeight="1">
      <c r="A381" s="91"/>
      <c r="B381" s="662" t="s">
        <v>40</v>
      </c>
      <c r="C381" s="88" t="s">
        <v>41</v>
      </c>
      <c r="D381" s="88" t="s">
        <v>42</v>
      </c>
      <c r="E381" s="73" t="s">
        <v>814</v>
      </c>
      <c r="F381" s="73" t="s">
        <v>43</v>
      </c>
      <c r="G381" s="73" t="s">
        <v>863</v>
      </c>
    </row>
    <row r="382" spans="1:7" s="57" customFormat="1" ht="15.75" customHeight="1">
      <c r="A382" s="91"/>
      <c r="B382" s="663"/>
      <c r="C382" s="89"/>
      <c r="D382" s="89"/>
      <c r="E382" s="77" t="s">
        <v>32</v>
      </c>
      <c r="F382" s="73" t="s">
        <v>44</v>
      </c>
      <c r="G382" s="73" t="s">
        <v>45</v>
      </c>
    </row>
    <row r="383" spans="1:7" s="57" customFormat="1" ht="15.75" customHeight="1">
      <c r="A383" s="91"/>
      <c r="B383" s="80" t="s">
        <v>440</v>
      </c>
      <c r="C383" s="80">
        <v>1815</v>
      </c>
      <c r="D383" s="687" t="s">
        <v>532</v>
      </c>
      <c r="E383" s="79">
        <v>43434</v>
      </c>
      <c r="F383" s="79">
        <f>E383+4</f>
        <v>43438</v>
      </c>
      <c r="G383" s="74">
        <f>F383+16</f>
        <v>43454</v>
      </c>
    </row>
    <row r="384" spans="1:7" s="57" customFormat="1" ht="15.75" customHeight="1">
      <c r="A384" s="91"/>
      <c r="B384" s="80" t="s">
        <v>528</v>
      </c>
      <c r="C384" s="80">
        <v>1811</v>
      </c>
      <c r="D384" s="688"/>
      <c r="E384" s="79">
        <f t="shared" ref="E384:F387" si="40">E383+7</f>
        <v>43441</v>
      </c>
      <c r="F384" s="79">
        <f t="shared" si="40"/>
        <v>43445</v>
      </c>
      <c r="G384" s="74">
        <f>F384+17</f>
        <v>43462</v>
      </c>
    </row>
    <row r="385" spans="1:7" s="57" customFormat="1" ht="15.75" customHeight="1">
      <c r="A385" s="91"/>
      <c r="B385" s="80" t="s">
        <v>529</v>
      </c>
      <c r="C385" s="80">
        <v>1811</v>
      </c>
      <c r="D385" s="688"/>
      <c r="E385" s="79">
        <f t="shared" si="40"/>
        <v>43448</v>
      </c>
      <c r="F385" s="79">
        <f t="shared" si="40"/>
        <v>43452</v>
      </c>
      <c r="G385" s="74">
        <f>F385+17</f>
        <v>43469</v>
      </c>
    </row>
    <row r="386" spans="1:7" s="57" customFormat="1" ht="15.75" customHeight="1">
      <c r="A386" s="91"/>
      <c r="B386" s="80" t="s">
        <v>530</v>
      </c>
      <c r="C386" s="80">
        <v>1811</v>
      </c>
      <c r="D386" s="688"/>
      <c r="E386" s="79">
        <f t="shared" si="40"/>
        <v>43455</v>
      </c>
      <c r="F386" s="79">
        <f t="shared" si="40"/>
        <v>43459</v>
      </c>
      <c r="G386" s="74">
        <f>F386+17</f>
        <v>43476</v>
      </c>
    </row>
    <row r="387" spans="1:7" s="57" customFormat="1" ht="15.75" customHeight="1">
      <c r="A387" s="91"/>
      <c r="B387" s="138" t="s">
        <v>531</v>
      </c>
      <c r="C387" s="139" t="s">
        <v>864</v>
      </c>
      <c r="D387" s="689"/>
      <c r="E387" s="79">
        <f t="shared" si="40"/>
        <v>43462</v>
      </c>
      <c r="F387" s="79">
        <f t="shared" si="40"/>
        <v>43466</v>
      </c>
      <c r="G387" s="74">
        <f>F387+17</f>
        <v>43483</v>
      </c>
    </row>
    <row r="388" spans="1:7" s="57" customFormat="1" ht="15.75" customHeight="1">
      <c r="A388" s="91"/>
      <c r="B388" s="13"/>
      <c r="C388" s="13"/>
      <c r="D388" s="15"/>
      <c r="E388" s="15"/>
      <c r="F388" s="12"/>
      <c r="G388" s="19"/>
    </row>
    <row r="389" spans="1:7" s="57" customFormat="1" ht="15.75" customHeight="1">
      <c r="A389" s="709" t="s">
        <v>865</v>
      </c>
      <c r="B389" s="709"/>
      <c r="C389" s="709"/>
      <c r="D389" s="709"/>
      <c r="E389" s="709"/>
      <c r="F389" s="709"/>
      <c r="G389" s="709"/>
    </row>
    <row r="390" spans="1:7" s="57" customFormat="1" ht="15.75" customHeight="1">
      <c r="A390" s="676" t="s">
        <v>866</v>
      </c>
      <c r="B390" s="676"/>
      <c r="C390" s="17"/>
      <c r="D390" s="18"/>
      <c r="E390" s="18"/>
      <c r="F390" s="19"/>
      <c r="G390" s="19"/>
    </row>
    <row r="391" spans="1:7" s="57" customFormat="1" ht="15.75" customHeight="1">
      <c r="A391" s="90"/>
      <c r="B391" s="662" t="s">
        <v>40</v>
      </c>
      <c r="C391" s="662" t="s">
        <v>41</v>
      </c>
      <c r="D391" s="662" t="s">
        <v>42</v>
      </c>
      <c r="E391" s="73" t="s">
        <v>814</v>
      </c>
      <c r="F391" s="73" t="s">
        <v>43</v>
      </c>
      <c r="G391" s="73" t="s">
        <v>456</v>
      </c>
    </row>
    <row r="392" spans="1:7" s="57" customFormat="1" ht="15.75" customHeight="1">
      <c r="A392" s="90"/>
      <c r="B392" s="663"/>
      <c r="C392" s="663"/>
      <c r="D392" s="663"/>
      <c r="E392" s="89" t="s">
        <v>32</v>
      </c>
      <c r="F392" s="73" t="s">
        <v>44</v>
      </c>
      <c r="G392" s="73" t="s">
        <v>45</v>
      </c>
    </row>
    <row r="393" spans="1:7" s="57" customFormat="1" ht="15.75" customHeight="1">
      <c r="A393" s="90"/>
      <c r="B393" s="73" t="s">
        <v>782</v>
      </c>
      <c r="C393" s="82" t="s">
        <v>783</v>
      </c>
      <c r="D393" s="659" t="s">
        <v>784</v>
      </c>
      <c r="E393" s="74">
        <v>43435</v>
      </c>
      <c r="F393" s="74">
        <f>E393+4</f>
        <v>43439</v>
      </c>
      <c r="G393" s="74">
        <f>F393+8</f>
        <v>43447</v>
      </c>
    </row>
    <row r="394" spans="1:7" s="57" customFormat="1" ht="15.75" customHeight="1">
      <c r="A394" s="90"/>
      <c r="B394" s="73" t="s">
        <v>785</v>
      </c>
      <c r="C394" s="84" t="s">
        <v>786</v>
      </c>
      <c r="D394" s="660"/>
      <c r="E394" s="74">
        <f t="shared" ref="E394:G397" si="41">E393+7</f>
        <v>43442</v>
      </c>
      <c r="F394" s="74">
        <f t="shared" si="41"/>
        <v>43446</v>
      </c>
      <c r="G394" s="83">
        <f t="shared" si="41"/>
        <v>43454</v>
      </c>
    </row>
    <row r="395" spans="1:7" s="57" customFormat="1" ht="15.75" customHeight="1">
      <c r="A395" s="90"/>
      <c r="B395" s="73" t="s">
        <v>787</v>
      </c>
      <c r="C395" s="84"/>
      <c r="D395" s="660"/>
      <c r="E395" s="74">
        <f t="shared" si="41"/>
        <v>43449</v>
      </c>
      <c r="F395" s="74">
        <f t="shared" si="41"/>
        <v>43453</v>
      </c>
      <c r="G395" s="83">
        <f t="shared" si="41"/>
        <v>43461</v>
      </c>
    </row>
    <row r="396" spans="1:7" s="57" customFormat="1" ht="15.75" customHeight="1">
      <c r="A396" s="90"/>
      <c r="B396" s="73" t="s">
        <v>788</v>
      </c>
      <c r="C396" s="84" t="s">
        <v>789</v>
      </c>
      <c r="D396" s="660"/>
      <c r="E396" s="74">
        <f t="shared" si="41"/>
        <v>43456</v>
      </c>
      <c r="F396" s="74">
        <f t="shared" si="41"/>
        <v>43460</v>
      </c>
      <c r="G396" s="83">
        <f t="shared" si="41"/>
        <v>43468</v>
      </c>
    </row>
    <row r="397" spans="1:7" s="57" customFormat="1" ht="15.75" customHeight="1">
      <c r="A397" s="90"/>
      <c r="B397" s="73" t="s">
        <v>790</v>
      </c>
      <c r="C397" s="84" t="s">
        <v>791</v>
      </c>
      <c r="D397" s="661"/>
      <c r="E397" s="74">
        <f t="shared" si="41"/>
        <v>43463</v>
      </c>
      <c r="F397" s="74">
        <f t="shared" si="41"/>
        <v>43467</v>
      </c>
      <c r="G397" s="83">
        <f t="shared" si="41"/>
        <v>43475</v>
      </c>
    </row>
    <row r="398" spans="1:7" s="57" customFormat="1" ht="15.75" customHeight="1">
      <c r="A398" s="90"/>
      <c r="B398" s="26"/>
      <c r="C398" s="26"/>
      <c r="D398" s="26"/>
      <c r="E398" s="26"/>
      <c r="F398" s="12"/>
      <c r="G398" s="12"/>
    </row>
    <row r="399" spans="1:7" s="57" customFormat="1" ht="15.75" customHeight="1">
      <c r="A399" s="676" t="s">
        <v>104</v>
      </c>
      <c r="B399" s="676"/>
      <c r="C399" s="17"/>
      <c r="D399" s="18"/>
      <c r="E399" s="18"/>
      <c r="F399" s="19"/>
      <c r="G399" s="19"/>
    </row>
    <row r="400" spans="1:7" s="57" customFormat="1" ht="15.75" customHeight="1">
      <c r="A400" s="90"/>
      <c r="B400" s="668" t="s">
        <v>40</v>
      </c>
      <c r="C400" s="662" t="s">
        <v>41</v>
      </c>
      <c r="D400" s="662" t="s">
        <v>813</v>
      </c>
      <c r="E400" s="73" t="s">
        <v>814</v>
      </c>
      <c r="F400" s="73" t="s">
        <v>43</v>
      </c>
      <c r="G400" s="73" t="s">
        <v>104</v>
      </c>
    </row>
    <row r="401" spans="1:7" s="57" customFormat="1" ht="15.75" customHeight="1">
      <c r="A401" s="90"/>
      <c r="B401" s="663"/>
      <c r="C401" s="663"/>
      <c r="D401" s="663"/>
      <c r="E401" s="89" t="s">
        <v>32</v>
      </c>
      <c r="F401" s="73" t="s">
        <v>44</v>
      </c>
      <c r="G401" s="73" t="s">
        <v>45</v>
      </c>
    </row>
    <row r="402" spans="1:7" s="57" customFormat="1" ht="15.75" customHeight="1">
      <c r="A402" s="90"/>
      <c r="B402" s="73" t="s">
        <v>740</v>
      </c>
      <c r="C402" s="140" t="s">
        <v>867</v>
      </c>
      <c r="D402" s="662" t="s">
        <v>868</v>
      </c>
      <c r="E402" s="74">
        <v>43438</v>
      </c>
      <c r="F402" s="74">
        <f>E402+4</f>
        <v>43442</v>
      </c>
      <c r="G402" s="74">
        <f>F402+21</f>
        <v>43463</v>
      </c>
    </row>
    <row r="403" spans="1:7" s="57" customFormat="1" ht="15.75" customHeight="1">
      <c r="A403" s="90"/>
      <c r="B403" s="73" t="s">
        <v>741</v>
      </c>
      <c r="C403" s="140" t="s">
        <v>869</v>
      </c>
      <c r="D403" s="666"/>
      <c r="E403" s="74">
        <f t="shared" ref="E403:G406" si="42">E402+7</f>
        <v>43445</v>
      </c>
      <c r="F403" s="74">
        <f t="shared" si="42"/>
        <v>43449</v>
      </c>
      <c r="G403" s="83">
        <f t="shared" si="42"/>
        <v>43470</v>
      </c>
    </row>
    <row r="404" spans="1:7" s="57" customFormat="1" ht="15.75" customHeight="1">
      <c r="A404" s="90"/>
      <c r="B404" s="73" t="s">
        <v>742</v>
      </c>
      <c r="C404" s="140" t="s">
        <v>870</v>
      </c>
      <c r="D404" s="666"/>
      <c r="E404" s="74">
        <f t="shared" si="42"/>
        <v>43452</v>
      </c>
      <c r="F404" s="74">
        <f t="shared" si="42"/>
        <v>43456</v>
      </c>
      <c r="G404" s="83">
        <f t="shared" si="42"/>
        <v>43477</v>
      </c>
    </row>
    <row r="405" spans="1:7" s="57" customFormat="1" ht="15.75" customHeight="1">
      <c r="A405" s="90"/>
      <c r="B405" s="141" t="s">
        <v>743</v>
      </c>
      <c r="C405" s="142" t="s">
        <v>871</v>
      </c>
      <c r="D405" s="666"/>
      <c r="E405" s="74">
        <f t="shared" si="42"/>
        <v>43459</v>
      </c>
      <c r="F405" s="74">
        <f t="shared" si="42"/>
        <v>43463</v>
      </c>
      <c r="G405" s="83">
        <f t="shared" si="42"/>
        <v>43484</v>
      </c>
    </row>
    <row r="406" spans="1:7" s="57" customFormat="1" ht="15.75" customHeight="1">
      <c r="A406" s="90"/>
      <c r="B406" s="73" t="s">
        <v>439</v>
      </c>
      <c r="C406" s="140" t="s">
        <v>872</v>
      </c>
      <c r="D406" s="663"/>
      <c r="E406" s="74">
        <f t="shared" si="42"/>
        <v>43466</v>
      </c>
      <c r="F406" s="74">
        <f t="shared" si="42"/>
        <v>43470</v>
      </c>
      <c r="G406" s="83">
        <f t="shared" si="42"/>
        <v>43491</v>
      </c>
    </row>
    <row r="407" spans="1:7" s="57" customFormat="1" ht="15.75" customHeight="1">
      <c r="A407" s="90"/>
      <c r="B407" s="61"/>
      <c r="C407" s="62"/>
      <c r="D407" s="26"/>
      <c r="E407" s="12"/>
      <c r="F407" s="12"/>
      <c r="G407" s="12"/>
    </row>
    <row r="408" spans="1:7" s="57" customFormat="1" ht="15.75" customHeight="1">
      <c r="A408" s="90"/>
      <c r="B408" s="26"/>
      <c r="C408" s="26"/>
      <c r="D408" s="26"/>
      <c r="E408" s="26"/>
      <c r="F408" s="26"/>
      <c r="G408" s="26"/>
    </row>
    <row r="409" spans="1:7" s="57" customFormat="1" ht="15.75" customHeight="1">
      <c r="A409" s="676" t="s">
        <v>873</v>
      </c>
      <c r="B409" s="676"/>
      <c r="C409" s="17"/>
      <c r="D409" s="18"/>
      <c r="E409" s="18"/>
      <c r="F409" s="19"/>
      <c r="G409" s="19"/>
    </row>
    <row r="410" spans="1:7" s="57" customFormat="1" ht="15.75" customHeight="1">
      <c r="A410" s="90"/>
      <c r="B410" s="662" t="s">
        <v>40</v>
      </c>
      <c r="C410" s="662" t="s">
        <v>41</v>
      </c>
      <c r="D410" s="662" t="s">
        <v>42</v>
      </c>
      <c r="E410" s="73" t="s">
        <v>814</v>
      </c>
      <c r="F410" s="73" t="s">
        <v>43</v>
      </c>
      <c r="G410" s="73" t="s">
        <v>106</v>
      </c>
    </row>
    <row r="411" spans="1:7" s="57" customFormat="1" ht="15.75" customHeight="1">
      <c r="A411" s="90"/>
      <c r="B411" s="663"/>
      <c r="C411" s="663"/>
      <c r="D411" s="663"/>
      <c r="E411" s="89" t="s">
        <v>32</v>
      </c>
      <c r="F411" s="73" t="s">
        <v>44</v>
      </c>
      <c r="G411" s="73" t="s">
        <v>45</v>
      </c>
    </row>
    <row r="412" spans="1:7" s="57" customFormat="1" ht="15.75" customHeight="1">
      <c r="A412" s="90"/>
      <c r="B412" s="73" t="s">
        <v>293</v>
      </c>
      <c r="C412" s="74" t="s">
        <v>874</v>
      </c>
      <c r="D412" s="720" t="s">
        <v>875</v>
      </c>
      <c r="E412" s="79">
        <v>43436</v>
      </c>
      <c r="F412" s="74">
        <f>E412+4</f>
        <v>43440</v>
      </c>
      <c r="G412" s="74">
        <f>F412+11</f>
        <v>43451</v>
      </c>
    </row>
    <row r="413" spans="1:7" s="57" customFormat="1" ht="15.75" customHeight="1">
      <c r="A413" s="90"/>
      <c r="B413" s="73" t="s">
        <v>533</v>
      </c>
      <c r="C413" s="74" t="s">
        <v>537</v>
      </c>
      <c r="D413" s="721"/>
      <c r="E413" s="74">
        <f t="shared" ref="E413:G416" si="43">E412+7</f>
        <v>43443</v>
      </c>
      <c r="F413" s="74">
        <f t="shared" si="43"/>
        <v>43447</v>
      </c>
      <c r="G413" s="83">
        <f t="shared" si="43"/>
        <v>43458</v>
      </c>
    </row>
    <row r="414" spans="1:7" s="57" customFormat="1" ht="15.75" customHeight="1">
      <c r="A414" s="90"/>
      <c r="B414" s="73" t="s">
        <v>534</v>
      </c>
      <c r="C414" s="74" t="s">
        <v>538</v>
      </c>
      <c r="D414" s="721"/>
      <c r="E414" s="74">
        <f t="shared" si="43"/>
        <v>43450</v>
      </c>
      <c r="F414" s="74">
        <f t="shared" si="43"/>
        <v>43454</v>
      </c>
      <c r="G414" s="83">
        <f t="shared" si="43"/>
        <v>43465</v>
      </c>
    </row>
    <row r="415" spans="1:7" s="57" customFormat="1" ht="15.75" customHeight="1">
      <c r="A415" s="90"/>
      <c r="B415" s="73" t="s">
        <v>535</v>
      </c>
      <c r="C415" s="74" t="s">
        <v>539</v>
      </c>
      <c r="D415" s="721"/>
      <c r="E415" s="74">
        <f t="shared" si="43"/>
        <v>43457</v>
      </c>
      <c r="F415" s="74">
        <f t="shared" si="43"/>
        <v>43461</v>
      </c>
      <c r="G415" s="83">
        <f t="shared" si="43"/>
        <v>43472</v>
      </c>
    </row>
    <row r="416" spans="1:7" s="57" customFormat="1" ht="15.75" customHeight="1">
      <c r="A416" s="90"/>
      <c r="B416" s="73" t="s">
        <v>536</v>
      </c>
      <c r="C416" s="74" t="s">
        <v>540</v>
      </c>
      <c r="D416" s="722"/>
      <c r="E416" s="74">
        <f t="shared" si="43"/>
        <v>43464</v>
      </c>
      <c r="F416" s="74">
        <f t="shared" si="43"/>
        <v>43468</v>
      </c>
      <c r="G416" s="83">
        <f t="shared" si="43"/>
        <v>43479</v>
      </c>
    </row>
    <row r="417" spans="1:7" s="57" customFormat="1" ht="15.75" customHeight="1">
      <c r="A417" s="90"/>
      <c r="B417" s="26"/>
      <c r="C417" s="26"/>
      <c r="D417" s="26"/>
      <c r="E417" s="26"/>
      <c r="F417" s="12"/>
      <c r="G417" s="12"/>
    </row>
    <row r="418" spans="1:7" s="57" customFormat="1" ht="15.75" customHeight="1">
      <c r="A418" s="676" t="s">
        <v>876</v>
      </c>
      <c r="B418" s="676"/>
      <c r="C418" s="17"/>
      <c r="D418" s="18"/>
      <c r="E418" s="18"/>
      <c r="F418" s="19"/>
      <c r="G418" s="19"/>
    </row>
    <row r="419" spans="1:7" s="57" customFormat="1" ht="15.75" customHeight="1">
      <c r="A419" s="90"/>
      <c r="B419" s="664" t="s">
        <v>40</v>
      </c>
      <c r="C419" s="664" t="s">
        <v>41</v>
      </c>
      <c r="D419" s="664" t="s">
        <v>42</v>
      </c>
      <c r="E419" s="73" t="s">
        <v>814</v>
      </c>
      <c r="F419" s="73" t="s">
        <v>43</v>
      </c>
      <c r="G419" s="73" t="s">
        <v>456</v>
      </c>
    </row>
    <row r="420" spans="1:7" s="57" customFormat="1" ht="15.75" customHeight="1">
      <c r="A420" s="90"/>
      <c r="B420" s="665"/>
      <c r="C420" s="665"/>
      <c r="D420" s="665"/>
      <c r="E420" s="73" t="s">
        <v>32</v>
      </c>
      <c r="F420" s="73" t="s">
        <v>44</v>
      </c>
      <c r="G420" s="73" t="s">
        <v>45</v>
      </c>
    </row>
    <row r="421" spans="1:7" s="57" customFormat="1" ht="15.75" customHeight="1">
      <c r="A421" s="90"/>
      <c r="B421" s="73" t="s">
        <v>782</v>
      </c>
      <c r="C421" s="82" t="s">
        <v>783</v>
      </c>
      <c r="D421" s="659" t="s">
        <v>784</v>
      </c>
      <c r="E421" s="74">
        <v>43435</v>
      </c>
      <c r="F421" s="74">
        <f>E421+4</f>
        <v>43439</v>
      </c>
      <c r="G421" s="74">
        <f>F421+8</f>
        <v>43447</v>
      </c>
    </row>
    <row r="422" spans="1:7" s="57" customFormat="1" ht="15.75" customHeight="1">
      <c r="A422" s="90"/>
      <c r="B422" s="73" t="s">
        <v>785</v>
      </c>
      <c r="C422" s="84" t="s">
        <v>786</v>
      </c>
      <c r="D422" s="660"/>
      <c r="E422" s="74">
        <f t="shared" ref="E422:G425" si="44">E421+7</f>
        <v>43442</v>
      </c>
      <c r="F422" s="74">
        <f t="shared" si="44"/>
        <v>43446</v>
      </c>
      <c r="G422" s="83">
        <f t="shared" si="44"/>
        <v>43454</v>
      </c>
    </row>
    <row r="423" spans="1:7" s="57" customFormat="1" ht="15.75" customHeight="1">
      <c r="A423" s="90"/>
      <c r="B423" s="73" t="s">
        <v>787</v>
      </c>
      <c r="C423" s="84"/>
      <c r="D423" s="660"/>
      <c r="E423" s="74">
        <f t="shared" si="44"/>
        <v>43449</v>
      </c>
      <c r="F423" s="74">
        <f t="shared" si="44"/>
        <v>43453</v>
      </c>
      <c r="G423" s="83">
        <f t="shared" si="44"/>
        <v>43461</v>
      </c>
    </row>
    <row r="424" spans="1:7" s="57" customFormat="1" ht="15.75" customHeight="1">
      <c r="A424" s="90"/>
      <c r="B424" s="73" t="s">
        <v>788</v>
      </c>
      <c r="C424" s="84" t="s">
        <v>789</v>
      </c>
      <c r="D424" s="660"/>
      <c r="E424" s="74">
        <f t="shared" si="44"/>
        <v>43456</v>
      </c>
      <c r="F424" s="74">
        <f t="shared" si="44"/>
        <v>43460</v>
      </c>
      <c r="G424" s="83">
        <f t="shared" si="44"/>
        <v>43468</v>
      </c>
    </row>
    <row r="425" spans="1:7" s="57" customFormat="1" ht="15.75" customHeight="1">
      <c r="A425" s="90"/>
      <c r="B425" s="73" t="s">
        <v>790</v>
      </c>
      <c r="C425" s="84" t="s">
        <v>791</v>
      </c>
      <c r="D425" s="661"/>
      <c r="E425" s="74">
        <f t="shared" si="44"/>
        <v>43463</v>
      </c>
      <c r="F425" s="74">
        <f t="shared" si="44"/>
        <v>43467</v>
      </c>
      <c r="G425" s="83">
        <f t="shared" si="44"/>
        <v>43475</v>
      </c>
    </row>
    <row r="426" spans="1:7" s="57" customFormat="1" ht="15.75" customHeight="1">
      <c r="A426" s="90"/>
      <c r="B426" s="26"/>
      <c r="C426" s="26"/>
      <c r="D426" s="26"/>
      <c r="E426" s="26"/>
      <c r="F426" s="26"/>
      <c r="G426" s="12"/>
    </row>
    <row r="427" spans="1:7" s="57" customFormat="1" ht="15.75" customHeight="1">
      <c r="A427" s="676" t="s">
        <v>107</v>
      </c>
      <c r="B427" s="676"/>
      <c r="C427" s="17"/>
      <c r="D427" s="18"/>
      <c r="E427" s="18"/>
      <c r="F427" s="19"/>
      <c r="G427" s="19"/>
    </row>
    <row r="428" spans="1:7" s="57" customFormat="1" ht="15.75" customHeight="1">
      <c r="A428" s="90"/>
      <c r="B428" s="662" t="s">
        <v>40</v>
      </c>
      <c r="C428" s="662" t="s">
        <v>41</v>
      </c>
      <c r="D428" s="662" t="s">
        <v>42</v>
      </c>
      <c r="E428" s="73" t="s">
        <v>814</v>
      </c>
      <c r="F428" s="73" t="s">
        <v>43</v>
      </c>
      <c r="G428" s="73" t="s">
        <v>108</v>
      </c>
    </row>
    <row r="429" spans="1:7" s="57" customFormat="1" ht="15.75" customHeight="1">
      <c r="A429" s="90"/>
      <c r="B429" s="663"/>
      <c r="C429" s="663"/>
      <c r="D429" s="663"/>
      <c r="E429" s="89" t="s">
        <v>32</v>
      </c>
      <c r="F429" s="73" t="s">
        <v>44</v>
      </c>
      <c r="G429" s="73" t="s">
        <v>45</v>
      </c>
    </row>
    <row r="430" spans="1:7" s="57" customFormat="1" ht="15.75" customHeight="1">
      <c r="A430" s="90"/>
      <c r="B430" s="74" t="s">
        <v>526</v>
      </c>
      <c r="C430" s="143" t="s">
        <v>877</v>
      </c>
      <c r="D430" s="717" t="s">
        <v>878</v>
      </c>
      <c r="E430" s="74">
        <v>43436</v>
      </c>
      <c r="F430" s="74">
        <f>E430+4</f>
        <v>43440</v>
      </c>
      <c r="G430" s="74">
        <f>F430+15</f>
        <v>43455</v>
      </c>
    </row>
    <row r="431" spans="1:7" s="57" customFormat="1" ht="15.75" customHeight="1">
      <c r="A431" s="90"/>
      <c r="B431" s="73" t="s">
        <v>527</v>
      </c>
      <c r="C431" s="73" t="s">
        <v>879</v>
      </c>
      <c r="D431" s="718"/>
      <c r="E431" s="74">
        <f t="shared" ref="E431:G434" si="45">E430+7</f>
        <v>43443</v>
      </c>
      <c r="F431" s="74">
        <f t="shared" si="45"/>
        <v>43447</v>
      </c>
      <c r="G431" s="83">
        <f t="shared" si="45"/>
        <v>43462</v>
      </c>
    </row>
    <row r="432" spans="1:7" s="57" customFormat="1" ht="15.75" customHeight="1">
      <c r="A432" s="90"/>
      <c r="B432" s="73" t="s">
        <v>395</v>
      </c>
      <c r="C432" s="73" t="s">
        <v>880</v>
      </c>
      <c r="D432" s="718"/>
      <c r="E432" s="74">
        <f t="shared" si="45"/>
        <v>43450</v>
      </c>
      <c r="F432" s="74">
        <f t="shared" si="45"/>
        <v>43454</v>
      </c>
      <c r="G432" s="83">
        <f t="shared" si="45"/>
        <v>43469</v>
      </c>
    </row>
    <row r="433" spans="1:7" s="57" customFormat="1" ht="15.75" customHeight="1">
      <c r="A433" s="90"/>
      <c r="B433" s="73" t="s">
        <v>348</v>
      </c>
      <c r="C433" s="73" t="s">
        <v>881</v>
      </c>
      <c r="D433" s="718"/>
      <c r="E433" s="74">
        <f t="shared" si="45"/>
        <v>43457</v>
      </c>
      <c r="F433" s="74">
        <f t="shared" si="45"/>
        <v>43461</v>
      </c>
      <c r="G433" s="83">
        <f t="shared" si="45"/>
        <v>43476</v>
      </c>
    </row>
    <row r="434" spans="1:7" s="57" customFormat="1" ht="15.75" customHeight="1">
      <c r="A434" s="90"/>
      <c r="B434" s="73" t="s">
        <v>396</v>
      </c>
      <c r="C434" s="73" t="s">
        <v>882</v>
      </c>
      <c r="D434" s="719"/>
      <c r="E434" s="74">
        <f t="shared" si="45"/>
        <v>43464</v>
      </c>
      <c r="F434" s="74">
        <f t="shared" si="45"/>
        <v>43468</v>
      </c>
      <c r="G434" s="83">
        <f t="shared" si="45"/>
        <v>43483</v>
      </c>
    </row>
    <row r="435" spans="1:7" s="57" customFormat="1" ht="15.75" customHeight="1">
      <c r="A435" s="90"/>
      <c r="B435" s="26"/>
      <c r="C435" s="26"/>
      <c r="D435" s="26"/>
      <c r="E435" s="26"/>
      <c r="F435" s="12"/>
      <c r="G435" s="12"/>
    </row>
    <row r="436" spans="1:7" s="57" customFormat="1" ht="15.75" customHeight="1">
      <c r="A436" s="676" t="s">
        <v>109</v>
      </c>
      <c r="B436" s="676"/>
      <c r="C436" s="17"/>
      <c r="D436" s="18"/>
      <c r="E436" s="18"/>
      <c r="F436" s="19"/>
      <c r="G436" s="19"/>
    </row>
    <row r="437" spans="1:7" s="57" customFormat="1" ht="15.75" customHeight="1">
      <c r="A437" s="90"/>
      <c r="B437" s="662" t="s">
        <v>40</v>
      </c>
      <c r="C437" s="662" t="s">
        <v>41</v>
      </c>
      <c r="D437" s="662" t="s">
        <v>42</v>
      </c>
      <c r="E437" s="73" t="s">
        <v>814</v>
      </c>
      <c r="F437" s="73" t="s">
        <v>43</v>
      </c>
      <c r="G437" s="73" t="s">
        <v>110</v>
      </c>
    </row>
    <row r="438" spans="1:7" s="57" customFormat="1" ht="15.75" customHeight="1">
      <c r="A438" s="90"/>
      <c r="B438" s="663"/>
      <c r="C438" s="663"/>
      <c r="D438" s="663"/>
      <c r="E438" s="89" t="s">
        <v>32</v>
      </c>
      <c r="F438" s="73" t="s">
        <v>44</v>
      </c>
      <c r="G438" s="73" t="s">
        <v>45</v>
      </c>
    </row>
    <row r="439" spans="1:7" s="57" customFormat="1" ht="15.75" customHeight="1">
      <c r="A439" s="90"/>
      <c r="B439" s="74" t="s">
        <v>526</v>
      </c>
      <c r="C439" s="143" t="s">
        <v>877</v>
      </c>
      <c r="D439" s="717" t="s">
        <v>878</v>
      </c>
      <c r="E439" s="74">
        <v>43436</v>
      </c>
      <c r="F439" s="74">
        <f>E439+4</f>
        <v>43440</v>
      </c>
      <c r="G439" s="74">
        <f>F439+15</f>
        <v>43455</v>
      </c>
    </row>
    <row r="440" spans="1:7" s="57" customFormat="1" ht="15.75" customHeight="1">
      <c r="A440" s="90"/>
      <c r="B440" s="73" t="s">
        <v>527</v>
      </c>
      <c r="C440" s="73" t="s">
        <v>879</v>
      </c>
      <c r="D440" s="718"/>
      <c r="E440" s="74">
        <f t="shared" ref="E440:G443" si="46">E439+7</f>
        <v>43443</v>
      </c>
      <c r="F440" s="74">
        <f t="shared" si="46"/>
        <v>43447</v>
      </c>
      <c r="G440" s="83">
        <f t="shared" si="46"/>
        <v>43462</v>
      </c>
    </row>
    <row r="441" spans="1:7" s="57" customFormat="1" ht="15.75" customHeight="1">
      <c r="A441" s="90"/>
      <c r="B441" s="73" t="s">
        <v>395</v>
      </c>
      <c r="C441" s="73" t="s">
        <v>880</v>
      </c>
      <c r="D441" s="718"/>
      <c r="E441" s="74">
        <f t="shared" si="46"/>
        <v>43450</v>
      </c>
      <c r="F441" s="74">
        <f t="shared" si="46"/>
        <v>43454</v>
      </c>
      <c r="G441" s="83">
        <f t="shared" si="46"/>
        <v>43469</v>
      </c>
    </row>
    <row r="442" spans="1:7" s="57" customFormat="1" ht="15.75" customHeight="1">
      <c r="A442" s="90"/>
      <c r="B442" s="73" t="s">
        <v>348</v>
      </c>
      <c r="C442" s="73" t="s">
        <v>881</v>
      </c>
      <c r="D442" s="718"/>
      <c r="E442" s="74">
        <f t="shared" si="46"/>
        <v>43457</v>
      </c>
      <c r="F442" s="74">
        <f t="shared" si="46"/>
        <v>43461</v>
      </c>
      <c r="G442" s="83">
        <f t="shared" si="46"/>
        <v>43476</v>
      </c>
    </row>
    <row r="443" spans="1:7" s="57" customFormat="1" ht="15.75" customHeight="1">
      <c r="A443" s="90"/>
      <c r="B443" s="73" t="s">
        <v>396</v>
      </c>
      <c r="C443" s="73" t="s">
        <v>882</v>
      </c>
      <c r="D443" s="719"/>
      <c r="E443" s="74">
        <f t="shared" si="46"/>
        <v>43464</v>
      </c>
      <c r="F443" s="74">
        <f t="shared" si="46"/>
        <v>43468</v>
      </c>
      <c r="G443" s="83">
        <f t="shared" si="46"/>
        <v>43483</v>
      </c>
    </row>
    <row r="444" spans="1:7" s="57" customFormat="1" ht="15.75" customHeight="1">
      <c r="A444" s="90"/>
      <c r="B444" s="26"/>
      <c r="C444" s="26"/>
      <c r="D444" s="26"/>
      <c r="E444" s="26"/>
      <c r="F444" s="12"/>
      <c r="G444" s="12"/>
    </row>
    <row r="445" spans="1:7" s="57" customFormat="1" ht="15.75" customHeight="1">
      <c r="A445" s="709" t="s">
        <v>112</v>
      </c>
      <c r="B445" s="709"/>
      <c r="C445" s="709"/>
      <c r="D445" s="709"/>
      <c r="E445" s="709"/>
      <c r="F445" s="709"/>
      <c r="G445" s="709"/>
    </row>
    <row r="446" spans="1:7" s="57" customFormat="1" ht="15.75" customHeight="1">
      <c r="A446" s="708" t="s">
        <v>883</v>
      </c>
      <c r="B446" s="708"/>
      <c r="C446" s="21"/>
      <c r="D446" s="3"/>
      <c r="E446" s="3"/>
      <c r="F446" s="4"/>
      <c r="G446" s="4"/>
    </row>
    <row r="447" spans="1:7" s="57" customFormat="1" ht="15.75" customHeight="1">
      <c r="A447" s="91"/>
      <c r="B447" s="662" t="s">
        <v>40</v>
      </c>
      <c r="C447" s="662" t="s">
        <v>41</v>
      </c>
      <c r="D447" s="662" t="s">
        <v>42</v>
      </c>
      <c r="E447" s="73" t="s">
        <v>814</v>
      </c>
      <c r="F447" s="73" t="s">
        <v>43</v>
      </c>
      <c r="G447" s="88" t="s">
        <v>884</v>
      </c>
    </row>
    <row r="448" spans="1:7" s="57" customFormat="1" ht="15.75" customHeight="1">
      <c r="A448" s="91"/>
      <c r="B448" s="663"/>
      <c r="C448" s="663"/>
      <c r="D448" s="663"/>
      <c r="E448" s="89" t="s">
        <v>885</v>
      </c>
      <c r="F448" s="78" t="s">
        <v>44</v>
      </c>
      <c r="G448" s="73" t="s">
        <v>793</v>
      </c>
    </row>
    <row r="449" spans="1:7" s="57" customFormat="1" ht="15.75" customHeight="1">
      <c r="A449" s="91"/>
      <c r="B449" s="75" t="s">
        <v>794</v>
      </c>
      <c r="C449" s="86" t="s">
        <v>795</v>
      </c>
      <c r="D449" s="687" t="s">
        <v>796</v>
      </c>
      <c r="E449" s="85">
        <v>43437</v>
      </c>
      <c r="F449" s="85">
        <f>E449+4</f>
        <v>43441</v>
      </c>
      <c r="G449" s="74">
        <f>F449+6</f>
        <v>43447</v>
      </c>
    </row>
    <row r="450" spans="1:7" s="57" customFormat="1" ht="15.75" customHeight="1">
      <c r="A450" s="91"/>
      <c r="B450" s="75" t="s">
        <v>797</v>
      </c>
      <c r="C450" s="86" t="s">
        <v>798</v>
      </c>
      <c r="D450" s="688"/>
      <c r="E450" s="76">
        <f>E449+7</f>
        <v>43444</v>
      </c>
      <c r="F450" s="85">
        <f t="shared" ref="E450:F453" si="47">F449+7</f>
        <v>43448</v>
      </c>
      <c r="G450" s="74">
        <f>F450+6</f>
        <v>43454</v>
      </c>
    </row>
    <row r="451" spans="1:7" s="57" customFormat="1" ht="15.75" customHeight="1">
      <c r="A451" s="91"/>
      <c r="B451" s="75" t="s">
        <v>799</v>
      </c>
      <c r="C451" s="86" t="s">
        <v>800</v>
      </c>
      <c r="D451" s="688"/>
      <c r="E451" s="76">
        <f t="shared" si="47"/>
        <v>43451</v>
      </c>
      <c r="F451" s="85">
        <f t="shared" si="47"/>
        <v>43455</v>
      </c>
      <c r="G451" s="74">
        <f>F451+6</f>
        <v>43461</v>
      </c>
    </row>
    <row r="452" spans="1:7" s="57" customFormat="1" ht="15.75" customHeight="1">
      <c r="A452" s="91"/>
      <c r="B452" s="75" t="s">
        <v>801</v>
      </c>
      <c r="C452" s="86" t="s">
        <v>802</v>
      </c>
      <c r="D452" s="688"/>
      <c r="E452" s="76">
        <f t="shared" si="47"/>
        <v>43458</v>
      </c>
      <c r="F452" s="85">
        <f t="shared" si="47"/>
        <v>43462</v>
      </c>
      <c r="G452" s="74">
        <f>F452+6</f>
        <v>43468</v>
      </c>
    </row>
    <row r="453" spans="1:7" s="57" customFormat="1" ht="15.75" customHeight="1">
      <c r="A453" s="91"/>
      <c r="B453" s="75" t="s">
        <v>803</v>
      </c>
      <c r="C453" s="86" t="s">
        <v>804</v>
      </c>
      <c r="D453" s="689"/>
      <c r="E453" s="76">
        <f t="shared" si="47"/>
        <v>43465</v>
      </c>
      <c r="F453" s="85">
        <f t="shared" si="47"/>
        <v>43469</v>
      </c>
      <c r="G453" s="74">
        <f>F453+6</f>
        <v>43475</v>
      </c>
    </row>
    <row r="454" spans="1:7" s="57" customFormat="1" ht="15.75" customHeight="1">
      <c r="A454" s="91"/>
      <c r="B454" s="17"/>
      <c r="C454" s="17"/>
      <c r="D454" s="18"/>
      <c r="E454" s="18"/>
      <c r="F454" s="19"/>
      <c r="G454" s="19"/>
    </row>
    <row r="455" spans="1:7" s="57" customFormat="1" ht="15.75" customHeight="1">
      <c r="A455" s="678" t="s">
        <v>886</v>
      </c>
      <c r="B455" s="678"/>
      <c r="C455" s="17" t="s">
        <v>887</v>
      </c>
      <c r="D455" s="18"/>
      <c r="E455" s="18"/>
      <c r="F455" s="19"/>
      <c r="G455" s="19"/>
    </row>
    <row r="456" spans="1:7" s="57" customFormat="1" ht="15.75" customHeight="1">
      <c r="A456" s="91"/>
      <c r="B456" s="662" t="s">
        <v>40</v>
      </c>
      <c r="C456" s="662" t="s">
        <v>41</v>
      </c>
      <c r="D456" s="662" t="s">
        <v>42</v>
      </c>
      <c r="E456" s="73" t="s">
        <v>555</v>
      </c>
      <c r="F456" s="73" t="s">
        <v>43</v>
      </c>
      <c r="G456" s="88" t="s">
        <v>888</v>
      </c>
    </row>
    <row r="457" spans="1:7" s="57" customFormat="1" ht="15.75" customHeight="1">
      <c r="A457" s="91"/>
      <c r="B457" s="663"/>
      <c r="C457" s="663"/>
      <c r="D457" s="663"/>
      <c r="E457" s="89" t="s">
        <v>32</v>
      </c>
      <c r="F457" s="78" t="s">
        <v>44</v>
      </c>
      <c r="G457" s="73" t="s">
        <v>45</v>
      </c>
    </row>
    <row r="458" spans="1:7" s="57" customFormat="1" ht="15.75" customHeight="1">
      <c r="A458" s="91"/>
      <c r="B458" s="75" t="s">
        <v>360</v>
      </c>
      <c r="C458" s="144" t="s">
        <v>889</v>
      </c>
      <c r="D458" s="687" t="s">
        <v>890</v>
      </c>
      <c r="E458" s="85">
        <v>43429</v>
      </c>
      <c r="F458" s="85">
        <f>E458+4</f>
        <v>43433</v>
      </c>
      <c r="G458" s="74">
        <f>F458+10</f>
        <v>43443</v>
      </c>
    </row>
    <row r="459" spans="1:7" s="57" customFormat="1" ht="15.75" customHeight="1">
      <c r="A459" s="91"/>
      <c r="B459" s="75" t="s">
        <v>368</v>
      </c>
      <c r="C459" s="144" t="s">
        <v>891</v>
      </c>
      <c r="D459" s="688"/>
      <c r="E459" s="76">
        <f t="shared" ref="E459:F462" si="48">E458+7</f>
        <v>43436</v>
      </c>
      <c r="F459" s="85">
        <f t="shared" si="48"/>
        <v>43440</v>
      </c>
      <c r="G459" s="74">
        <f>F459+10</f>
        <v>43450</v>
      </c>
    </row>
    <row r="460" spans="1:7" s="57" customFormat="1" ht="15.75" customHeight="1">
      <c r="A460" s="91"/>
      <c r="B460" s="75" t="s">
        <v>369</v>
      </c>
      <c r="C460" s="144" t="s">
        <v>892</v>
      </c>
      <c r="D460" s="688"/>
      <c r="E460" s="76">
        <f t="shared" si="48"/>
        <v>43443</v>
      </c>
      <c r="F460" s="85">
        <f t="shared" si="48"/>
        <v>43447</v>
      </c>
      <c r="G460" s="74">
        <f>F460+10</f>
        <v>43457</v>
      </c>
    </row>
    <row r="461" spans="1:7" s="57" customFormat="1" ht="15.75" customHeight="1">
      <c r="A461" s="91"/>
      <c r="B461" s="75" t="s">
        <v>394</v>
      </c>
      <c r="C461" s="144" t="s">
        <v>893</v>
      </c>
      <c r="D461" s="688"/>
      <c r="E461" s="76">
        <f t="shared" si="48"/>
        <v>43450</v>
      </c>
      <c r="F461" s="85">
        <f t="shared" si="48"/>
        <v>43454</v>
      </c>
      <c r="G461" s="74">
        <f>F461+10</f>
        <v>43464</v>
      </c>
    </row>
    <row r="462" spans="1:7" s="57" customFormat="1" ht="15.75" customHeight="1">
      <c r="A462" s="91"/>
      <c r="B462" s="75" t="s">
        <v>367</v>
      </c>
      <c r="C462" s="144" t="s">
        <v>894</v>
      </c>
      <c r="D462" s="689"/>
      <c r="E462" s="76">
        <f t="shared" si="48"/>
        <v>43457</v>
      </c>
      <c r="F462" s="85">
        <f t="shared" si="48"/>
        <v>43461</v>
      </c>
      <c r="G462" s="74">
        <f>F462+10</f>
        <v>43471</v>
      </c>
    </row>
    <row r="463" spans="1:7" s="57" customFormat="1" ht="15.75" customHeight="1">
      <c r="A463" s="91"/>
      <c r="B463" s="17"/>
      <c r="C463" s="17"/>
      <c r="D463" s="18"/>
      <c r="E463" s="18"/>
      <c r="F463" s="19"/>
      <c r="G463" s="19"/>
    </row>
    <row r="464" spans="1:7" s="57" customFormat="1" ht="15.75" customHeight="1">
      <c r="A464" s="91"/>
      <c r="B464" s="664" t="s">
        <v>40</v>
      </c>
      <c r="C464" s="664" t="s">
        <v>41</v>
      </c>
      <c r="D464" s="664" t="s">
        <v>42</v>
      </c>
      <c r="E464" s="73" t="s">
        <v>818</v>
      </c>
      <c r="F464" s="73" t="s">
        <v>43</v>
      </c>
      <c r="G464" s="73" t="s">
        <v>113</v>
      </c>
    </row>
    <row r="465" spans="1:7" s="57" customFormat="1" ht="15.75" customHeight="1">
      <c r="A465" s="91"/>
      <c r="B465" s="665"/>
      <c r="C465" s="665"/>
      <c r="D465" s="665"/>
      <c r="E465" s="73" t="s">
        <v>32</v>
      </c>
      <c r="F465" s="73" t="s">
        <v>44</v>
      </c>
      <c r="G465" s="73" t="s">
        <v>45</v>
      </c>
    </row>
    <row r="466" spans="1:7" s="57" customFormat="1" ht="15.75" customHeight="1">
      <c r="A466" s="91"/>
      <c r="B466" s="75" t="s">
        <v>363</v>
      </c>
      <c r="C466" s="75" t="s">
        <v>895</v>
      </c>
      <c r="D466" s="95" t="s">
        <v>896</v>
      </c>
      <c r="E466" s="74">
        <v>43431</v>
      </c>
      <c r="F466" s="74">
        <f>E466+3</f>
        <v>43434</v>
      </c>
      <c r="G466" s="74">
        <f>F466+15</f>
        <v>43449</v>
      </c>
    </row>
    <row r="467" spans="1:7" s="57" customFormat="1" ht="15.75" customHeight="1">
      <c r="A467" s="91"/>
      <c r="B467" s="145" t="s">
        <v>744</v>
      </c>
      <c r="C467" s="75" t="s">
        <v>745</v>
      </c>
      <c r="D467" s="96"/>
      <c r="E467" s="74">
        <f t="shared" ref="E467:F470" si="49">E466+7</f>
        <v>43438</v>
      </c>
      <c r="F467" s="74">
        <f t="shared" si="49"/>
        <v>43441</v>
      </c>
      <c r="G467" s="74">
        <f>F467+15</f>
        <v>43456</v>
      </c>
    </row>
    <row r="468" spans="1:7" s="57" customFormat="1" ht="15.75" customHeight="1">
      <c r="A468" s="91"/>
      <c r="B468" s="75" t="s">
        <v>380</v>
      </c>
      <c r="C468" s="75" t="s">
        <v>897</v>
      </c>
      <c r="D468" s="96"/>
      <c r="E468" s="74">
        <f>E467+7</f>
        <v>43445</v>
      </c>
      <c r="F468" s="74">
        <f t="shared" si="49"/>
        <v>43448</v>
      </c>
      <c r="G468" s="74">
        <f>F468+15</f>
        <v>43463</v>
      </c>
    </row>
    <row r="469" spans="1:7" s="57" customFormat="1" ht="15.75" customHeight="1">
      <c r="A469" s="91"/>
      <c r="B469" s="75" t="s">
        <v>448</v>
      </c>
      <c r="C469" s="75" t="s">
        <v>898</v>
      </c>
      <c r="D469" s="96"/>
      <c r="E469" s="74">
        <f t="shared" si="49"/>
        <v>43452</v>
      </c>
      <c r="F469" s="74">
        <f t="shared" si="49"/>
        <v>43455</v>
      </c>
      <c r="G469" s="74">
        <f>F469+15</f>
        <v>43470</v>
      </c>
    </row>
    <row r="470" spans="1:7" s="57" customFormat="1" ht="15.75" customHeight="1">
      <c r="A470" s="91"/>
      <c r="B470" s="75" t="s">
        <v>352</v>
      </c>
      <c r="C470" s="75" t="s">
        <v>899</v>
      </c>
      <c r="D470" s="97"/>
      <c r="E470" s="74">
        <f t="shared" si="49"/>
        <v>43459</v>
      </c>
      <c r="F470" s="74">
        <f t="shared" si="49"/>
        <v>43462</v>
      </c>
      <c r="G470" s="74">
        <f>F470+15</f>
        <v>43477</v>
      </c>
    </row>
    <row r="471" spans="1:7" s="57" customFormat="1" ht="15.75" customHeight="1">
      <c r="A471" s="91"/>
      <c r="B471" s="17"/>
      <c r="C471" s="17"/>
      <c r="D471" s="18"/>
      <c r="E471" s="18"/>
      <c r="F471" s="12"/>
      <c r="G471" s="19"/>
    </row>
    <row r="472" spans="1:7" s="57" customFormat="1" ht="15.75" customHeight="1">
      <c r="A472" s="678" t="s">
        <v>900</v>
      </c>
      <c r="B472" s="678"/>
      <c r="C472" s="17"/>
      <c r="D472" s="18"/>
      <c r="E472" s="18"/>
      <c r="F472" s="19"/>
      <c r="G472" s="19"/>
    </row>
    <row r="473" spans="1:7" s="57" customFormat="1" ht="15.75" customHeight="1">
      <c r="A473" s="91"/>
      <c r="B473" s="668" t="s">
        <v>40</v>
      </c>
      <c r="C473" s="662" t="s">
        <v>41</v>
      </c>
      <c r="D473" s="662" t="s">
        <v>42</v>
      </c>
      <c r="E473" s="73" t="s">
        <v>814</v>
      </c>
      <c r="F473" s="73" t="s">
        <v>43</v>
      </c>
      <c r="G473" s="88" t="s">
        <v>118</v>
      </c>
    </row>
    <row r="474" spans="1:7" s="57" customFormat="1" ht="15.75" customHeight="1">
      <c r="A474" s="91"/>
      <c r="B474" s="663"/>
      <c r="C474" s="663"/>
      <c r="D474" s="663"/>
      <c r="E474" s="89" t="s">
        <v>32</v>
      </c>
      <c r="F474" s="78" t="s">
        <v>44</v>
      </c>
      <c r="G474" s="73" t="s">
        <v>45</v>
      </c>
    </row>
    <row r="475" spans="1:7" s="57" customFormat="1" ht="15.75" customHeight="1">
      <c r="A475" s="91"/>
      <c r="B475" s="146" t="s">
        <v>344</v>
      </c>
      <c r="C475" s="80" t="s">
        <v>453</v>
      </c>
      <c r="D475" s="687" t="s">
        <v>901</v>
      </c>
      <c r="E475" s="74">
        <v>43432</v>
      </c>
      <c r="F475" s="79">
        <f>E475+4</f>
        <v>43436</v>
      </c>
      <c r="G475" s="74">
        <f>F475+5</f>
        <v>43441</v>
      </c>
    </row>
    <row r="476" spans="1:7" s="57" customFormat="1" ht="15.75" customHeight="1">
      <c r="A476" s="91"/>
      <c r="B476" s="146" t="s">
        <v>345</v>
      </c>
      <c r="C476" s="80" t="s">
        <v>365</v>
      </c>
      <c r="D476" s="688"/>
      <c r="E476" s="76">
        <f t="shared" ref="E476:F479" si="50">E475+7</f>
        <v>43439</v>
      </c>
      <c r="F476" s="79">
        <f t="shared" si="50"/>
        <v>43443</v>
      </c>
      <c r="G476" s="74">
        <f>F476+5</f>
        <v>43448</v>
      </c>
    </row>
    <row r="477" spans="1:7" s="57" customFormat="1" ht="15.75" customHeight="1">
      <c r="A477" s="91"/>
      <c r="B477" s="146" t="s">
        <v>341</v>
      </c>
      <c r="C477" s="80" t="s">
        <v>759</v>
      </c>
      <c r="D477" s="688"/>
      <c r="E477" s="76">
        <f t="shared" si="50"/>
        <v>43446</v>
      </c>
      <c r="F477" s="79">
        <f t="shared" si="50"/>
        <v>43450</v>
      </c>
      <c r="G477" s="74">
        <f>F477+5</f>
        <v>43455</v>
      </c>
    </row>
    <row r="478" spans="1:7" s="57" customFormat="1" ht="15.75" customHeight="1">
      <c r="A478" s="91"/>
      <c r="B478" s="146" t="s">
        <v>250</v>
      </c>
      <c r="C478" s="80" t="s">
        <v>386</v>
      </c>
      <c r="D478" s="688"/>
      <c r="E478" s="76">
        <f t="shared" si="50"/>
        <v>43453</v>
      </c>
      <c r="F478" s="79">
        <f t="shared" si="50"/>
        <v>43457</v>
      </c>
      <c r="G478" s="74">
        <f>F478+5</f>
        <v>43462</v>
      </c>
    </row>
    <row r="479" spans="1:7" s="57" customFormat="1" ht="15.75" customHeight="1">
      <c r="A479" s="91"/>
      <c r="B479" s="146" t="s">
        <v>344</v>
      </c>
      <c r="C479" s="80" t="s">
        <v>760</v>
      </c>
      <c r="D479" s="689"/>
      <c r="E479" s="76">
        <f t="shared" si="50"/>
        <v>43460</v>
      </c>
      <c r="F479" s="79">
        <f t="shared" si="50"/>
        <v>43464</v>
      </c>
      <c r="G479" s="74">
        <f>F479+5</f>
        <v>43469</v>
      </c>
    </row>
    <row r="480" spans="1:7" s="57" customFormat="1" ht="15.75" customHeight="1">
      <c r="A480" s="91"/>
      <c r="B480" s="27"/>
      <c r="C480" s="17"/>
      <c r="D480" s="18"/>
      <c r="E480" s="18"/>
      <c r="F480" s="19"/>
      <c r="G480" s="19"/>
    </row>
    <row r="481" spans="1:7" s="57" customFormat="1" ht="15.75" customHeight="1">
      <c r="A481" s="91"/>
      <c r="B481" s="27"/>
      <c r="C481" s="17"/>
      <c r="D481" s="18"/>
      <c r="E481" s="18"/>
      <c r="F481" s="19"/>
      <c r="G481" s="19"/>
    </row>
    <row r="482" spans="1:7" s="57" customFormat="1" ht="15.75" customHeight="1">
      <c r="A482" s="91"/>
      <c r="B482" s="662" t="s">
        <v>40</v>
      </c>
      <c r="C482" s="662" t="s">
        <v>41</v>
      </c>
      <c r="D482" s="662" t="s">
        <v>42</v>
      </c>
      <c r="E482" s="73" t="s">
        <v>814</v>
      </c>
      <c r="F482" s="73" t="s">
        <v>43</v>
      </c>
      <c r="G482" s="88" t="s">
        <v>902</v>
      </c>
    </row>
    <row r="483" spans="1:7" s="57" customFormat="1" ht="15.75" customHeight="1">
      <c r="A483" s="91"/>
      <c r="B483" s="663"/>
      <c r="C483" s="663"/>
      <c r="D483" s="663"/>
      <c r="E483" s="89" t="s">
        <v>32</v>
      </c>
      <c r="F483" s="78" t="s">
        <v>44</v>
      </c>
      <c r="G483" s="73" t="s">
        <v>45</v>
      </c>
    </row>
    <row r="484" spans="1:7" s="57" customFormat="1" ht="15.75" customHeight="1">
      <c r="A484" s="91"/>
      <c r="B484" s="75" t="s">
        <v>385</v>
      </c>
      <c r="C484" s="147" t="s">
        <v>358</v>
      </c>
      <c r="D484" s="687" t="s">
        <v>903</v>
      </c>
      <c r="E484" s="74">
        <v>43436</v>
      </c>
      <c r="F484" s="74">
        <f>E484+4</f>
        <v>43440</v>
      </c>
      <c r="G484" s="74">
        <f>F484+9</f>
        <v>43449</v>
      </c>
    </row>
    <row r="485" spans="1:7" s="57" customFormat="1" ht="15.75" customHeight="1">
      <c r="A485" s="91"/>
      <c r="B485" s="75" t="s">
        <v>449</v>
      </c>
      <c r="C485" s="147" t="s">
        <v>358</v>
      </c>
      <c r="D485" s="688"/>
      <c r="E485" s="74">
        <f t="shared" ref="E485:F488" si="51">E484+7</f>
        <v>43443</v>
      </c>
      <c r="F485" s="74">
        <f t="shared" si="51"/>
        <v>43447</v>
      </c>
      <c r="G485" s="74">
        <f>F485+9</f>
        <v>43456</v>
      </c>
    </row>
    <row r="486" spans="1:7" s="57" customFormat="1" ht="15.75" customHeight="1">
      <c r="A486" s="91"/>
      <c r="B486" s="75" t="s">
        <v>762</v>
      </c>
      <c r="C486" s="147" t="s">
        <v>358</v>
      </c>
      <c r="D486" s="688"/>
      <c r="E486" s="74">
        <f t="shared" si="51"/>
        <v>43450</v>
      </c>
      <c r="F486" s="74">
        <f t="shared" si="51"/>
        <v>43454</v>
      </c>
      <c r="G486" s="74">
        <f>F486+9</f>
        <v>43463</v>
      </c>
    </row>
    <row r="487" spans="1:7" s="57" customFormat="1" ht="15.75" customHeight="1">
      <c r="A487" s="91"/>
      <c r="B487" s="75" t="s">
        <v>763</v>
      </c>
      <c r="C487" s="147" t="s">
        <v>764</v>
      </c>
      <c r="D487" s="688"/>
      <c r="E487" s="74">
        <f t="shared" si="51"/>
        <v>43457</v>
      </c>
      <c r="F487" s="74">
        <f t="shared" si="51"/>
        <v>43461</v>
      </c>
      <c r="G487" s="74">
        <f>F487+9</f>
        <v>43470</v>
      </c>
    </row>
    <row r="488" spans="1:7" s="57" customFormat="1" ht="15.75" customHeight="1">
      <c r="A488" s="91"/>
      <c r="B488" s="75"/>
      <c r="C488" s="147"/>
      <c r="D488" s="689"/>
      <c r="E488" s="74">
        <f t="shared" si="51"/>
        <v>43464</v>
      </c>
      <c r="F488" s="74">
        <f t="shared" si="51"/>
        <v>43468</v>
      </c>
      <c r="G488" s="74">
        <f>F488+9</f>
        <v>43477</v>
      </c>
    </row>
    <row r="489" spans="1:7" s="57" customFormat="1" ht="15.75" customHeight="1">
      <c r="A489" s="91"/>
      <c r="B489" s="27"/>
      <c r="C489" s="17"/>
      <c r="D489" s="18"/>
      <c r="E489" s="18"/>
      <c r="F489" s="19"/>
      <c r="G489" s="19"/>
    </row>
    <row r="490" spans="1:7" s="57" customFormat="1" ht="15.75" customHeight="1">
      <c r="A490" s="678" t="s">
        <v>904</v>
      </c>
      <c r="B490" s="678"/>
      <c r="C490" s="17"/>
      <c r="D490" s="18"/>
      <c r="E490" s="18"/>
      <c r="F490" s="19"/>
      <c r="G490" s="19"/>
    </row>
    <row r="491" spans="1:7" s="57" customFormat="1" ht="15.75" customHeight="1">
      <c r="A491" s="91"/>
      <c r="B491" s="662" t="s">
        <v>40</v>
      </c>
      <c r="C491" s="662" t="s">
        <v>41</v>
      </c>
      <c r="D491" s="662"/>
      <c r="E491" s="73" t="s">
        <v>814</v>
      </c>
      <c r="F491" s="73" t="s">
        <v>43</v>
      </c>
      <c r="G491" s="88" t="s">
        <v>120</v>
      </c>
    </row>
    <row r="492" spans="1:7" s="57" customFormat="1" ht="15.75" customHeight="1">
      <c r="A492" s="91"/>
      <c r="B492" s="663"/>
      <c r="C492" s="663"/>
      <c r="D492" s="663"/>
      <c r="E492" s="89" t="s">
        <v>32</v>
      </c>
      <c r="F492" s="78" t="s">
        <v>44</v>
      </c>
      <c r="G492" s="73" t="s">
        <v>45</v>
      </c>
    </row>
    <row r="493" spans="1:7" s="57" customFormat="1" ht="15.75" customHeight="1">
      <c r="A493" s="91"/>
      <c r="B493" s="80" t="s">
        <v>328</v>
      </c>
      <c r="C493" s="148" t="s">
        <v>381</v>
      </c>
      <c r="D493" s="705" t="s">
        <v>905</v>
      </c>
      <c r="E493" s="79">
        <v>43435</v>
      </c>
      <c r="F493" s="79">
        <f>E493+4</f>
        <v>43439</v>
      </c>
      <c r="G493" s="74">
        <f>F493+3</f>
        <v>43442</v>
      </c>
    </row>
    <row r="494" spans="1:7" s="57" customFormat="1" ht="15.75" customHeight="1">
      <c r="A494" s="91"/>
      <c r="B494" s="80" t="s">
        <v>329</v>
      </c>
      <c r="C494" s="148" t="s">
        <v>765</v>
      </c>
      <c r="D494" s="706"/>
      <c r="E494" s="79">
        <f t="shared" ref="E494:G497" si="52">E493+7</f>
        <v>43442</v>
      </c>
      <c r="F494" s="79">
        <f t="shared" si="52"/>
        <v>43446</v>
      </c>
      <c r="G494" s="74">
        <f t="shared" si="52"/>
        <v>43449</v>
      </c>
    </row>
    <row r="495" spans="1:7" s="57" customFormat="1" ht="15.75" customHeight="1">
      <c r="A495" s="91"/>
      <c r="B495" s="80" t="s">
        <v>328</v>
      </c>
      <c r="C495" s="148" t="s">
        <v>766</v>
      </c>
      <c r="D495" s="706"/>
      <c r="E495" s="79">
        <f t="shared" si="52"/>
        <v>43449</v>
      </c>
      <c r="F495" s="79">
        <f t="shared" si="52"/>
        <v>43453</v>
      </c>
      <c r="G495" s="74">
        <f t="shared" si="52"/>
        <v>43456</v>
      </c>
    </row>
    <row r="496" spans="1:7" s="57" customFormat="1" ht="15.75" customHeight="1">
      <c r="A496" s="91"/>
      <c r="B496" s="80" t="s">
        <v>329</v>
      </c>
      <c r="C496" s="148" t="s">
        <v>736</v>
      </c>
      <c r="D496" s="706"/>
      <c r="E496" s="79">
        <f t="shared" si="52"/>
        <v>43456</v>
      </c>
      <c r="F496" s="79">
        <f t="shared" si="52"/>
        <v>43460</v>
      </c>
      <c r="G496" s="74">
        <f t="shared" si="52"/>
        <v>43463</v>
      </c>
    </row>
    <row r="497" spans="1:7" s="57" customFormat="1" ht="15.75" customHeight="1">
      <c r="A497" s="91"/>
      <c r="B497" s="80"/>
      <c r="C497" s="148"/>
      <c r="D497" s="707"/>
      <c r="E497" s="79">
        <f t="shared" si="52"/>
        <v>43463</v>
      </c>
      <c r="F497" s="79">
        <f t="shared" si="52"/>
        <v>43467</v>
      </c>
      <c r="G497" s="74">
        <f t="shared" si="52"/>
        <v>43470</v>
      </c>
    </row>
    <row r="498" spans="1:7" s="57" customFormat="1" ht="15.75" customHeight="1">
      <c r="A498" s="91"/>
      <c r="B498" s="17"/>
      <c r="C498" s="17"/>
      <c r="D498" s="18"/>
      <c r="E498" s="18"/>
      <c r="F498" s="19"/>
      <c r="G498" s="19"/>
    </row>
    <row r="499" spans="1:7" s="57" customFormat="1" ht="15.75" customHeight="1">
      <c r="A499" s="91"/>
      <c r="B499" s="17"/>
      <c r="C499" s="17"/>
      <c r="D499" s="18"/>
      <c r="E499" s="18"/>
      <c r="F499" s="19"/>
      <c r="G499" s="19"/>
    </row>
    <row r="500" spans="1:7" s="57" customFormat="1" ht="15.75" customHeight="1">
      <c r="A500" s="678" t="s">
        <v>906</v>
      </c>
      <c r="B500" s="678"/>
      <c r="C500" s="17"/>
      <c r="D500" s="18"/>
      <c r="E500" s="18"/>
      <c r="F500" s="19"/>
      <c r="G500" s="19"/>
    </row>
    <row r="501" spans="1:7" s="57" customFormat="1" ht="15.75" customHeight="1">
      <c r="A501" s="91"/>
      <c r="B501" s="703" t="s">
        <v>821</v>
      </c>
      <c r="C501" s="130" t="s">
        <v>41</v>
      </c>
      <c r="D501" s="130" t="s">
        <v>42</v>
      </c>
      <c r="E501" s="131" t="s">
        <v>814</v>
      </c>
      <c r="F501" s="131" t="s">
        <v>43</v>
      </c>
      <c r="G501" s="130" t="s">
        <v>122</v>
      </c>
    </row>
    <row r="502" spans="1:7" s="57" customFormat="1" ht="15.75" customHeight="1">
      <c r="A502" s="91"/>
      <c r="B502" s="704"/>
      <c r="C502" s="132"/>
      <c r="D502" s="132"/>
      <c r="E502" s="132" t="s">
        <v>32</v>
      </c>
      <c r="F502" s="133" t="s">
        <v>44</v>
      </c>
      <c r="G502" s="131" t="s">
        <v>45</v>
      </c>
    </row>
    <row r="503" spans="1:7" s="57" customFormat="1" ht="15.75" customHeight="1">
      <c r="A503" s="91"/>
      <c r="B503" s="111" t="s">
        <v>349</v>
      </c>
      <c r="C503" s="149" t="s">
        <v>238</v>
      </c>
      <c r="D503" s="705" t="s">
        <v>907</v>
      </c>
      <c r="E503" s="135">
        <v>43434</v>
      </c>
      <c r="F503" s="135">
        <f>E503+4</f>
        <v>43438</v>
      </c>
      <c r="G503" s="83">
        <f>F503+7</f>
        <v>43445</v>
      </c>
    </row>
    <row r="504" spans="1:7" s="57" customFormat="1" ht="15.75" customHeight="1">
      <c r="A504" s="91"/>
      <c r="B504" s="111" t="s">
        <v>663</v>
      </c>
      <c r="C504" s="149" t="s">
        <v>239</v>
      </c>
      <c r="D504" s="706"/>
      <c r="E504" s="135">
        <f t="shared" ref="E504:F507" si="53">E503+7</f>
        <v>43441</v>
      </c>
      <c r="F504" s="135">
        <f t="shared" si="53"/>
        <v>43445</v>
      </c>
      <c r="G504" s="83">
        <f>F504+7</f>
        <v>43452</v>
      </c>
    </row>
    <row r="505" spans="1:7" s="57" customFormat="1" ht="15.75" customHeight="1">
      <c r="A505" s="91"/>
      <c r="B505" s="111" t="s">
        <v>350</v>
      </c>
      <c r="C505" s="149" t="s">
        <v>238</v>
      </c>
      <c r="D505" s="706"/>
      <c r="E505" s="135">
        <f t="shared" si="53"/>
        <v>43448</v>
      </c>
      <c r="F505" s="135">
        <f t="shared" si="53"/>
        <v>43452</v>
      </c>
      <c r="G505" s="83">
        <f>F505+7</f>
        <v>43459</v>
      </c>
    </row>
    <row r="506" spans="1:7" s="57" customFormat="1" ht="15.75" customHeight="1">
      <c r="A506" s="91"/>
      <c r="B506" s="111" t="s">
        <v>294</v>
      </c>
      <c r="C506" s="149" t="s">
        <v>420</v>
      </c>
      <c r="D506" s="706"/>
      <c r="E506" s="135">
        <f t="shared" si="53"/>
        <v>43455</v>
      </c>
      <c r="F506" s="135">
        <f t="shared" si="53"/>
        <v>43459</v>
      </c>
      <c r="G506" s="83">
        <f>F506+7</f>
        <v>43466</v>
      </c>
    </row>
    <row r="507" spans="1:7" s="57" customFormat="1" ht="15.75" customHeight="1">
      <c r="A507" s="91"/>
      <c r="B507" s="111" t="s">
        <v>349</v>
      </c>
      <c r="C507" s="149" t="s">
        <v>14</v>
      </c>
      <c r="D507" s="707"/>
      <c r="E507" s="135">
        <f t="shared" si="53"/>
        <v>43462</v>
      </c>
      <c r="F507" s="135">
        <f t="shared" si="53"/>
        <v>43466</v>
      </c>
      <c r="G507" s="83">
        <f>F507+7</f>
        <v>43473</v>
      </c>
    </row>
    <row r="508" spans="1:7" s="57" customFormat="1" ht="15.75" customHeight="1">
      <c r="A508" s="91"/>
      <c r="B508" s="28"/>
      <c r="C508" s="29"/>
      <c r="D508" s="10"/>
      <c r="E508" s="25"/>
      <c r="F508" s="25"/>
      <c r="G508" s="25"/>
    </row>
    <row r="509" spans="1:7" s="57" customFormat="1" ht="15.75" customHeight="1">
      <c r="A509" s="91"/>
      <c r="B509" s="17"/>
      <c r="C509" s="17"/>
      <c r="D509" s="18"/>
      <c r="E509" s="18"/>
      <c r="F509" s="19"/>
      <c r="G509" s="19"/>
    </row>
    <row r="510" spans="1:7" s="57" customFormat="1" ht="15.75" customHeight="1">
      <c r="A510" s="678" t="s">
        <v>908</v>
      </c>
      <c r="B510" s="678"/>
      <c r="C510" s="17"/>
      <c r="D510" s="18"/>
      <c r="E510" s="18"/>
      <c r="F510" s="19"/>
      <c r="G510" s="19"/>
    </row>
    <row r="511" spans="1:7" s="57" customFormat="1" ht="15.75" customHeight="1">
      <c r="A511" s="91"/>
      <c r="B511" s="703" t="s">
        <v>40</v>
      </c>
      <c r="C511" s="131" t="s">
        <v>41</v>
      </c>
      <c r="D511" s="131" t="s">
        <v>42</v>
      </c>
      <c r="E511" s="131" t="s">
        <v>818</v>
      </c>
      <c r="F511" s="131" t="s">
        <v>43</v>
      </c>
      <c r="G511" s="131" t="s">
        <v>123</v>
      </c>
    </row>
    <row r="512" spans="1:7" s="57" customFormat="1" ht="15.75" customHeight="1">
      <c r="A512" s="91"/>
      <c r="B512" s="704"/>
      <c r="C512" s="131"/>
      <c r="D512" s="131"/>
      <c r="E512" s="131" t="s">
        <v>32</v>
      </c>
      <c r="F512" s="131" t="s">
        <v>44</v>
      </c>
      <c r="G512" s="131" t="s">
        <v>45</v>
      </c>
    </row>
    <row r="513" spans="1:7" s="57" customFormat="1" ht="15.75" customHeight="1">
      <c r="A513" s="91"/>
      <c r="B513" s="114" t="s">
        <v>357</v>
      </c>
      <c r="C513" s="148" t="s">
        <v>454</v>
      </c>
      <c r="D513" s="729" t="s">
        <v>909</v>
      </c>
      <c r="E513" s="83">
        <v>43433</v>
      </c>
      <c r="F513" s="83">
        <f>E513+4</f>
        <v>43437</v>
      </c>
      <c r="G513" s="83">
        <f t="shared" ref="G513:G518" si="54">F513+15</f>
        <v>43452</v>
      </c>
    </row>
    <row r="514" spans="1:7" s="57" customFormat="1" ht="15.75" customHeight="1">
      <c r="A514" s="91"/>
      <c r="B514" s="114" t="s">
        <v>382</v>
      </c>
      <c r="C514" s="148" t="s">
        <v>779</v>
      </c>
      <c r="D514" s="730"/>
      <c r="E514" s="83">
        <f>E513+7</f>
        <v>43440</v>
      </c>
      <c r="F514" s="83">
        <f>SUM(F513+7)</f>
        <v>43444</v>
      </c>
      <c r="G514" s="83">
        <f t="shared" si="54"/>
        <v>43459</v>
      </c>
    </row>
    <row r="515" spans="1:7" s="57" customFormat="1" ht="15.75" customHeight="1">
      <c r="A515" s="91"/>
      <c r="B515" s="114" t="s">
        <v>777</v>
      </c>
      <c r="C515" s="148" t="s">
        <v>780</v>
      </c>
      <c r="D515" s="730"/>
      <c r="E515" s="83">
        <f>E514+7</f>
        <v>43447</v>
      </c>
      <c r="F515" s="83">
        <f>F514+7</f>
        <v>43451</v>
      </c>
      <c r="G515" s="83">
        <f t="shared" si="54"/>
        <v>43466</v>
      </c>
    </row>
    <row r="516" spans="1:7" s="57" customFormat="1" ht="15.75" customHeight="1">
      <c r="A516" s="91"/>
      <c r="B516" s="114" t="s">
        <v>778</v>
      </c>
      <c r="C516" s="148" t="s">
        <v>781</v>
      </c>
      <c r="D516" s="730"/>
      <c r="E516" s="83">
        <f>E515+7</f>
        <v>43454</v>
      </c>
      <c r="F516" s="83">
        <f>F515+7</f>
        <v>43458</v>
      </c>
      <c r="G516" s="83">
        <f t="shared" si="54"/>
        <v>43473</v>
      </c>
    </row>
    <row r="517" spans="1:7" s="57" customFormat="1" ht="15.75" customHeight="1">
      <c r="A517" s="91"/>
      <c r="B517" s="114"/>
      <c r="C517" s="148"/>
      <c r="D517" s="730"/>
      <c r="E517" s="83">
        <f>E516+7</f>
        <v>43461</v>
      </c>
      <c r="F517" s="83">
        <f>F516+7</f>
        <v>43465</v>
      </c>
      <c r="G517" s="83">
        <f t="shared" si="54"/>
        <v>43480</v>
      </c>
    </row>
    <row r="518" spans="1:7" s="57" customFormat="1" ht="15.75" customHeight="1">
      <c r="A518" s="91"/>
      <c r="B518" s="114"/>
      <c r="C518" s="148"/>
      <c r="D518" s="731"/>
      <c r="E518" s="83">
        <f>E517+7</f>
        <v>43468</v>
      </c>
      <c r="F518" s="83">
        <f>F517+7</f>
        <v>43472</v>
      </c>
      <c r="G518" s="83">
        <f t="shared" si="54"/>
        <v>43487</v>
      </c>
    </row>
    <row r="519" spans="1:7" s="57" customFormat="1" ht="15.75" customHeight="1">
      <c r="A519" s="91"/>
      <c r="B519" s="20"/>
      <c r="C519" s="29"/>
      <c r="D519" s="30"/>
      <c r="E519" s="25"/>
      <c r="F519" s="25"/>
      <c r="G519" s="25"/>
    </row>
    <row r="520" spans="1:7" s="57" customFormat="1" ht="15.75" customHeight="1">
      <c r="A520" s="678" t="s">
        <v>910</v>
      </c>
      <c r="B520" s="678"/>
      <c r="C520" s="17"/>
      <c r="D520" s="18"/>
      <c r="E520" s="18"/>
      <c r="F520" s="19"/>
      <c r="G520" s="19"/>
    </row>
    <row r="521" spans="1:7" s="57" customFormat="1" ht="15.75" customHeight="1">
      <c r="A521" s="91"/>
      <c r="B521" s="662" t="s">
        <v>821</v>
      </c>
      <c r="C521" s="88" t="s">
        <v>41</v>
      </c>
      <c r="D521" s="88" t="s">
        <v>42</v>
      </c>
      <c r="E521" s="73" t="s">
        <v>814</v>
      </c>
      <c r="F521" s="73" t="s">
        <v>43</v>
      </c>
      <c r="G521" s="73" t="s">
        <v>124</v>
      </c>
    </row>
    <row r="522" spans="1:7" s="57" customFormat="1" ht="15.75" customHeight="1">
      <c r="A522" s="91"/>
      <c r="B522" s="663"/>
      <c r="C522" s="89"/>
      <c r="D522" s="89"/>
      <c r="E522" s="89" t="s">
        <v>32</v>
      </c>
      <c r="F522" s="73" t="s">
        <v>44</v>
      </c>
      <c r="G522" s="73" t="s">
        <v>45</v>
      </c>
    </row>
    <row r="523" spans="1:7" s="57" customFormat="1" ht="15.75" customHeight="1">
      <c r="A523" s="91"/>
      <c r="B523" s="80" t="s">
        <v>385</v>
      </c>
      <c r="C523" s="80" t="s">
        <v>358</v>
      </c>
      <c r="D523" s="150" t="s">
        <v>125</v>
      </c>
      <c r="E523" s="74">
        <v>43436</v>
      </c>
      <c r="F523" s="74">
        <f>E523+4</f>
        <v>43440</v>
      </c>
      <c r="G523" s="74">
        <f>F523+12</f>
        <v>43452</v>
      </c>
    </row>
    <row r="524" spans="1:7" s="57" customFormat="1" ht="15.75" customHeight="1">
      <c r="A524" s="91"/>
      <c r="B524" s="80" t="s">
        <v>449</v>
      </c>
      <c r="C524" s="80" t="s">
        <v>358</v>
      </c>
      <c r="D524" s="150"/>
      <c r="E524" s="76">
        <f t="shared" ref="E524:F524" si="55">E523+7</f>
        <v>43443</v>
      </c>
      <c r="F524" s="74">
        <f t="shared" si="55"/>
        <v>43447</v>
      </c>
      <c r="G524" s="74">
        <f>F524+12</f>
        <v>43459</v>
      </c>
    </row>
    <row r="525" spans="1:7" s="57" customFormat="1" ht="15.75" customHeight="1">
      <c r="A525" s="91"/>
      <c r="B525" s="80" t="s">
        <v>762</v>
      </c>
      <c r="C525" s="80" t="s">
        <v>358</v>
      </c>
      <c r="D525" s="150"/>
      <c r="E525" s="76">
        <f t="shared" ref="E525:F525" si="56">E524+7</f>
        <v>43450</v>
      </c>
      <c r="F525" s="74">
        <f t="shared" si="56"/>
        <v>43454</v>
      </c>
      <c r="G525" s="74">
        <f>F525+12</f>
        <v>43466</v>
      </c>
    </row>
    <row r="526" spans="1:7" s="57" customFormat="1" ht="15.75" customHeight="1">
      <c r="A526" s="91"/>
      <c r="B526" s="80" t="s">
        <v>763</v>
      </c>
      <c r="C526" s="80" t="s">
        <v>764</v>
      </c>
      <c r="D526" s="150"/>
      <c r="E526" s="76">
        <f t="shared" ref="E526:F526" si="57">E525+7</f>
        <v>43457</v>
      </c>
      <c r="F526" s="74">
        <f t="shared" si="57"/>
        <v>43461</v>
      </c>
      <c r="G526" s="74">
        <f>F526+12</f>
        <v>43473</v>
      </c>
    </row>
    <row r="527" spans="1:7" s="57" customFormat="1" ht="15.75" customHeight="1">
      <c r="A527" s="91"/>
      <c r="B527" s="80"/>
      <c r="C527" s="80"/>
      <c r="D527" s="150"/>
      <c r="E527" s="76">
        <f t="shared" ref="E527:F527" si="58">E526+7</f>
        <v>43464</v>
      </c>
      <c r="F527" s="74">
        <f t="shared" si="58"/>
        <v>43468</v>
      </c>
      <c r="G527" s="74">
        <f>F527+12</f>
        <v>43480</v>
      </c>
    </row>
    <row r="528" spans="1:7" s="57" customFormat="1" ht="15.75" customHeight="1">
      <c r="A528" s="91"/>
      <c r="B528" s="17"/>
      <c r="C528" s="17"/>
      <c r="D528" s="18"/>
      <c r="E528" s="18"/>
      <c r="F528" s="19"/>
      <c r="G528" s="19"/>
    </row>
    <row r="529" spans="1:7" s="57" customFormat="1" ht="15.75" customHeight="1">
      <c r="A529" s="91"/>
      <c r="B529" s="662" t="s">
        <v>821</v>
      </c>
      <c r="C529" s="88" t="s">
        <v>41</v>
      </c>
      <c r="D529" s="88" t="s">
        <v>42</v>
      </c>
      <c r="E529" s="73" t="s">
        <v>814</v>
      </c>
      <c r="F529" s="73" t="s">
        <v>43</v>
      </c>
      <c r="G529" s="88" t="s">
        <v>911</v>
      </c>
    </row>
    <row r="530" spans="1:7" s="57" customFormat="1" ht="15.75" customHeight="1">
      <c r="A530" s="91"/>
      <c r="B530" s="663"/>
      <c r="C530" s="89"/>
      <c r="D530" s="89"/>
      <c r="E530" s="89" t="s">
        <v>32</v>
      </c>
      <c r="F530" s="78" t="s">
        <v>44</v>
      </c>
      <c r="G530" s="73" t="s">
        <v>45</v>
      </c>
    </row>
    <row r="531" spans="1:7" s="57" customFormat="1" ht="15.75" customHeight="1">
      <c r="A531" s="91"/>
      <c r="B531" s="80" t="s">
        <v>379</v>
      </c>
      <c r="C531" s="80"/>
      <c r="D531" s="95" t="s">
        <v>912</v>
      </c>
      <c r="E531" s="74">
        <v>43436</v>
      </c>
      <c r="F531" s="74">
        <f>E531+4</f>
        <v>43440</v>
      </c>
      <c r="G531" s="74">
        <f>F531+12</f>
        <v>43452</v>
      </c>
    </row>
    <row r="532" spans="1:7" s="57" customFormat="1" ht="15.75" customHeight="1">
      <c r="A532" s="91"/>
      <c r="B532" s="80" t="s">
        <v>441</v>
      </c>
      <c r="C532" s="80" t="s">
        <v>754</v>
      </c>
      <c r="D532" s="96"/>
      <c r="E532" s="76">
        <f t="shared" ref="E532:F535" si="59">E531+7</f>
        <v>43443</v>
      </c>
      <c r="F532" s="74">
        <f t="shared" si="59"/>
        <v>43447</v>
      </c>
      <c r="G532" s="74">
        <f>F532+12</f>
        <v>43459</v>
      </c>
    </row>
    <row r="533" spans="1:7" s="57" customFormat="1" ht="15.75" customHeight="1">
      <c r="A533" s="91"/>
      <c r="B533" s="80" t="s">
        <v>340</v>
      </c>
      <c r="C533" s="80" t="s">
        <v>913</v>
      </c>
      <c r="D533" s="96"/>
      <c r="E533" s="76">
        <f t="shared" si="59"/>
        <v>43450</v>
      </c>
      <c r="F533" s="74">
        <f t="shared" si="59"/>
        <v>43454</v>
      </c>
      <c r="G533" s="74">
        <f>F533+12</f>
        <v>43466</v>
      </c>
    </row>
    <row r="534" spans="1:7" s="57" customFormat="1" ht="15.75" customHeight="1">
      <c r="A534" s="91"/>
      <c r="B534" s="80" t="s">
        <v>755</v>
      </c>
      <c r="C534" s="80" t="s">
        <v>914</v>
      </c>
      <c r="D534" s="96"/>
      <c r="E534" s="76">
        <f>E533+7</f>
        <v>43457</v>
      </c>
      <c r="F534" s="74">
        <f t="shared" si="59"/>
        <v>43461</v>
      </c>
      <c r="G534" s="74">
        <f>F534+12</f>
        <v>43473</v>
      </c>
    </row>
    <row r="535" spans="1:7" s="57" customFormat="1" ht="15.75" customHeight="1">
      <c r="A535" s="91"/>
      <c r="B535" s="80" t="s">
        <v>441</v>
      </c>
      <c r="C535" s="80" t="s">
        <v>756</v>
      </c>
      <c r="D535" s="97"/>
      <c r="E535" s="76">
        <f t="shared" si="59"/>
        <v>43464</v>
      </c>
      <c r="F535" s="74">
        <f t="shared" si="59"/>
        <v>43468</v>
      </c>
      <c r="G535" s="74">
        <f>F535+12</f>
        <v>43480</v>
      </c>
    </row>
    <row r="536" spans="1:7" s="57" customFormat="1" ht="15.75" customHeight="1">
      <c r="A536" s="91"/>
      <c r="B536" s="17"/>
      <c r="C536" s="17"/>
      <c r="D536" s="18"/>
      <c r="E536" s="18"/>
      <c r="F536" s="19"/>
      <c r="G536" s="19"/>
    </row>
    <row r="537" spans="1:7" s="57" customFormat="1" ht="15.75" customHeight="1">
      <c r="A537" s="678" t="s">
        <v>915</v>
      </c>
      <c r="B537" s="678"/>
      <c r="C537" s="17"/>
      <c r="D537" s="18"/>
      <c r="E537" s="18"/>
      <c r="F537" s="19"/>
      <c r="G537" s="19"/>
    </row>
    <row r="538" spans="1:7" s="57" customFormat="1" ht="15.75" customHeight="1">
      <c r="A538" s="91"/>
      <c r="B538" s="88" t="s">
        <v>40</v>
      </c>
      <c r="C538" s="88" t="s">
        <v>41</v>
      </c>
      <c r="D538" s="88" t="s">
        <v>42</v>
      </c>
      <c r="E538" s="73" t="s">
        <v>818</v>
      </c>
      <c r="F538" s="73" t="s">
        <v>43</v>
      </c>
      <c r="G538" s="88" t="s">
        <v>916</v>
      </c>
    </row>
    <row r="539" spans="1:7" s="57" customFormat="1" ht="15.75" customHeight="1">
      <c r="A539" s="91"/>
      <c r="B539" s="89"/>
      <c r="C539" s="89"/>
      <c r="D539" s="89"/>
      <c r="E539" s="89" t="s">
        <v>32</v>
      </c>
      <c r="F539" s="78" t="s">
        <v>44</v>
      </c>
      <c r="G539" s="73" t="s">
        <v>45</v>
      </c>
    </row>
    <row r="540" spans="1:7" s="57" customFormat="1" ht="15.75" customHeight="1">
      <c r="A540" s="91"/>
      <c r="B540" s="126" t="s">
        <v>333</v>
      </c>
      <c r="C540" s="126" t="s">
        <v>650</v>
      </c>
      <c r="D540" s="151" t="s">
        <v>826</v>
      </c>
      <c r="E540" s="79">
        <v>43434</v>
      </c>
      <c r="F540" s="79">
        <f>E540+4</f>
        <v>43438</v>
      </c>
      <c r="G540" s="74">
        <f>F540+5</f>
        <v>43443</v>
      </c>
    </row>
    <row r="541" spans="1:7" s="57" customFormat="1" ht="15.75" customHeight="1">
      <c r="A541" s="91"/>
      <c r="B541" s="126" t="s">
        <v>25</v>
      </c>
      <c r="C541" s="126" t="s">
        <v>651</v>
      </c>
      <c r="D541" s="152" t="s">
        <v>917</v>
      </c>
      <c r="E541" s="79">
        <f t="shared" ref="E541:G544" si="60">E540+7</f>
        <v>43441</v>
      </c>
      <c r="F541" s="79">
        <f t="shared" si="60"/>
        <v>43445</v>
      </c>
      <c r="G541" s="74">
        <f t="shared" si="60"/>
        <v>43450</v>
      </c>
    </row>
    <row r="542" spans="1:7" s="57" customFormat="1" ht="15.75" customHeight="1">
      <c r="A542" s="91"/>
      <c r="B542" s="126" t="s">
        <v>251</v>
      </c>
      <c r="C542" s="126" t="s">
        <v>652</v>
      </c>
      <c r="D542" s="152" t="s">
        <v>826</v>
      </c>
      <c r="E542" s="79">
        <f t="shared" si="60"/>
        <v>43448</v>
      </c>
      <c r="F542" s="79">
        <f t="shared" si="60"/>
        <v>43452</v>
      </c>
      <c r="G542" s="74">
        <f t="shared" si="60"/>
        <v>43457</v>
      </c>
    </row>
    <row r="543" spans="1:7" s="57" customFormat="1" ht="15.75" customHeight="1">
      <c r="A543" s="91"/>
      <c r="B543" s="126" t="s">
        <v>333</v>
      </c>
      <c r="C543" s="126" t="s">
        <v>653</v>
      </c>
      <c r="D543" s="152" t="s">
        <v>826</v>
      </c>
      <c r="E543" s="79">
        <f t="shared" si="60"/>
        <v>43455</v>
      </c>
      <c r="F543" s="79">
        <f t="shared" si="60"/>
        <v>43459</v>
      </c>
      <c r="G543" s="74">
        <f t="shared" si="60"/>
        <v>43464</v>
      </c>
    </row>
    <row r="544" spans="1:7" s="57" customFormat="1" ht="15.75" customHeight="1">
      <c r="A544" s="91"/>
      <c r="B544" s="80"/>
      <c r="C544" s="80"/>
      <c r="D544" s="153" t="s">
        <v>826</v>
      </c>
      <c r="E544" s="79">
        <f t="shared" si="60"/>
        <v>43462</v>
      </c>
      <c r="F544" s="79">
        <f t="shared" si="60"/>
        <v>43466</v>
      </c>
      <c r="G544" s="74">
        <f t="shared" si="60"/>
        <v>43471</v>
      </c>
    </row>
    <row r="545" spans="1:7" s="57" customFormat="1" ht="15.75" customHeight="1">
      <c r="A545" s="91"/>
      <c r="B545" s="31"/>
      <c r="C545" s="13"/>
      <c r="D545" s="10"/>
      <c r="E545" s="12"/>
      <c r="F545" s="12"/>
      <c r="G545" s="12"/>
    </row>
    <row r="546" spans="1:7" s="57" customFormat="1" ht="15.75" customHeight="1">
      <c r="A546" s="91"/>
      <c r="B546" s="17"/>
      <c r="C546" s="17"/>
      <c r="D546" s="18"/>
      <c r="E546" s="18"/>
      <c r="F546" s="19"/>
      <c r="G546" s="19"/>
    </row>
    <row r="547" spans="1:7" s="57" customFormat="1" ht="15.75" customHeight="1">
      <c r="A547" s="91"/>
      <c r="B547" s="726"/>
      <c r="C547" s="726"/>
      <c r="D547" s="726"/>
      <c r="E547" s="726"/>
      <c r="F547" s="726"/>
      <c r="G547" s="726"/>
    </row>
    <row r="548" spans="1:7" s="57" customFormat="1" ht="15.75" customHeight="1">
      <c r="A548" s="91"/>
      <c r="B548" s="727"/>
      <c r="C548" s="727"/>
      <c r="D548" s="727"/>
      <c r="E548" s="727"/>
      <c r="F548" s="727"/>
      <c r="G548" s="727"/>
    </row>
    <row r="549" spans="1:7" s="57" customFormat="1" ht="15.75" customHeight="1">
      <c r="A549" s="91"/>
      <c r="B549" s="662" t="s">
        <v>40</v>
      </c>
      <c r="C549" s="88" t="s">
        <v>41</v>
      </c>
      <c r="D549" s="88" t="s">
        <v>42</v>
      </c>
      <c r="E549" s="73" t="s">
        <v>814</v>
      </c>
      <c r="F549" s="73" t="s">
        <v>43</v>
      </c>
      <c r="G549" s="73" t="s">
        <v>126</v>
      </c>
    </row>
    <row r="550" spans="1:7" s="57" customFormat="1" ht="15.75" customHeight="1">
      <c r="A550" s="91"/>
      <c r="B550" s="663"/>
      <c r="C550" s="89"/>
      <c r="D550" s="89"/>
      <c r="E550" s="89" t="s">
        <v>885</v>
      </c>
      <c r="F550" s="78" t="s">
        <v>44</v>
      </c>
      <c r="G550" s="73" t="s">
        <v>45</v>
      </c>
    </row>
    <row r="551" spans="1:7" s="57" customFormat="1" ht="15.75" customHeight="1">
      <c r="A551" s="91"/>
      <c r="B551" s="80" t="s">
        <v>379</v>
      </c>
      <c r="C551" s="80"/>
      <c r="D551" s="95" t="s">
        <v>912</v>
      </c>
      <c r="E551" s="74">
        <v>43436</v>
      </c>
      <c r="F551" s="74">
        <f>E551+4</f>
        <v>43440</v>
      </c>
      <c r="G551" s="74">
        <f>F551+12</f>
        <v>43452</v>
      </c>
    </row>
    <row r="552" spans="1:7" s="57" customFormat="1" ht="15.75" customHeight="1">
      <c r="A552" s="91"/>
      <c r="B552" s="80" t="s">
        <v>441</v>
      </c>
      <c r="C552" s="80" t="s">
        <v>754</v>
      </c>
      <c r="D552" s="96"/>
      <c r="E552" s="76">
        <f t="shared" ref="E552:F555" si="61">E551+7</f>
        <v>43443</v>
      </c>
      <c r="F552" s="74">
        <f t="shared" si="61"/>
        <v>43447</v>
      </c>
      <c r="G552" s="74">
        <f>F552+12</f>
        <v>43459</v>
      </c>
    </row>
    <row r="553" spans="1:7" s="57" customFormat="1" ht="15.75" customHeight="1">
      <c r="A553" s="91"/>
      <c r="B553" s="80" t="s">
        <v>340</v>
      </c>
      <c r="C553" s="80" t="s">
        <v>913</v>
      </c>
      <c r="D553" s="96"/>
      <c r="E553" s="76">
        <f t="shared" si="61"/>
        <v>43450</v>
      </c>
      <c r="F553" s="74">
        <f t="shared" si="61"/>
        <v>43454</v>
      </c>
      <c r="G553" s="74">
        <f>F553+12</f>
        <v>43466</v>
      </c>
    </row>
    <row r="554" spans="1:7" s="57" customFormat="1" ht="15.75" customHeight="1">
      <c r="A554" s="91"/>
      <c r="B554" s="80" t="s">
        <v>755</v>
      </c>
      <c r="C554" s="80" t="s">
        <v>918</v>
      </c>
      <c r="D554" s="96"/>
      <c r="E554" s="76">
        <f t="shared" si="61"/>
        <v>43457</v>
      </c>
      <c r="F554" s="74">
        <f t="shared" si="61"/>
        <v>43461</v>
      </c>
      <c r="G554" s="74">
        <f>F554+12</f>
        <v>43473</v>
      </c>
    </row>
    <row r="555" spans="1:7" s="57" customFormat="1" ht="15.75" customHeight="1">
      <c r="A555" s="91"/>
      <c r="B555" s="80" t="s">
        <v>441</v>
      </c>
      <c r="C555" s="80" t="s">
        <v>756</v>
      </c>
      <c r="D555" s="97"/>
      <c r="E555" s="76">
        <f t="shared" si="61"/>
        <v>43464</v>
      </c>
      <c r="F555" s="74">
        <f t="shared" si="61"/>
        <v>43468</v>
      </c>
      <c r="G555" s="74">
        <f>F555+12</f>
        <v>43480</v>
      </c>
    </row>
    <row r="556" spans="1:7" s="57" customFormat="1" ht="15.75" customHeight="1">
      <c r="A556" s="91"/>
      <c r="B556" s="13"/>
      <c r="C556" s="13"/>
      <c r="D556" s="15"/>
      <c r="E556" s="15"/>
      <c r="F556" s="12"/>
      <c r="G556" s="12"/>
    </row>
    <row r="557" spans="1:7" s="57" customFormat="1" ht="15.75" customHeight="1">
      <c r="A557" s="678" t="s">
        <v>919</v>
      </c>
      <c r="B557" s="678"/>
      <c r="C557" s="17"/>
      <c r="D557" s="18"/>
      <c r="E557" s="18"/>
      <c r="F557" s="19"/>
      <c r="G557" s="19"/>
    </row>
    <row r="558" spans="1:7" s="57" customFormat="1" ht="15.75" customHeight="1">
      <c r="A558" s="91"/>
      <c r="B558" s="662" t="s">
        <v>40</v>
      </c>
      <c r="C558" s="88" t="s">
        <v>41</v>
      </c>
      <c r="D558" s="88" t="s">
        <v>42</v>
      </c>
      <c r="E558" s="73" t="s">
        <v>814</v>
      </c>
      <c r="F558" s="73" t="s">
        <v>43</v>
      </c>
      <c r="G558" s="88" t="s">
        <v>100</v>
      </c>
    </row>
    <row r="559" spans="1:7" s="57" customFormat="1" ht="15.75" customHeight="1">
      <c r="A559" s="91"/>
      <c r="B559" s="663"/>
      <c r="C559" s="89"/>
      <c r="D559" s="89"/>
      <c r="E559" s="89" t="s">
        <v>32</v>
      </c>
      <c r="F559" s="78" t="s">
        <v>44</v>
      </c>
      <c r="G559" s="73" t="s">
        <v>45</v>
      </c>
    </row>
    <row r="560" spans="1:7" s="57" customFormat="1" ht="15.75" customHeight="1">
      <c r="A560" s="91"/>
      <c r="B560" s="100" t="s">
        <v>421</v>
      </c>
      <c r="C560" s="101" t="s">
        <v>128</v>
      </c>
      <c r="D560" s="687" t="s">
        <v>812</v>
      </c>
      <c r="E560" s="85">
        <v>43433</v>
      </c>
      <c r="F560" s="85">
        <f>E560+5</f>
        <v>43438</v>
      </c>
      <c r="G560" s="74">
        <f>F560+29</f>
        <v>43467</v>
      </c>
    </row>
    <row r="561" spans="1:7" s="57" customFormat="1" ht="15.75" customHeight="1">
      <c r="A561" s="91"/>
      <c r="B561" s="100" t="s">
        <v>659</v>
      </c>
      <c r="C561" s="75" t="s">
        <v>94</v>
      </c>
      <c r="D561" s="688"/>
      <c r="E561" s="102">
        <f t="shared" ref="E561:G564" si="62">E560+7</f>
        <v>43440</v>
      </c>
      <c r="F561" s="85">
        <f t="shared" si="62"/>
        <v>43445</v>
      </c>
      <c r="G561" s="74">
        <f t="shared" si="62"/>
        <v>43474</v>
      </c>
    </row>
    <row r="562" spans="1:7" s="57" customFormat="1" ht="15.75" customHeight="1">
      <c r="A562" s="91"/>
      <c r="B562" s="100" t="s">
        <v>660</v>
      </c>
      <c r="C562" s="103" t="s">
        <v>128</v>
      </c>
      <c r="D562" s="688"/>
      <c r="E562" s="102">
        <f t="shared" si="62"/>
        <v>43447</v>
      </c>
      <c r="F562" s="85">
        <f t="shared" si="62"/>
        <v>43452</v>
      </c>
      <c r="G562" s="74">
        <f t="shared" si="62"/>
        <v>43481</v>
      </c>
    </row>
    <row r="563" spans="1:7" s="57" customFormat="1" ht="15.75" customHeight="1">
      <c r="A563" s="91"/>
      <c r="B563" s="100" t="s">
        <v>661</v>
      </c>
      <c r="C563" s="75" t="s">
        <v>51</v>
      </c>
      <c r="D563" s="688"/>
      <c r="E563" s="102">
        <f t="shared" si="62"/>
        <v>43454</v>
      </c>
      <c r="F563" s="85">
        <f t="shared" si="62"/>
        <v>43459</v>
      </c>
      <c r="G563" s="74">
        <f t="shared" si="62"/>
        <v>43488</v>
      </c>
    </row>
    <row r="564" spans="1:7" s="57" customFormat="1" ht="15.75" customHeight="1">
      <c r="A564" s="91"/>
      <c r="B564" s="100" t="s">
        <v>662</v>
      </c>
      <c r="C564" s="103" t="s">
        <v>51</v>
      </c>
      <c r="D564" s="689"/>
      <c r="E564" s="102">
        <f t="shared" si="62"/>
        <v>43461</v>
      </c>
      <c r="F564" s="85">
        <f t="shared" si="62"/>
        <v>43466</v>
      </c>
      <c r="G564" s="74">
        <f t="shared" si="62"/>
        <v>43495</v>
      </c>
    </row>
    <row r="565" spans="1:7" s="57" customFormat="1" ht="15.75" customHeight="1">
      <c r="A565" s="91"/>
      <c r="B565" s="13"/>
      <c r="C565" s="13"/>
      <c r="D565" s="10"/>
      <c r="E565" s="12"/>
      <c r="F565" s="12"/>
      <c r="G565" s="12"/>
    </row>
    <row r="566" spans="1:7" s="57" customFormat="1" ht="15.75" customHeight="1">
      <c r="A566" s="91"/>
      <c r="B566" s="662" t="s">
        <v>821</v>
      </c>
      <c r="C566" s="88" t="s">
        <v>95</v>
      </c>
      <c r="D566" s="88" t="s">
        <v>42</v>
      </c>
      <c r="E566" s="73" t="s">
        <v>814</v>
      </c>
      <c r="F566" s="73" t="s">
        <v>43</v>
      </c>
      <c r="G566" s="88" t="s">
        <v>100</v>
      </c>
    </row>
    <row r="567" spans="1:7" s="57" customFormat="1" ht="15.75" customHeight="1">
      <c r="A567" s="91"/>
      <c r="B567" s="663"/>
      <c r="C567" s="89"/>
      <c r="D567" s="89"/>
      <c r="E567" s="89" t="s">
        <v>32</v>
      </c>
      <c r="F567" s="78" t="s">
        <v>44</v>
      </c>
      <c r="G567" s="73" t="s">
        <v>45</v>
      </c>
    </row>
    <row r="568" spans="1:7" s="57" customFormat="1" ht="15.75" customHeight="1">
      <c r="A568" s="91"/>
      <c r="B568" s="75" t="s">
        <v>487</v>
      </c>
      <c r="C568" s="80" t="s">
        <v>272</v>
      </c>
      <c r="D568" s="705" t="s">
        <v>491</v>
      </c>
      <c r="E568" s="79">
        <v>43436</v>
      </c>
      <c r="F568" s="79">
        <f>E568+4</f>
        <v>43440</v>
      </c>
      <c r="G568" s="74">
        <f>F568+6</f>
        <v>43446</v>
      </c>
    </row>
    <row r="569" spans="1:7" s="57" customFormat="1" ht="15.75" customHeight="1">
      <c r="A569" s="91"/>
      <c r="B569" s="75" t="s">
        <v>488</v>
      </c>
      <c r="C569" s="80" t="s">
        <v>272</v>
      </c>
      <c r="D569" s="706"/>
      <c r="E569" s="79">
        <f t="shared" ref="E569:G572" si="63">E568+7</f>
        <v>43443</v>
      </c>
      <c r="F569" s="79">
        <f t="shared" si="63"/>
        <v>43447</v>
      </c>
      <c r="G569" s="74">
        <f t="shared" si="63"/>
        <v>43453</v>
      </c>
    </row>
    <row r="570" spans="1:7" s="57" customFormat="1" ht="15.75" customHeight="1">
      <c r="A570" s="91"/>
      <c r="B570" s="75" t="s">
        <v>489</v>
      </c>
      <c r="C570" s="80" t="s">
        <v>481</v>
      </c>
      <c r="D570" s="706"/>
      <c r="E570" s="79">
        <f t="shared" si="63"/>
        <v>43450</v>
      </c>
      <c r="F570" s="79">
        <f t="shared" si="63"/>
        <v>43454</v>
      </c>
      <c r="G570" s="74">
        <f t="shared" si="63"/>
        <v>43460</v>
      </c>
    </row>
    <row r="571" spans="1:7" s="57" customFormat="1" ht="15.75" customHeight="1">
      <c r="A571" s="91"/>
      <c r="B571" s="75" t="s">
        <v>490</v>
      </c>
      <c r="C571" s="80" t="s">
        <v>261</v>
      </c>
      <c r="D571" s="706"/>
      <c r="E571" s="79">
        <f t="shared" si="63"/>
        <v>43457</v>
      </c>
      <c r="F571" s="79">
        <f t="shared" si="63"/>
        <v>43461</v>
      </c>
      <c r="G571" s="74">
        <f t="shared" si="63"/>
        <v>43467</v>
      </c>
    </row>
    <row r="572" spans="1:7" s="57" customFormat="1" ht="15.75" customHeight="1">
      <c r="A572" s="91"/>
      <c r="B572" s="80"/>
      <c r="C572" s="80"/>
      <c r="D572" s="707"/>
      <c r="E572" s="79">
        <f t="shared" si="63"/>
        <v>43464</v>
      </c>
      <c r="F572" s="79">
        <f t="shared" si="63"/>
        <v>43468</v>
      </c>
      <c r="G572" s="74">
        <f t="shared" si="63"/>
        <v>43474</v>
      </c>
    </row>
    <row r="573" spans="1:7" s="57" customFormat="1" ht="15.75" customHeight="1">
      <c r="A573" s="91"/>
      <c r="B573" s="13"/>
      <c r="C573" s="13"/>
      <c r="D573" s="10"/>
      <c r="E573" s="12"/>
      <c r="F573" s="12"/>
      <c r="G573" s="12"/>
    </row>
    <row r="574" spans="1:7" s="57" customFormat="1" ht="15.75" customHeight="1">
      <c r="A574" s="91" t="s">
        <v>920</v>
      </c>
      <c r="B574" s="13"/>
      <c r="C574" s="13"/>
      <c r="D574" s="10"/>
      <c r="E574" s="12"/>
      <c r="F574" s="12"/>
      <c r="G574" s="12"/>
    </row>
    <row r="575" spans="1:7" s="57" customFormat="1" ht="15.75" customHeight="1">
      <c r="A575" s="91"/>
      <c r="B575" s="88" t="s">
        <v>40</v>
      </c>
      <c r="C575" s="88" t="s">
        <v>41</v>
      </c>
      <c r="D575" s="88" t="s">
        <v>42</v>
      </c>
      <c r="E575" s="73" t="s">
        <v>814</v>
      </c>
      <c r="F575" s="73" t="s">
        <v>43</v>
      </c>
      <c r="G575" s="88" t="s">
        <v>921</v>
      </c>
    </row>
    <row r="576" spans="1:7" s="57" customFormat="1" ht="15.75" customHeight="1">
      <c r="A576" s="91"/>
      <c r="B576" s="89"/>
      <c r="C576" s="89"/>
      <c r="D576" s="89"/>
      <c r="E576" s="89" t="s">
        <v>32</v>
      </c>
      <c r="F576" s="78" t="s">
        <v>44</v>
      </c>
      <c r="G576" s="73" t="s">
        <v>45</v>
      </c>
    </row>
    <row r="577" spans="1:7" s="57" customFormat="1" ht="15.75" customHeight="1">
      <c r="A577" s="91"/>
      <c r="B577" s="126" t="s">
        <v>654</v>
      </c>
      <c r="C577" s="126" t="s">
        <v>656</v>
      </c>
      <c r="D577" s="723" t="s">
        <v>922</v>
      </c>
      <c r="E577" s="79">
        <v>43431</v>
      </c>
      <c r="F577" s="79">
        <f>E577+4</f>
        <v>43435</v>
      </c>
      <c r="G577" s="74">
        <f>F577+6</f>
        <v>43441</v>
      </c>
    </row>
    <row r="578" spans="1:7" s="57" customFormat="1" ht="15.75" customHeight="1">
      <c r="A578" s="91"/>
      <c r="B578" s="126" t="s">
        <v>655</v>
      </c>
      <c r="C578" s="126" t="s">
        <v>240</v>
      </c>
      <c r="D578" s="724"/>
      <c r="E578" s="79">
        <f t="shared" ref="E578:G581" si="64">E577+7</f>
        <v>43438</v>
      </c>
      <c r="F578" s="79">
        <f t="shared" si="64"/>
        <v>43442</v>
      </c>
      <c r="G578" s="74">
        <f t="shared" si="64"/>
        <v>43448</v>
      </c>
    </row>
    <row r="579" spans="1:7" s="57" customFormat="1" ht="15.75" customHeight="1">
      <c r="A579" s="91"/>
      <c r="B579" s="126" t="s">
        <v>376</v>
      </c>
      <c r="C579" s="126" t="s">
        <v>657</v>
      </c>
      <c r="D579" s="724"/>
      <c r="E579" s="79">
        <f t="shared" si="64"/>
        <v>43445</v>
      </c>
      <c r="F579" s="79">
        <f t="shared" si="64"/>
        <v>43449</v>
      </c>
      <c r="G579" s="74">
        <f t="shared" si="64"/>
        <v>43455</v>
      </c>
    </row>
    <row r="580" spans="1:7" s="57" customFormat="1" ht="15.75" customHeight="1">
      <c r="A580" s="91"/>
      <c r="B580" s="126" t="s">
        <v>654</v>
      </c>
      <c r="C580" s="126" t="s">
        <v>658</v>
      </c>
      <c r="D580" s="724"/>
      <c r="E580" s="79">
        <f t="shared" si="64"/>
        <v>43452</v>
      </c>
      <c r="F580" s="79">
        <f t="shared" si="64"/>
        <v>43456</v>
      </c>
      <c r="G580" s="74">
        <f t="shared" si="64"/>
        <v>43462</v>
      </c>
    </row>
    <row r="581" spans="1:7" s="57" customFormat="1" ht="15.75" customHeight="1">
      <c r="A581" s="91"/>
      <c r="B581" s="80" t="s">
        <v>655</v>
      </c>
      <c r="C581" s="80" t="s">
        <v>422</v>
      </c>
      <c r="D581" s="725"/>
      <c r="E581" s="79">
        <f t="shared" si="64"/>
        <v>43459</v>
      </c>
      <c r="F581" s="79">
        <f t="shared" si="64"/>
        <v>43463</v>
      </c>
      <c r="G581" s="74">
        <f t="shared" si="64"/>
        <v>43469</v>
      </c>
    </row>
    <row r="582" spans="1:7" s="57" customFormat="1" ht="15.75" customHeight="1">
      <c r="A582" s="91"/>
      <c r="B582" s="13"/>
      <c r="C582" s="13"/>
      <c r="D582" s="10"/>
      <c r="E582" s="12"/>
      <c r="F582" s="12"/>
      <c r="G582" s="12"/>
    </row>
    <row r="583" spans="1:7" s="57" customFormat="1" ht="15.75" customHeight="1">
      <c r="A583" s="91"/>
      <c r="B583" s="88" t="s">
        <v>40</v>
      </c>
      <c r="C583" s="88" t="s">
        <v>41</v>
      </c>
      <c r="D583" s="88" t="s">
        <v>42</v>
      </c>
      <c r="E583" s="73" t="s">
        <v>814</v>
      </c>
      <c r="F583" s="73" t="s">
        <v>43</v>
      </c>
      <c r="G583" s="88" t="s">
        <v>923</v>
      </c>
    </row>
    <row r="584" spans="1:7" s="57" customFormat="1" ht="15.75" customHeight="1">
      <c r="A584" s="91"/>
      <c r="B584" s="89"/>
      <c r="C584" s="89"/>
      <c r="D584" s="89"/>
      <c r="E584" s="89" t="s">
        <v>32</v>
      </c>
      <c r="F584" s="78" t="s">
        <v>44</v>
      </c>
      <c r="G584" s="73" t="s">
        <v>45</v>
      </c>
    </row>
    <row r="585" spans="1:7" s="57" customFormat="1" ht="15.75" customHeight="1">
      <c r="A585" s="91" t="s">
        <v>924</v>
      </c>
      <c r="B585" s="126" t="s">
        <v>333</v>
      </c>
      <c r="C585" s="126" t="s">
        <v>650</v>
      </c>
      <c r="D585" s="151" t="s">
        <v>826</v>
      </c>
      <c r="E585" s="79">
        <v>43434</v>
      </c>
      <c r="F585" s="79">
        <f>E585+4</f>
        <v>43438</v>
      </c>
      <c r="G585" s="74">
        <f>F585+5</f>
        <v>43443</v>
      </c>
    </row>
    <row r="586" spans="1:7" s="57" customFormat="1" ht="15.75" customHeight="1">
      <c r="A586" s="91"/>
      <c r="B586" s="126" t="s">
        <v>25</v>
      </c>
      <c r="C586" s="126" t="s">
        <v>651</v>
      </c>
      <c r="D586" s="152" t="s">
        <v>917</v>
      </c>
      <c r="E586" s="79">
        <f t="shared" ref="E586:G589" si="65">E585+7</f>
        <v>43441</v>
      </c>
      <c r="F586" s="79">
        <f t="shared" si="65"/>
        <v>43445</v>
      </c>
      <c r="G586" s="74">
        <f t="shared" si="65"/>
        <v>43450</v>
      </c>
    </row>
    <row r="587" spans="1:7" s="57" customFormat="1" ht="15.75" customHeight="1">
      <c r="A587" s="91"/>
      <c r="B587" s="126" t="s">
        <v>251</v>
      </c>
      <c r="C587" s="126" t="s">
        <v>652</v>
      </c>
      <c r="D587" s="152" t="s">
        <v>826</v>
      </c>
      <c r="E587" s="79">
        <f t="shared" si="65"/>
        <v>43448</v>
      </c>
      <c r="F587" s="79">
        <f t="shared" si="65"/>
        <v>43452</v>
      </c>
      <c r="G587" s="74">
        <f t="shared" si="65"/>
        <v>43457</v>
      </c>
    </row>
    <row r="588" spans="1:7" s="57" customFormat="1" ht="15.75" customHeight="1">
      <c r="A588" s="91"/>
      <c r="B588" s="126" t="s">
        <v>333</v>
      </c>
      <c r="C588" s="126" t="s">
        <v>653</v>
      </c>
      <c r="D588" s="152" t="s">
        <v>826</v>
      </c>
      <c r="E588" s="79">
        <f t="shared" si="65"/>
        <v>43455</v>
      </c>
      <c r="F588" s="79">
        <f t="shared" si="65"/>
        <v>43459</v>
      </c>
      <c r="G588" s="74">
        <f t="shared" si="65"/>
        <v>43464</v>
      </c>
    </row>
    <row r="589" spans="1:7" s="57" customFormat="1" ht="15.75" customHeight="1">
      <c r="A589" s="91"/>
      <c r="B589" s="80"/>
      <c r="C589" s="80"/>
      <c r="D589" s="153" t="s">
        <v>826</v>
      </c>
      <c r="E589" s="79">
        <f t="shared" si="65"/>
        <v>43462</v>
      </c>
      <c r="F589" s="79">
        <f t="shared" si="65"/>
        <v>43466</v>
      </c>
      <c r="G589" s="74">
        <f t="shared" si="65"/>
        <v>43471</v>
      </c>
    </row>
    <row r="590" spans="1:7" s="57" customFormat="1" ht="15.75" customHeight="1">
      <c r="A590" s="91"/>
      <c r="B590" s="13"/>
      <c r="C590" s="13"/>
      <c r="D590" s="10"/>
      <c r="E590" s="12"/>
      <c r="F590" s="12"/>
      <c r="G590" s="12"/>
    </row>
    <row r="591" spans="1:7" s="57" customFormat="1" ht="15.75" customHeight="1">
      <c r="A591" s="91"/>
      <c r="B591" s="13"/>
      <c r="C591" s="13"/>
      <c r="D591" s="10"/>
      <c r="E591" s="12"/>
      <c r="F591" s="12"/>
      <c r="G591" s="12"/>
    </row>
    <row r="592" spans="1:7" s="57" customFormat="1" ht="15.75" customHeight="1">
      <c r="A592" s="99" t="s">
        <v>35</v>
      </c>
      <c r="B592" s="32"/>
      <c r="C592" s="32"/>
      <c r="D592" s="32"/>
      <c r="E592" s="32"/>
      <c r="F592" s="32"/>
      <c r="G592" s="32"/>
    </row>
    <row r="593" spans="1:7" s="57" customFormat="1" ht="15.75" customHeight="1">
      <c r="A593" s="728" t="s">
        <v>36</v>
      </c>
      <c r="B593" s="728"/>
      <c r="C593" s="21"/>
      <c r="D593" s="3"/>
      <c r="E593" s="3"/>
      <c r="F593" s="4"/>
      <c r="G593" s="4"/>
    </row>
    <row r="594" spans="1:7" s="57" customFormat="1" ht="15.75" customHeight="1">
      <c r="A594" s="90"/>
      <c r="B594" s="662" t="s">
        <v>821</v>
      </c>
      <c r="C594" s="662" t="s">
        <v>41</v>
      </c>
      <c r="D594" s="662" t="s">
        <v>42</v>
      </c>
      <c r="E594" s="73" t="s">
        <v>814</v>
      </c>
      <c r="F594" s="73" t="s">
        <v>43</v>
      </c>
      <c r="G594" s="73" t="s">
        <v>36</v>
      </c>
    </row>
    <row r="595" spans="1:7" s="57" customFormat="1" ht="15.75" customHeight="1">
      <c r="A595" s="90"/>
      <c r="B595" s="663"/>
      <c r="C595" s="663"/>
      <c r="D595" s="663"/>
      <c r="E595" s="73" t="s">
        <v>32</v>
      </c>
      <c r="F595" s="73" t="s">
        <v>44</v>
      </c>
      <c r="G595" s="73" t="s">
        <v>45</v>
      </c>
    </row>
    <row r="596" spans="1:7" s="57" customFormat="1" ht="15.75" customHeight="1">
      <c r="A596" s="90"/>
      <c r="B596" s="73" t="s">
        <v>121</v>
      </c>
      <c r="C596" s="73" t="s">
        <v>767</v>
      </c>
      <c r="D596" s="672" t="s">
        <v>925</v>
      </c>
      <c r="E596" s="74">
        <v>43438</v>
      </c>
      <c r="F596" s="74">
        <f>E596+3</f>
        <v>43441</v>
      </c>
      <c r="G596" s="74">
        <f>F596+2</f>
        <v>43443</v>
      </c>
    </row>
    <row r="597" spans="1:7" s="57" customFormat="1" ht="15.75" customHeight="1">
      <c r="A597" s="90"/>
      <c r="B597" s="73" t="s">
        <v>338</v>
      </c>
      <c r="C597" s="73" t="s">
        <v>452</v>
      </c>
      <c r="D597" s="673"/>
      <c r="E597" s="74">
        <f t="shared" ref="E597:G600" si="66">E596+7</f>
        <v>43445</v>
      </c>
      <c r="F597" s="74">
        <f t="shared" si="66"/>
        <v>43448</v>
      </c>
      <c r="G597" s="74">
        <f t="shared" si="66"/>
        <v>43450</v>
      </c>
    </row>
    <row r="598" spans="1:7" s="57" customFormat="1" ht="15.75" customHeight="1">
      <c r="A598" s="90"/>
      <c r="B598" s="73" t="s">
        <v>384</v>
      </c>
      <c r="C598" s="73" t="s">
        <v>768</v>
      </c>
      <c r="D598" s="673"/>
      <c r="E598" s="74">
        <f t="shared" si="66"/>
        <v>43452</v>
      </c>
      <c r="F598" s="74">
        <f t="shared" si="66"/>
        <v>43455</v>
      </c>
      <c r="G598" s="74">
        <f t="shared" si="66"/>
        <v>43457</v>
      </c>
    </row>
    <row r="599" spans="1:7" s="57" customFormat="1" ht="15.75" customHeight="1">
      <c r="A599" s="90"/>
      <c r="B599" s="73" t="s">
        <v>337</v>
      </c>
      <c r="C599" s="73" t="s">
        <v>767</v>
      </c>
      <c r="D599" s="673"/>
      <c r="E599" s="74">
        <f t="shared" si="66"/>
        <v>43459</v>
      </c>
      <c r="F599" s="74">
        <f t="shared" si="66"/>
        <v>43462</v>
      </c>
      <c r="G599" s="74">
        <f t="shared" si="66"/>
        <v>43464</v>
      </c>
    </row>
    <row r="600" spans="1:7" s="57" customFormat="1" ht="15.75" customHeight="1">
      <c r="A600" s="90"/>
      <c r="B600" s="73"/>
      <c r="C600" s="73"/>
      <c r="D600" s="674"/>
      <c r="E600" s="74">
        <f t="shared" si="66"/>
        <v>43466</v>
      </c>
      <c r="F600" s="74">
        <f t="shared" si="66"/>
        <v>43469</v>
      </c>
      <c r="G600" s="74">
        <f t="shared" si="66"/>
        <v>43471</v>
      </c>
    </row>
    <row r="601" spans="1:7" s="57" customFormat="1" ht="15.75" customHeight="1">
      <c r="A601" s="90"/>
      <c r="B601" s="26"/>
      <c r="C601" s="26"/>
      <c r="D601" s="26"/>
      <c r="E601" s="26"/>
      <c r="F601" s="12"/>
      <c r="G601" s="12"/>
    </row>
    <row r="602" spans="1:7" s="57" customFormat="1" ht="15.75" customHeight="1">
      <c r="A602" s="676" t="s">
        <v>132</v>
      </c>
      <c r="B602" s="676"/>
      <c r="C602" s="17"/>
      <c r="D602" s="18"/>
      <c r="E602" s="18"/>
      <c r="F602" s="19"/>
      <c r="G602" s="19"/>
    </row>
    <row r="603" spans="1:7" s="57" customFormat="1" ht="15.75" customHeight="1">
      <c r="A603" s="90"/>
      <c r="B603" s="662" t="s">
        <v>821</v>
      </c>
      <c r="C603" s="662" t="s">
        <v>41</v>
      </c>
      <c r="D603" s="662" t="s">
        <v>42</v>
      </c>
      <c r="E603" s="73" t="s">
        <v>814</v>
      </c>
      <c r="F603" s="73" t="s">
        <v>43</v>
      </c>
      <c r="G603" s="73" t="s">
        <v>132</v>
      </c>
    </row>
    <row r="604" spans="1:7" s="57" customFormat="1" ht="15.75" customHeight="1">
      <c r="A604" s="90"/>
      <c r="B604" s="663"/>
      <c r="C604" s="663"/>
      <c r="D604" s="663"/>
      <c r="E604" s="73" t="s">
        <v>32</v>
      </c>
      <c r="F604" s="73" t="s">
        <v>44</v>
      </c>
      <c r="G604" s="73" t="s">
        <v>45</v>
      </c>
    </row>
    <row r="605" spans="1:7" s="57" customFormat="1" ht="15.75" customHeight="1">
      <c r="A605" s="90"/>
      <c r="B605" s="73" t="s">
        <v>121</v>
      </c>
      <c r="C605" s="73" t="s">
        <v>767</v>
      </c>
      <c r="D605" s="672" t="s">
        <v>925</v>
      </c>
      <c r="E605" s="74">
        <v>43438</v>
      </c>
      <c r="F605" s="74">
        <f>E605+3</f>
        <v>43441</v>
      </c>
      <c r="G605" s="74">
        <f>F605+2</f>
        <v>43443</v>
      </c>
    </row>
    <row r="606" spans="1:7" s="57" customFormat="1" ht="15.75" customHeight="1">
      <c r="A606" s="90"/>
      <c r="B606" s="73" t="s">
        <v>338</v>
      </c>
      <c r="C606" s="73" t="s">
        <v>452</v>
      </c>
      <c r="D606" s="673"/>
      <c r="E606" s="74">
        <f t="shared" ref="E606:G609" si="67">E605+7</f>
        <v>43445</v>
      </c>
      <c r="F606" s="74">
        <f t="shared" si="67"/>
        <v>43448</v>
      </c>
      <c r="G606" s="74">
        <f t="shared" si="67"/>
        <v>43450</v>
      </c>
    </row>
    <row r="607" spans="1:7" s="57" customFormat="1" ht="15.75" customHeight="1">
      <c r="A607" s="90"/>
      <c r="B607" s="73" t="s">
        <v>384</v>
      </c>
      <c r="C607" s="73" t="s">
        <v>768</v>
      </c>
      <c r="D607" s="673"/>
      <c r="E607" s="74">
        <f t="shared" si="67"/>
        <v>43452</v>
      </c>
      <c r="F607" s="74">
        <f t="shared" si="67"/>
        <v>43455</v>
      </c>
      <c r="G607" s="74">
        <f t="shared" si="67"/>
        <v>43457</v>
      </c>
    </row>
    <row r="608" spans="1:7" s="57" customFormat="1" ht="15.75" customHeight="1">
      <c r="A608" s="90"/>
      <c r="B608" s="73" t="s">
        <v>337</v>
      </c>
      <c r="C608" s="73" t="s">
        <v>767</v>
      </c>
      <c r="D608" s="673"/>
      <c r="E608" s="74">
        <f t="shared" si="67"/>
        <v>43459</v>
      </c>
      <c r="F608" s="74">
        <f t="shared" si="67"/>
        <v>43462</v>
      </c>
      <c r="G608" s="74">
        <f t="shared" si="67"/>
        <v>43464</v>
      </c>
    </row>
    <row r="609" spans="1:7" s="57" customFormat="1" ht="15.75" customHeight="1">
      <c r="A609" s="90"/>
      <c r="B609" s="73"/>
      <c r="C609" s="73"/>
      <c r="D609" s="674"/>
      <c r="E609" s="74">
        <f t="shared" si="67"/>
        <v>43466</v>
      </c>
      <c r="F609" s="74">
        <f t="shared" si="67"/>
        <v>43469</v>
      </c>
      <c r="G609" s="74">
        <f t="shared" si="67"/>
        <v>43471</v>
      </c>
    </row>
    <row r="610" spans="1:7" s="57" customFormat="1" ht="15.75" customHeight="1">
      <c r="A610" s="90"/>
      <c r="B610" s="26"/>
      <c r="C610" s="26"/>
      <c r="D610" s="26"/>
      <c r="E610" s="26"/>
      <c r="F610" s="12"/>
      <c r="G610" s="12"/>
    </row>
    <row r="611" spans="1:7" s="57" customFormat="1" ht="15.75" customHeight="1">
      <c r="A611" s="676" t="s">
        <v>133</v>
      </c>
      <c r="B611" s="676"/>
      <c r="C611" s="17"/>
      <c r="D611" s="18"/>
      <c r="E611" s="18"/>
      <c r="F611" s="19"/>
      <c r="G611" s="19"/>
    </row>
    <row r="612" spans="1:7" s="57" customFormat="1" ht="15.75" customHeight="1">
      <c r="A612" s="90"/>
      <c r="B612" s="664" t="s">
        <v>40</v>
      </c>
      <c r="C612" s="664" t="s">
        <v>41</v>
      </c>
      <c r="D612" s="664" t="s">
        <v>42</v>
      </c>
      <c r="E612" s="154" t="s">
        <v>814</v>
      </c>
      <c r="F612" s="154" t="s">
        <v>43</v>
      </c>
      <c r="G612" s="154" t="s">
        <v>133</v>
      </c>
    </row>
    <row r="613" spans="1:7" s="57" customFormat="1" ht="15.75" customHeight="1">
      <c r="A613" s="90"/>
      <c r="B613" s="665"/>
      <c r="C613" s="665"/>
      <c r="D613" s="665"/>
      <c r="E613" s="155" t="s">
        <v>32</v>
      </c>
      <c r="F613" s="154" t="s">
        <v>44</v>
      </c>
      <c r="G613" s="154" t="s">
        <v>45</v>
      </c>
    </row>
    <row r="614" spans="1:7" s="57" customFormat="1" ht="15.75" customHeight="1">
      <c r="A614" s="90"/>
      <c r="B614" s="154" t="s">
        <v>314</v>
      </c>
      <c r="C614" s="154" t="s">
        <v>757</v>
      </c>
      <c r="D614" s="156" t="s">
        <v>926</v>
      </c>
      <c r="E614" s="157">
        <v>43434</v>
      </c>
      <c r="F614" s="157">
        <f>E614+3</f>
        <v>43437</v>
      </c>
      <c r="G614" s="157">
        <f>F614+3</f>
        <v>43440</v>
      </c>
    </row>
    <row r="615" spans="1:7" s="57" customFormat="1" ht="15.75" customHeight="1">
      <c r="A615" s="90"/>
      <c r="B615" s="154" t="s">
        <v>314</v>
      </c>
      <c r="C615" s="154" t="s">
        <v>758</v>
      </c>
      <c r="D615" s="667"/>
      <c r="E615" s="158">
        <f t="shared" ref="E615:G618" si="68">E614+7</f>
        <v>43441</v>
      </c>
      <c r="F615" s="157">
        <f t="shared" si="68"/>
        <v>43444</v>
      </c>
      <c r="G615" s="157">
        <f t="shared" si="68"/>
        <v>43447</v>
      </c>
    </row>
    <row r="616" spans="1:7" s="57" customFormat="1" ht="15.75" customHeight="1">
      <c r="A616" s="90"/>
      <c r="B616" s="154" t="s">
        <v>111</v>
      </c>
      <c r="C616" s="154"/>
      <c r="D616" s="667"/>
      <c r="E616" s="158">
        <f t="shared" si="68"/>
        <v>43448</v>
      </c>
      <c r="F616" s="157">
        <f t="shared" si="68"/>
        <v>43451</v>
      </c>
      <c r="G616" s="157">
        <f t="shared" si="68"/>
        <v>43454</v>
      </c>
    </row>
    <row r="617" spans="1:7" s="57" customFormat="1" ht="15.75" customHeight="1">
      <c r="A617" s="90"/>
      <c r="B617" s="154" t="s">
        <v>769</v>
      </c>
      <c r="C617" s="154" t="s">
        <v>770</v>
      </c>
      <c r="D617" s="667"/>
      <c r="E617" s="158">
        <f t="shared" si="68"/>
        <v>43455</v>
      </c>
      <c r="F617" s="157">
        <f t="shared" si="68"/>
        <v>43458</v>
      </c>
      <c r="G617" s="157">
        <f t="shared" si="68"/>
        <v>43461</v>
      </c>
    </row>
    <row r="618" spans="1:7" s="57" customFormat="1" ht="15.75" customHeight="1">
      <c r="A618" s="90"/>
      <c r="B618" s="154" t="s">
        <v>314</v>
      </c>
      <c r="C618" s="154" t="s">
        <v>770</v>
      </c>
      <c r="D618" s="667"/>
      <c r="E618" s="158">
        <f t="shared" si="68"/>
        <v>43462</v>
      </c>
      <c r="F618" s="157">
        <f t="shared" si="68"/>
        <v>43465</v>
      </c>
      <c r="G618" s="157">
        <f t="shared" si="68"/>
        <v>43468</v>
      </c>
    </row>
    <row r="619" spans="1:7" s="57" customFormat="1" ht="15.75" customHeight="1">
      <c r="A619" s="90"/>
      <c r="B619" s="73"/>
      <c r="C619" s="73"/>
      <c r="D619" s="665"/>
      <c r="E619" s="154"/>
      <c r="F619" s="157"/>
      <c r="G619" s="157"/>
    </row>
    <row r="620" spans="1:7" s="57" customFormat="1" ht="15.75" customHeight="1">
      <c r="A620" s="676" t="s">
        <v>927</v>
      </c>
      <c r="B620" s="676"/>
      <c r="C620" s="17"/>
      <c r="D620" s="18"/>
      <c r="E620" s="18"/>
      <c r="F620" s="19"/>
      <c r="G620" s="19"/>
    </row>
    <row r="621" spans="1:7" s="57" customFormat="1" ht="15.75" customHeight="1">
      <c r="A621" s="90"/>
      <c r="B621" s="664" t="s">
        <v>40</v>
      </c>
      <c r="C621" s="664" t="s">
        <v>41</v>
      </c>
      <c r="D621" s="664" t="s">
        <v>42</v>
      </c>
      <c r="E621" s="73" t="s">
        <v>928</v>
      </c>
      <c r="F621" s="73" t="s">
        <v>43</v>
      </c>
      <c r="G621" s="73" t="s">
        <v>134</v>
      </c>
    </row>
    <row r="622" spans="1:7" s="57" customFormat="1" ht="15.75" customHeight="1">
      <c r="A622" s="90"/>
      <c r="B622" s="665"/>
      <c r="C622" s="665"/>
      <c r="D622" s="665"/>
      <c r="E622" s="73" t="s">
        <v>929</v>
      </c>
      <c r="F622" s="73" t="s">
        <v>44</v>
      </c>
      <c r="G622" s="73" t="s">
        <v>45</v>
      </c>
    </row>
    <row r="623" spans="1:7" s="57" customFormat="1" ht="15.75" customHeight="1">
      <c r="A623" s="90"/>
      <c r="B623" s="154" t="s">
        <v>314</v>
      </c>
      <c r="C623" s="154" t="s">
        <v>757</v>
      </c>
      <c r="D623" s="159" t="s">
        <v>926</v>
      </c>
      <c r="E623" s="74">
        <v>43434</v>
      </c>
      <c r="F623" s="74">
        <f>E623+3</f>
        <v>43437</v>
      </c>
      <c r="G623" s="74">
        <f>F623+3</f>
        <v>43440</v>
      </c>
    </row>
    <row r="624" spans="1:7" s="57" customFormat="1" ht="15.75" customHeight="1">
      <c r="A624" s="90"/>
      <c r="B624" s="154" t="s">
        <v>314</v>
      </c>
      <c r="C624" s="154" t="s">
        <v>758</v>
      </c>
      <c r="D624" s="666"/>
      <c r="E624" s="76">
        <f t="shared" ref="E624:G627" si="69">E623+7</f>
        <v>43441</v>
      </c>
      <c r="F624" s="74">
        <f t="shared" si="69"/>
        <v>43444</v>
      </c>
      <c r="G624" s="74">
        <f t="shared" si="69"/>
        <v>43447</v>
      </c>
    </row>
    <row r="625" spans="1:7" s="57" customFormat="1" ht="15.75" customHeight="1">
      <c r="A625" s="90"/>
      <c r="B625" s="154" t="s">
        <v>111</v>
      </c>
      <c r="C625" s="154"/>
      <c r="D625" s="666"/>
      <c r="E625" s="76">
        <f t="shared" si="69"/>
        <v>43448</v>
      </c>
      <c r="F625" s="74">
        <f t="shared" si="69"/>
        <v>43451</v>
      </c>
      <c r="G625" s="74">
        <f t="shared" si="69"/>
        <v>43454</v>
      </c>
    </row>
    <row r="626" spans="1:7" s="57" customFormat="1" ht="15.75" customHeight="1">
      <c r="A626" s="90"/>
      <c r="B626" s="154" t="s">
        <v>769</v>
      </c>
      <c r="C626" s="154" t="s">
        <v>770</v>
      </c>
      <c r="D626" s="666"/>
      <c r="E626" s="76">
        <f t="shared" si="69"/>
        <v>43455</v>
      </c>
      <c r="F626" s="74">
        <f t="shared" si="69"/>
        <v>43458</v>
      </c>
      <c r="G626" s="74">
        <f t="shared" si="69"/>
        <v>43461</v>
      </c>
    </row>
    <row r="627" spans="1:7" s="57" customFormat="1" ht="15.75" customHeight="1">
      <c r="A627" s="90"/>
      <c r="B627" s="154" t="s">
        <v>314</v>
      </c>
      <c r="C627" s="154" t="s">
        <v>770</v>
      </c>
      <c r="D627" s="666"/>
      <c r="E627" s="76">
        <f t="shared" si="69"/>
        <v>43462</v>
      </c>
      <c r="F627" s="74">
        <f t="shared" si="69"/>
        <v>43465</v>
      </c>
      <c r="G627" s="74">
        <f t="shared" si="69"/>
        <v>43468</v>
      </c>
    </row>
    <row r="628" spans="1:7" s="57" customFormat="1" ht="15.75" customHeight="1">
      <c r="A628" s="90"/>
      <c r="B628" s="73"/>
      <c r="C628" s="73"/>
      <c r="D628" s="663"/>
      <c r="E628" s="73"/>
      <c r="F628" s="74"/>
      <c r="G628" s="74"/>
    </row>
    <row r="629" spans="1:7" s="57" customFormat="1" ht="15.75" customHeight="1">
      <c r="A629" s="676" t="s">
        <v>930</v>
      </c>
      <c r="B629" s="676"/>
      <c r="C629" s="17"/>
      <c r="D629" s="18"/>
      <c r="E629" s="18"/>
      <c r="F629" s="19"/>
      <c r="G629" s="19"/>
    </row>
    <row r="630" spans="1:7" s="57" customFormat="1" ht="15.75" customHeight="1">
      <c r="A630" s="90"/>
      <c r="B630" s="662" t="s">
        <v>40</v>
      </c>
      <c r="C630" s="662" t="s">
        <v>41</v>
      </c>
      <c r="D630" s="662" t="s">
        <v>42</v>
      </c>
      <c r="E630" s="73" t="s">
        <v>818</v>
      </c>
      <c r="F630" s="73" t="s">
        <v>43</v>
      </c>
      <c r="G630" s="73" t="s">
        <v>135</v>
      </c>
    </row>
    <row r="631" spans="1:7" s="57" customFormat="1" ht="15.75" customHeight="1">
      <c r="A631" s="90"/>
      <c r="B631" s="663"/>
      <c r="C631" s="663"/>
      <c r="D631" s="663"/>
      <c r="E631" s="77" t="s">
        <v>32</v>
      </c>
      <c r="F631" s="73" t="s">
        <v>44</v>
      </c>
      <c r="G631" s="73" t="s">
        <v>45</v>
      </c>
    </row>
    <row r="632" spans="1:7" s="57" customFormat="1" ht="15.75" customHeight="1">
      <c r="A632" s="90"/>
      <c r="B632" s="73" t="s">
        <v>334</v>
      </c>
      <c r="C632" s="89" t="s">
        <v>931</v>
      </c>
      <c r="D632" s="672" t="s">
        <v>932</v>
      </c>
      <c r="E632" s="74">
        <v>43433</v>
      </c>
      <c r="F632" s="76">
        <f>E632+3</f>
        <v>43436</v>
      </c>
      <c r="G632" s="74">
        <f>F632+3</f>
        <v>43439</v>
      </c>
    </row>
    <row r="633" spans="1:7" s="57" customFormat="1" ht="15.75" customHeight="1">
      <c r="A633" s="90"/>
      <c r="B633" s="73" t="s">
        <v>334</v>
      </c>
      <c r="C633" s="89" t="s">
        <v>933</v>
      </c>
      <c r="D633" s="673"/>
      <c r="E633" s="76">
        <f t="shared" ref="E633:G636" si="70">E632+7</f>
        <v>43440</v>
      </c>
      <c r="F633" s="76">
        <f t="shared" si="70"/>
        <v>43443</v>
      </c>
      <c r="G633" s="74">
        <f t="shared" si="70"/>
        <v>43446</v>
      </c>
    </row>
    <row r="634" spans="1:7" s="57" customFormat="1" ht="15.75" customHeight="1">
      <c r="A634" s="90"/>
      <c r="B634" s="73" t="s">
        <v>334</v>
      </c>
      <c r="C634" s="89" t="s">
        <v>934</v>
      </c>
      <c r="D634" s="673"/>
      <c r="E634" s="76">
        <f t="shared" si="70"/>
        <v>43447</v>
      </c>
      <c r="F634" s="76">
        <f t="shared" si="70"/>
        <v>43450</v>
      </c>
      <c r="G634" s="74">
        <f t="shared" si="70"/>
        <v>43453</v>
      </c>
    </row>
    <row r="635" spans="1:7" s="57" customFormat="1" ht="15.75" customHeight="1">
      <c r="A635" s="90"/>
      <c r="B635" s="73" t="s">
        <v>334</v>
      </c>
      <c r="C635" s="89" t="s">
        <v>935</v>
      </c>
      <c r="D635" s="673"/>
      <c r="E635" s="76">
        <f t="shared" si="70"/>
        <v>43454</v>
      </c>
      <c r="F635" s="76">
        <f t="shared" si="70"/>
        <v>43457</v>
      </c>
      <c r="G635" s="74">
        <f t="shared" si="70"/>
        <v>43460</v>
      </c>
    </row>
    <row r="636" spans="1:7" s="57" customFormat="1" ht="15.75" customHeight="1">
      <c r="A636" s="90"/>
      <c r="B636" s="73" t="s">
        <v>334</v>
      </c>
      <c r="C636" s="89" t="s">
        <v>936</v>
      </c>
      <c r="D636" s="674"/>
      <c r="E636" s="76">
        <f t="shared" si="70"/>
        <v>43461</v>
      </c>
      <c r="F636" s="76">
        <f t="shared" si="70"/>
        <v>43464</v>
      </c>
      <c r="G636" s="74">
        <f t="shared" si="70"/>
        <v>43467</v>
      </c>
    </row>
    <row r="637" spans="1:7" s="57" customFormat="1" ht="15.75" customHeight="1">
      <c r="A637" s="90"/>
      <c r="B637" s="63"/>
      <c r="C637" s="26"/>
      <c r="D637" s="26"/>
      <c r="E637" s="11"/>
      <c r="F637" s="11"/>
      <c r="G637" s="12"/>
    </row>
    <row r="638" spans="1:7" s="57" customFormat="1" ht="15.75" customHeight="1">
      <c r="A638" s="90"/>
      <c r="B638" s="33"/>
      <c r="C638" s="33"/>
      <c r="D638" s="17"/>
      <c r="E638" s="17"/>
      <c r="F638" s="18"/>
      <c r="G638" s="19"/>
    </row>
    <row r="639" spans="1:7" s="57" customFormat="1" ht="15.75" customHeight="1">
      <c r="A639" s="90"/>
      <c r="B639" s="26"/>
      <c r="C639" s="26"/>
      <c r="D639" s="26"/>
      <c r="E639" s="26"/>
      <c r="F639" s="12"/>
      <c r="G639" s="12"/>
    </row>
    <row r="640" spans="1:7" s="57" customFormat="1" ht="15.75" customHeight="1">
      <c r="A640" s="90"/>
      <c r="B640" s="90"/>
      <c r="C640" s="17"/>
      <c r="D640" s="18"/>
      <c r="E640" s="18"/>
      <c r="F640" s="19"/>
      <c r="G640" s="19"/>
    </row>
    <row r="641" spans="1:7" s="57" customFormat="1" ht="15.75" customHeight="1">
      <c r="A641" s="90"/>
      <c r="B641" s="662" t="s">
        <v>40</v>
      </c>
      <c r="C641" s="662" t="s">
        <v>41</v>
      </c>
      <c r="D641" s="662" t="s">
        <v>42</v>
      </c>
      <c r="E641" s="73" t="s">
        <v>818</v>
      </c>
      <c r="F641" s="73" t="s">
        <v>43</v>
      </c>
      <c r="G641" s="73" t="s">
        <v>137</v>
      </c>
    </row>
    <row r="642" spans="1:7" s="57" customFormat="1" ht="15.75" customHeight="1">
      <c r="A642" s="90"/>
      <c r="B642" s="663"/>
      <c r="C642" s="663"/>
      <c r="D642" s="663"/>
      <c r="E642" s="77" t="s">
        <v>32</v>
      </c>
      <c r="F642" s="73" t="s">
        <v>44</v>
      </c>
      <c r="G642" s="73" t="s">
        <v>45</v>
      </c>
    </row>
    <row r="643" spans="1:7" s="57" customFormat="1" ht="15.75" customHeight="1">
      <c r="A643" s="90"/>
      <c r="B643" s="73" t="s">
        <v>334</v>
      </c>
      <c r="C643" s="89" t="s">
        <v>281</v>
      </c>
      <c r="D643" s="672" t="s">
        <v>932</v>
      </c>
      <c r="E643" s="74">
        <v>43433</v>
      </c>
      <c r="F643" s="76">
        <f>E643+3</f>
        <v>43436</v>
      </c>
      <c r="G643" s="74">
        <f>F643+3</f>
        <v>43439</v>
      </c>
    </row>
    <row r="644" spans="1:7" s="57" customFormat="1" ht="15.75" customHeight="1">
      <c r="A644" s="90"/>
      <c r="B644" s="73" t="s">
        <v>334</v>
      </c>
      <c r="C644" s="89" t="s">
        <v>771</v>
      </c>
      <c r="D644" s="673"/>
      <c r="E644" s="76">
        <f t="shared" ref="E644:G647" si="71">E643+7</f>
        <v>43440</v>
      </c>
      <c r="F644" s="76">
        <f t="shared" si="71"/>
        <v>43443</v>
      </c>
      <c r="G644" s="74">
        <f t="shared" si="71"/>
        <v>43446</v>
      </c>
    </row>
    <row r="645" spans="1:7" s="57" customFormat="1" ht="15.75" customHeight="1">
      <c r="A645" s="90"/>
      <c r="B645" s="73" t="s">
        <v>334</v>
      </c>
      <c r="C645" s="89" t="s">
        <v>772</v>
      </c>
      <c r="D645" s="673"/>
      <c r="E645" s="76">
        <f t="shared" si="71"/>
        <v>43447</v>
      </c>
      <c r="F645" s="76">
        <f t="shared" si="71"/>
        <v>43450</v>
      </c>
      <c r="G645" s="74">
        <f t="shared" si="71"/>
        <v>43453</v>
      </c>
    </row>
    <row r="646" spans="1:7" s="57" customFormat="1" ht="15.75" customHeight="1">
      <c r="A646" s="90"/>
      <c r="B646" s="73" t="s">
        <v>334</v>
      </c>
      <c r="C646" s="89" t="s">
        <v>468</v>
      </c>
      <c r="D646" s="673"/>
      <c r="E646" s="76">
        <f t="shared" si="71"/>
        <v>43454</v>
      </c>
      <c r="F646" s="76">
        <f t="shared" si="71"/>
        <v>43457</v>
      </c>
      <c r="G646" s="74">
        <f t="shared" si="71"/>
        <v>43460</v>
      </c>
    </row>
    <row r="647" spans="1:7" s="57" customFormat="1" ht="15.75" customHeight="1">
      <c r="A647" s="90" t="s">
        <v>937</v>
      </c>
      <c r="B647" s="73" t="s">
        <v>334</v>
      </c>
      <c r="C647" s="89" t="s">
        <v>403</v>
      </c>
      <c r="D647" s="674"/>
      <c r="E647" s="76">
        <f t="shared" si="71"/>
        <v>43461</v>
      </c>
      <c r="F647" s="76">
        <f t="shared" si="71"/>
        <v>43464</v>
      </c>
      <c r="G647" s="74">
        <f t="shared" si="71"/>
        <v>43467</v>
      </c>
    </row>
    <row r="648" spans="1:7" s="57" customFormat="1" ht="15.75" customHeight="1">
      <c r="A648" s="90"/>
      <c r="B648" s="34"/>
      <c r="C648" s="33"/>
      <c r="D648" s="26"/>
      <c r="E648" s="26"/>
      <c r="F648" s="12"/>
      <c r="G648" s="12"/>
    </row>
    <row r="649" spans="1:7" s="57" customFormat="1" ht="15.75" customHeight="1">
      <c r="A649" s="90"/>
      <c r="B649" s="90"/>
      <c r="C649" s="17"/>
      <c r="D649" s="18"/>
      <c r="E649" s="18"/>
      <c r="F649" s="19"/>
      <c r="G649" s="19"/>
    </row>
    <row r="650" spans="1:7" s="57" customFormat="1" ht="15.75" customHeight="1">
      <c r="A650" s="90"/>
      <c r="B650" s="26"/>
      <c r="C650" s="26"/>
      <c r="D650" s="26"/>
      <c r="E650" s="11"/>
      <c r="F650" s="11"/>
      <c r="G650" s="12"/>
    </row>
    <row r="651" spans="1:7" s="57" customFormat="1" ht="15.75" customHeight="1">
      <c r="A651" s="90"/>
      <c r="B651" s="662" t="s">
        <v>40</v>
      </c>
      <c r="C651" s="662" t="s">
        <v>41</v>
      </c>
      <c r="D651" s="662" t="s">
        <v>42</v>
      </c>
      <c r="E651" s="73" t="s">
        <v>814</v>
      </c>
      <c r="F651" s="73" t="s">
        <v>43</v>
      </c>
      <c r="G651" s="73" t="s">
        <v>138</v>
      </c>
    </row>
    <row r="652" spans="1:7" s="57" customFormat="1" ht="15.75" customHeight="1">
      <c r="A652" s="90"/>
      <c r="B652" s="663"/>
      <c r="C652" s="663"/>
      <c r="D652" s="663"/>
      <c r="E652" s="77" t="s">
        <v>32</v>
      </c>
      <c r="F652" s="73" t="s">
        <v>44</v>
      </c>
      <c r="G652" s="73" t="s">
        <v>45</v>
      </c>
    </row>
    <row r="653" spans="1:7" s="57" customFormat="1" ht="15.75" customHeight="1">
      <c r="A653" s="90"/>
      <c r="B653" s="73" t="s">
        <v>449</v>
      </c>
      <c r="C653" s="89" t="s">
        <v>450</v>
      </c>
      <c r="D653" s="672" t="s">
        <v>938</v>
      </c>
      <c r="E653" s="74">
        <v>43433</v>
      </c>
      <c r="F653" s="76">
        <f>E653+3</f>
        <v>43436</v>
      </c>
      <c r="G653" s="74">
        <f>F653+4</f>
        <v>43440</v>
      </c>
    </row>
    <row r="654" spans="1:7" s="57" customFormat="1" ht="15.75" customHeight="1">
      <c r="A654" s="90"/>
      <c r="B654" s="73" t="s">
        <v>762</v>
      </c>
      <c r="C654" s="89" t="s">
        <v>450</v>
      </c>
      <c r="D654" s="673"/>
      <c r="E654" s="76">
        <f t="shared" ref="E654:G657" si="72">E653+7</f>
        <v>43440</v>
      </c>
      <c r="F654" s="76">
        <f t="shared" si="72"/>
        <v>43443</v>
      </c>
      <c r="G654" s="74">
        <f t="shared" si="72"/>
        <v>43447</v>
      </c>
    </row>
    <row r="655" spans="1:7" s="57" customFormat="1" ht="15.75" customHeight="1">
      <c r="A655" s="90"/>
      <c r="B655" s="73" t="s">
        <v>763</v>
      </c>
      <c r="C655" s="89" t="s">
        <v>364</v>
      </c>
      <c r="D655" s="673"/>
      <c r="E655" s="76">
        <f t="shared" si="72"/>
        <v>43447</v>
      </c>
      <c r="F655" s="76">
        <f t="shared" si="72"/>
        <v>43450</v>
      </c>
      <c r="G655" s="74">
        <f t="shared" si="72"/>
        <v>43454</v>
      </c>
    </row>
    <row r="656" spans="1:7" s="57" customFormat="1" ht="15.75" customHeight="1">
      <c r="A656" s="90" t="s">
        <v>939</v>
      </c>
      <c r="B656" s="73" t="s">
        <v>773</v>
      </c>
      <c r="C656" s="89" t="s">
        <v>775</v>
      </c>
      <c r="D656" s="673"/>
      <c r="E656" s="76">
        <f>E655+7</f>
        <v>43454</v>
      </c>
      <c r="F656" s="76">
        <f t="shared" si="72"/>
        <v>43457</v>
      </c>
      <c r="G656" s="74">
        <f t="shared" si="72"/>
        <v>43461</v>
      </c>
    </row>
    <row r="657" spans="1:7" s="57" customFormat="1" ht="15.75" customHeight="1">
      <c r="A657" s="90"/>
      <c r="B657" s="73" t="s">
        <v>774</v>
      </c>
      <c r="C657" s="89" t="s">
        <v>776</v>
      </c>
      <c r="D657" s="674"/>
      <c r="E657" s="76">
        <f t="shared" si="72"/>
        <v>43461</v>
      </c>
      <c r="F657" s="76">
        <f t="shared" si="72"/>
        <v>43464</v>
      </c>
      <c r="G657" s="74">
        <f t="shared" si="72"/>
        <v>43468</v>
      </c>
    </row>
    <row r="658" spans="1:7" s="57" customFormat="1" ht="15.75" customHeight="1">
      <c r="A658" s="90"/>
      <c r="B658" s="26"/>
      <c r="C658" s="26"/>
      <c r="D658" s="26"/>
      <c r="E658" s="26"/>
      <c r="F658" s="12"/>
      <c r="G658" s="12"/>
    </row>
    <row r="659" spans="1:7" s="57" customFormat="1" ht="15.75" customHeight="1">
      <c r="A659" s="90"/>
      <c r="B659" s="90"/>
      <c r="C659" s="17"/>
      <c r="D659" s="18"/>
      <c r="E659" s="18"/>
      <c r="F659" s="19"/>
      <c r="G659" s="19"/>
    </row>
    <row r="660" spans="1:7" s="57" customFormat="1" ht="15.75" customHeight="1">
      <c r="A660" s="90"/>
      <c r="B660" s="662" t="s">
        <v>40</v>
      </c>
      <c r="C660" s="662" t="s">
        <v>41</v>
      </c>
      <c r="D660" s="662" t="s">
        <v>42</v>
      </c>
      <c r="E660" s="73" t="s">
        <v>814</v>
      </c>
      <c r="F660" s="73" t="s">
        <v>43</v>
      </c>
      <c r="G660" s="73" t="s">
        <v>139</v>
      </c>
    </row>
    <row r="661" spans="1:7" s="57" customFormat="1" ht="15.75" customHeight="1">
      <c r="A661" s="90"/>
      <c r="B661" s="663"/>
      <c r="C661" s="663"/>
      <c r="D661" s="663"/>
      <c r="E661" s="77" t="s">
        <v>32</v>
      </c>
      <c r="F661" s="73" t="s">
        <v>44</v>
      </c>
      <c r="G661" s="73" t="s">
        <v>45</v>
      </c>
    </row>
    <row r="662" spans="1:7" s="57" customFormat="1" ht="15.75" customHeight="1">
      <c r="A662" s="90"/>
      <c r="B662" s="73" t="s">
        <v>325</v>
      </c>
      <c r="C662" s="160" t="s">
        <v>940</v>
      </c>
      <c r="D662" s="662" t="s">
        <v>941</v>
      </c>
      <c r="E662" s="74">
        <v>43436</v>
      </c>
      <c r="F662" s="74">
        <f>E662+3</f>
        <v>43439</v>
      </c>
      <c r="G662" s="74">
        <f>F662+3</f>
        <v>43442</v>
      </c>
    </row>
    <row r="663" spans="1:7" s="57" customFormat="1" ht="15.75" customHeight="1">
      <c r="A663" s="90"/>
      <c r="B663" s="73" t="s">
        <v>324</v>
      </c>
      <c r="C663" s="160" t="s">
        <v>940</v>
      </c>
      <c r="D663" s="666"/>
      <c r="E663" s="74">
        <f t="shared" ref="E663:F666" si="73">E662+7</f>
        <v>43443</v>
      </c>
      <c r="F663" s="74">
        <f t="shared" si="73"/>
        <v>43446</v>
      </c>
      <c r="G663" s="74">
        <f>F663+3</f>
        <v>43449</v>
      </c>
    </row>
    <row r="664" spans="1:7" s="57" customFormat="1" ht="15.75" customHeight="1">
      <c r="A664" s="90"/>
      <c r="B664" s="73" t="s">
        <v>325</v>
      </c>
      <c r="C664" s="160" t="s">
        <v>942</v>
      </c>
      <c r="D664" s="666"/>
      <c r="E664" s="74">
        <f t="shared" si="73"/>
        <v>43450</v>
      </c>
      <c r="F664" s="74">
        <f t="shared" si="73"/>
        <v>43453</v>
      </c>
      <c r="G664" s="74">
        <f>F664+3</f>
        <v>43456</v>
      </c>
    </row>
    <row r="665" spans="1:7" s="57" customFormat="1" ht="15.75" customHeight="1">
      <c r="A665" s="90"/>
      <c r="B665" s="73" t="s">
        <v>324</v>
      </c>
      <c r="C665" s="160" t="s">
        <v>942</v>
      </c>
      <c r="D665" s="666"/>
      <c r="E665" s="74">
        <f t="shared" si="73"/>
        <v>43457</v>
      </c>
      <c r="F665" s="74">
        <f t="shared" si="73"/>
        <v>43460</v>
      </c>
      <c r="G665" s="74">
        <f>F665+3</f>
        <v>43463</v>
      </c>
    </row>
    <row r="666" spans="1:7" s="57" customFormat="1" ht="15.75" customHeight="1">
      <c r="A666" s="90" t="s">
        <v>139</v>
      </c>
      <c r="B666" s="73" t="s">
        <v>325</v>
      </c>
      <c r="C666" s="160" t="s">
        <v>943</v>
      </c>
      <c r="D666" s="663"/>
      <c r="E666" s="74">
        <f t="shared" si="73"/>
        <v>43464</v>
      </c>
      <c r="F666" s="74">
        <f t="shared" si="73"/>
        <v>43467</v>
      </c>
      <c r="G666" s="74">
        <f>F666+3</f>
        <v>43470</v>
      </c>
    </row>
    <row r="667" spans="1:7" s="57" customFormat="1" ht="15.75" customHeight="1">
      <c r="A667" s="90"/>
      <c r="B667" s="26"/>
      <c r="C667" s="70"/>
      <c r="D667" s="26"/>
      <c r="E667" s="26"/>
      <c r="F667" s="71"/>
      <c r="G667" s="71"/>
    </row>
    <row r="668" spans="1:7" s="57" customFormat="1" ht="15.75" customHeight="1">
      <c r="A668" s="90"/>
      <c r="B668" s="662" t="s">
        <v>40</v>
      </c>
      <c r="C668" s="662" t="s">
        <v>41</v>
      </c>
      <c r="D668" s="662" t="s">
        <v>42</v>
      </c>
      <c r="E668" s="73" t="s">
        <v>814</v>
      </c>
      <c r="F668" s="73" t="s">
        <v>43</v>
      </c>
      <c r="G668" s="73" t="s">
        <v>139</v>
      </c>
    </row>
    <row r="669" spans="1:7" s="57" customFormat="1" ht="15.75" customHeight="1">
      <c r="A669" s="90"/>
      <c r="B669" s="663"/>
      <c r="C669" s="663"/>
      <c r="D669" s="663"/>
      <c r="E669" s="77" t="s">
        <v>32</v>
      </c>
      <c r="F669" s="73" t="s">
        <v>44</v>
      </c>
      <c r="G669" s="73" t="s">
        <v>45</v>
      </c>
    </row>
    <row r="670" spans="1:7" s="57" customFormat="1" ht="15.75" customHeight="1">
      <c r="A670" s="90"/>
      <c r="B670" s="73" t="s">
        <v>0</v>
      </c>
      <c r="C670" s="84" t="s">
        <v>944</v>
      </c>
      <c r="D670" s="662" t="s">
        <v>945</v>
      </c>
      <c r="E670" s="74">
        <v>43432</v>
      </c>
      <c r="F670" s="74">
        <f>E670+3</f>
        <v>43435</v>
      </c>
      <c r="G670" s="74">
        <f>F670+3</f>
        <v>43438</v>
      </c>
    </row>
    <row r="671" spans="1:7" s="57" customFormat="1" ht="15.75" customHeight="1">
      <c r="A671" s="90"/>
      <c r="B671" s="73" t="s">
        <v>0</v>
      </c>
      <c r="C671" s="84" t="s">
        <v>387</v>
      </c>
      <c r="D671" s="666"/>
      <c r="E671" s="74">
        <f t="shared" ref="E671:F674" si="74">E670+7</f>
        <v>43439</v>
      </c>
      <c r="F671" s="74">
        <f t="shared" si="74"/>
        <v>43442</v>
      </c>
      <c r="G671" s="74">
        <f>F671+3</f>
        <v>43445</v>
      </c>
    </row>
    <row r="672" spans="1:7" s="57" customFormat="1" ht="15.75" customHeight="1">
      <c r="A672" s="90"/>
      <c r="B672" s="73" t="s">
        <v>0</v>
      </c>
      <c r="C672" s="84" t="s">
        <v>717</v>
      </c>
      <c r="D672" s="666"/>
      <c r="E672" s="74">
        <f t="shared" si="74"/>
        <v>43446</v>
      </c>
      <c r="F672" s="74">
        <f t="shared" si="74"/>
        <v>43449</v>
      </c>
      <c r="G672" s="74">
        <f>F672+3</f>
        <v>43452</v>
      </c>
    </row>
    <row r="673" spans="1:7" s="57" customFormat="1" ht="15.75" customHeight="1">
      <c r="A673" s="90"/>
      <c r="B673" s="73" t="s">
        <v>0</v>
      </c>
      <c r="C673" s="84" t="s">
        <v>718</v>
      </c>
      <c r="D673" s="666"/>
      <c r="E673" s="74">
        <f t="shared" si="74"/>
        <v>43453</v>
      </c>
      <c r="F673" s="74">
        <f t="shared" si="74"/>
        <v>43456</v>
      </c>
      <c r="G673" s="74">
        <f>F673+3</f>
        <v>43459</v>
      </c>
    </row>
    <row r="674" spans="1:7" s="57" customFormat="1" ht="15.75" customHeight="1">
      <c r="A674" s="90"/>
      <c r="B674" s="73" t="s">
        <v>0</v>
      </c>
      <c r="C674" s="84" t="s">
        <v>719</v>
      </c>
      <c r="D674" s="663"/>
      <c r="E674" s="74">
        <f t="shared" si="74"/>
        <v>43460</v>
      </c>
      <c r="F674" s="74">
        <f t="shared" si="74"/>
        <v>43463</v>
      </c>
      <c r="G674" s="74">
        <f>F674+3</f>
        <v>43466</v>
      </c>
    </row>
    <row r="675" spans="1:7" s="57" customFormat="1" ht="15.75" customHeight="1">
      <c r="A675" s="90"/>
      <c r="B675" s="26"/>
      <c r="C675" s="26"/>
      <c r="D675" s="26"/>
      <c r="E675" s="26"/>
      <c r="F675" s="12"/>
      <c r="G675" s="12"/>
    </row>
    <row r="676" spans="1:7" s="57" customFormat="1" ht="15.75" customHeight="1">
      <c r="A676" s="90"/>
      <c r="B676" s="90"/>
      <c r="C676" s="17"/>
      <c r="D676" s="18"/>
      <c r="E676" s="18"/>
      <c r="F676" s="19"/>
      <c r="G676" s="19"/>
    </row>
    <row r="677" spans="1:7" s="57" customFormat="1" ht="15.75" customHeight="1">
      <c r="A677" s="90"/>
      <c r="B677" s="662" t="s">
        <v>40</v>
      </c>
      <c r="C677" s="662" t="s">
        <v>41</v>
      </c>
      <c r="D677" s="662" t="s">
        <v>42</v>
      </c>
      <c r="E677" s="73" t="s">
        <v>818</v>
      </c>
      <c r="F677" s="73" t="s">
        <v>43</v>
      </c>
      <c r="G677" s="73" t="s">
        <v>141</v>
      </c>
    </row>
    <row r="678" spans="1:7" s="57" customFormat="1" ht="15.75" customHeight="1">
      <c r="A678" s="90"/>
      <c r="B678" s="663"/>
      <c r="C678" s="663"/>
      <c r="D678" s="663"/>
      <c r="E678" s="77" t="s">
        <v>32</v>
      </c>
      <c r="F678" s="73" t="s">
        <v>44</v>
      </c>
      <c r="G678" s="73" t="s">
        <v>45</v>
      </c>
    </row>
    <row r="679" spans="1:7" s="57" customFormat="1" ht="15.75" customHeight="1">
      <c r="A679" s="90"/>
      <c r="B679" s="73" t="s">
        <v>946</v>
      </c>
      <c r="C679" s="73" t="s">
        <v>947</v>
      </c>
      <c r="D679" s="662" t="s">
        <v>948</v>
      </c>
      <c r="E679" s="74">
        <v>43436</v>
      </c>
      <c r="F679" s="74">
        <f>E679+3</f>
        <v>43439</v>
      </c>
      <c r="G679" s="74">
        <f>F679+3</f>
        <v>43442</v>
      </c>
    </row>
    <row r="680" spans="1:7" s="57" customFormat="1" ht="15.75" customHeight="1">
      <c r="A680" s="90"/>
      <c r="B680" s="73" t="s">
        <v>946</v>
      </c>
      <c r="C680" s="73" t="s">
        <v>718</v>
      </c>
      <c r="D680" s="666"/>
      <c r="E680" s="74">
        <f t="shared" ref="E680:F683" si="75">E679+7</f>
        <v>43443</v>
      </c>
      <c r="F680" s="74">
        <f t="shared" si="75"/>
        <v>43446</v>
      </c>
      <c r="G680" s="74">
        <f>F680+3</f>
        <v>43449</v>
      </c>
    </row>
    <row r="681" spans="1:7" s="57" customFormat="1" ht="15.75" customHeight="1">
      <c r="A681" s="90"/>
      <c r="B681" s="73" t="s">
        <v>946</v>
      </c>
      <c r="C681" s="73" t="s">
        <v>719</v>
      </c>
      <c r="D681" s="666"/>
      <c r="E681" s="74">
        <f t="shared" si="75"/>
        <v>43450</v>
      </c>
      <c r="F681" s="74">
        <f t="shared" si="75"/>
        <v>43453</v>
      </c>
      <c r="G681" s="74">
        <f>F681+3</f>
        <v>43456</v>
      </c>
    </row>
    <row r="682" spans="1:7" s="57" customFormat="1" ht="15.75" customHeight="1">
      <c r="A682" s="90"/>
      <c r="B682" s="73" t="s">
        <v>946</v>
      </c>
      <c r="C682" s="73" t="s">
        <v>720</v>
      </c>
      <c r="D682" s="666"/>
      <c r="E682" s="74">
        <f t="shared" si="75"/>
        <v>43457</v>
      </c>
      <c r="F682" s="74">
        <f t="shared" si="75"/>
        <v>43460</v>
      </c>
      <c r="G682" s="74">
        <f>F682+3</f>
        <v>43463</v>
      </c>
    </row>
    <row r="683" spans="1:7" s="57" customFormat="1" ht="15.75" customHeight="1">
      <c r="A683" s="90" t="s">
        <v>141</v>
      </c>
      <c r="B683" s="73"/>
      <c r="C683" s="73"/>
      <c r="D683" s="663"/>
      <c r="E683" s="74">
        <f t="shared" si="75"/>
        <v>43464</v>
      </c>
      <c r="F683" s="74">
        <f t="shared" si="75"/>
        <v>43467</v>
      </c>
      <c r="G683" s="74">
        <f>F683+3</f>
        <v>43470</v>
      </c>
    </row>
    <row r="684" spans="1:7" s="57" customFormat="1" ht="15.75" customHeight="1">
      <c r="A684" s="90"/>
      <c r="B684" s="17"/>
      <c r="C684" s="17"/>
      <c r="D684" s="17"/>
      <c r="E684" s="17"/>
      <c r="F684" s="18"/>
      <c r="G684" s="19"/>
    </row>
    <row r="685" spans="1:7" s="57" customFormat="1" ht="15.75" customHeight="1">
      <c r="A685" s="90"/>
      <c r="B685" s="662" t="s">
        <v>821</v>
      </c>
      <c r="C685" s="662" t="s">
        <v>41</v>
      </c>
      <c r="D685" s="662" t="s">
        <v>42</v>
      </c>
      <c r="E685" s="73" t="s">
        <v>814</v>
      </c>
      <c r="F685" s="73" t="s">
        <v>43</v>
      </c>
      <c r="G685" s="73" t="s">
        <v>141</v>
      </c>
    </row>
    <row r="686" spans="1:7" s="57" customFormat="1" ht="15.75" customHeight="1">
      <c r="A686" s="90"/>
      <c r="B686" s="663"/>
      <c r="C686" s="663"/>
      <c r="D686" s="663"/>
      <c r="E686" s="77" t="s">
        <v>32</v>
      </c>
      <c r="F686" s="73" t="s">
        <v>44</v>
      </c>
      <c r="G686" s="73" t="s">
        <v>45</v>
      </c>
    </row>
    <row r="687" spans="1:7" s="57" customFormat="1" ht="15.75" customHeight="1">
      <c r="A687" s="90"/>
      <c r="B687" s="73" t="s">
        <v>949</v>
      </c>
      <c r="C687" s="84" t="s">
        <v>950</v>
      </c>
      <c r="D687" s="672" t="s">
        <v>951</v>
      </c>
      <c r="E687" s="74">
        <v>43432</v>
      </c>
      <c r="F687" s="74">
        <f>E687+3</f>
        <v>43435</v>
      </c>
      <c r="G687" s="74">
        <f>F687+4</f>
        <v>43439</v>
      </c>
    </row>
    <row r="688" spans="1:7" s="57" customFormat="1" ht="15.75" customHeight="1">
      <c r="A688" s="90"/>
      <c r="B688" s="73" t="s">
        <v>952</v>
      </c>
      <c r="C688" s="84" t="s">
        <v>451</v>
      </c>
      <c r="D688" s="673"/>
      <c r="E688" s="74">
        <f t="shared" ref="E688:F691" si="76">E687+7</f>
        <v>43439</v>
      </c>
      <c r="F688" s="74">
        <f t="shared" si="76"/>
        <v>43442</v>
      </c>
      <c r="G688" s="74">
        <f>F688+4</f>
        <v>43446</v>
      </c>
    </row>
    <row r="689" spans="1:7" s="57" customFormat="1" ht="15.75" customHeight="1">
      <c r="A689" s="90"/>
      <c r="B689" s="73" t="s">
        <v>952</v>
      </c>
      <c r="C689" s="84" t="s">
        <v>757</v>
      </c>
      <c r="D689" s="673"/>
      <c r="E689" s="74">
        <f t="shared" si="76"/>
        <v>43446</v>
      </c>
      <c r="F689" s="74">
        <f t="shared" si="76"/>
        <v>43449</v>
      </c>
      <c r="G689" s="74">
        <f>F689+4</f>
        <v>43453</v>
      </c>
    </row>
    <row r="690" spans="1:7" s="57" customFormat="1" ht="15.75" customHeight="1">
      <c r="A690" s="90"/>
      <c r="B690" s="73" t="s">
        <v>952</v>
      </c>
      <c r="C690" s="84" t="s">
        <v>758</v>
      </c>
      <c r="D690" s="673"/>
      <c r="E690" s="74">
        <f t="shared" si="76"/>
        <v>43453</v>
      </c>
      <c r="F690" s="74">
        <f t="shared" si="76"/>
        <v>43456</v>
      </c>
      <c r="G690" s="74">
        <f>F690+4</f>
        <v>43460</v>
      </c>
    </row>
    <row r="691" spans="1:7" s="57" customFormat="1" ht="15.75" customHeight="1">
      <c r="A691" s="90"/>
      <c r="B691" s="73" t="s">
        <v>952</v>
      </c>
      <c r="C691" s="84" t="s">
        <v>387</v>
      </c>
      <c r="D691" s="674"/>
      <c r="E691" s="74">
        <f t="shared" si="76"/>
        <v>43460</v>
      </c>
      <c r="F691" s="74">
        <f t="shared" si="76"/>
        <v>43463</v>
      </c>
      <c r="G691" s="74">
        <f>F691+4</f>
        <v>43467</v>
      </c>
    </row>
    <row r="692" spans="1:7" s="57" customFormat="1" ht="15.75" customHeight="1">
      <c r="A692" s="90"/>
      <c r="B692" s="34"/>
      <c r="C692" s="26"/>
      <c r="D692" s="26"/>
      <c r="E692" s="26"/>
      <c r="F692" s="12"/>
      <c r="G692" s="12"/>
    </row>
    <row r="693" spans="1:7" s="57" customFormat="1" ht="15.75" customHeight="1">
      <c r="A693" s="90"/>
      <c r="B693" s="90"/>
      <c r="C693" s="17"/>
      <c r="D693" s="18"/>
      <c r="E693" s="18"/>
      <c r="F693" s="19"/>
      <c r="G693" s="19"/>
    </row>
    <row r="694" spans="1:7" s="57" customFormat="1" ht="15.75" customHeight="1">
      <c r="A694" s="90"/>
      <c r="B694" s="662" t="s">
        <v>40</v>
      </c>
      <c r="C694" s="662" t="s">
        <v>41</v>
      </c>
      <c r="D694" s="662" t="s">
        <v>42</v>
      </c>
      <c r="E694" s="73" t="s">
        <v>818</v>
      </c>
      <c r="F694" s="73" t="s">
        <v>43</v>
      </c>
      <c r="G694" s="73" t="s">
        <v>143</v>
      </c>
    </row>
    <row r="695" spans="1:7" s="57" customFormat="1" ht="15.75" customHeight="1">
      <c r="A695" s="90"/>
      <c r="B695" s="663"/>
      <c r="C695" s="663"/>
      <c r="D695" s="663"/>
      <c r="E695" s="77" t="s">
        <v>32</v>
      </c>
      <c r="F695" s="73" t="s">
        <v>44</v>
      </c>
      <c r="G695" s="73" t="s">
        <v>45</v>
      </c>
    </row>
    <row r="696" spans="1:7" s="57" customFormat="1" ht="15.75" customHeight="1">
      <c r="A696" s="90"/>
      <c r="B696" s="73" t="s">
        <v>33</v>
      </c>
      <c r="C696" s="82" t="s">
        <v>953</v>
      </c>
      <c r="D696" s="662" t="s">
        <v>954</v>
      </c>
      <c r="E696" s="74">
        <v>43431</v>
      </c>
      <c r="F696" s="74">
        <f t="shared" ref="F696:G700" si="77">E696+4</f>
        <v>43435</v>
      </c>
      <c r="G696" s="74">
        <f t="shared" si="77"/>
        <v>43439</v>
      </c>
    </row>
    <row r="697" spans="1:7" s="57" customFormat="1" ht="15.75" customHeight="1">
      <c r="A697" s="90"/>
      <c r="B697" s="73" t="s">
        <v>33</v>
      </c>
      <c r="C697" s="82" t="s">
        <v>736</v>
      </c>
      <c r="D697" s="666"/>
      <c r="E697" s="74">
        <f>E696+7</f>
        <v>43438</v>
      </c>
      <c r="F697" s="74">
        <f t="shared" si="77"/>
        <v>43442</v>
      </c>
      <c r="G697" s="74">
        <f t="shared" si="77"/>
        <v>43446</v>
      </c>
    </row>
    <row r="698" spans="1:7" s="57" customFormat="1" ht="15.75" customHeight="1">
      <c r="A698" s="90"/>
      <c r="B698" s="73" t="s">
        <v>33</v>
      </c>
      <c r="C698" s="82" t="s">
        <v>737</v>
      </c>
      <c r="D698" s="666"/>
      <c r="E698" s="74">
        <f>E697+7</f>
        <v>43445</v>
      </c>
      <c r="F698" s="74">
        <f t="shared" si="77"/>
        <v>43449</v>
      </c>
      <c r="G698" s="74">
        <f t="shared" si="77"/>
        <v>43453</v>
      </c>
    </row>
    <row r="699" spans="1:7" s="57" customFormat="1" ht="15.75" customHeight="1">
      <c r="A699" s="90"/>
      <c r="B699" s="73" t="s">
        <v>33</v>
      </c>
      <c r="C699" s="82" t="s">
        <v>738</v>
      </c>
      <c r="D699" s="666"/>
      <c r="E699" s="74">
        <f>E698+7</f>
        <v>43452</v>
      </c>
      <c r="F699" s="74">
        <f t="shared" si="77"/>
        <v>43456</v>
      </c>
      <c r="G699" s="74">
        <f t="shared" si="77"/>
        <v>43460</v>
      </c>
    </row>
    <row r="700" spans="1:7" s="57" customFormat="1" ht="15.75" customHeight="1">
      <c r="A700" s="90" t="s">
        <v>142</v>
      </c>
      <c r="B700" s="73" t="s">
        <v>33</v>
      </c>
      <c r="C700" s="82" t="s">
        <v>739</v>
      </c>
      <c r="D700" s="663"/>
      <c r="E700" s="74">
        <f>E699+7</f>
        <v>43459</v>
      </c>
      <c r="F700" s="74">
        <f t="shared" si="77"/>
        <v>43463</v>
      </c>
      <c r="G700" s="74">
        <f t="shared" si="77"/>
        <v>43467</v>
      </c>
    </row>
    <row r="701" spans="1:7" s="57" customFormat="1" ht="15.75" customHeight="1">
      <c r="A701" s="90"/>
      <c r="B701" s="26"/>
      <c r="C701" s="26"/>
      <c r="D701" s="26"/>
      <c r="E701" s="26"/>
      <c r="F701" s="12"/>
      <c r="G701" s="12"/>
    </row>
    <row r="702" spans="1:7" s="57" customFormat="1" ht="15.75" customHeight="1">
      <c r="A702" s="90"/>
      <c r="B702" s="90"/>
      <c r="C702" s="17"/>
      <c r="D702" s="18"/>
      <c r="E702" s="18"/>
      <c r="F702" s="19"/>
      <c r="G702" s="19"/>
    </row>
    <row r="703" spans="1:7" s="57" customFormat="1" ht="15.75" customHeight="1">
      <c r="A703" s="90"/>
      <c r="B703" s="664" t="s">
        <v>40</v>
      </c>
      <c r="C703" s="664" t="s">
        <v>41</v>
      </c>
      <c r="D703" s="664" t="s">
        <v>42</v>
      </c>
      <c r="E703" s="73" t="s">
        <v>818</v>
      </c>
      <c r="F703" s="73" t="s">
        <v>43</v>
      </c>
      <c r="G703" s="73" t="s">
        <v>145</v>
      </c>
    </row>
    <row r="704" spans="1:7" s="57" customFormat="1" ht="15.75" customHeight="1">
      <c r="A704" s="90"/>
      <c r="B704" s="665"/>
      <c r="C704" s="665"/>
      <c r="D704" s="665"/>
      <c r="E704" s="73" t="s">
        <v>32</v>
      </c>
      <c r="F704" s="73" t="s">
        <v>44</v>
      </c>
      <c r="G704" s="73" t="s">
        <v>45</v>
      </c>
    </row>
    <row r="705" spans="1:7" s="57" customFormat="1" ht="15.75" customHeight="1">
      <c r="A705" s="90"/>
      <c r="B705" s="73" t="s">
        <v>955</v>
      </c>
      <c r="C705" s="82" t="s">
        <v>956</v>
      </c>
      <c r="D705" s="702" t="s">
        <v>957</v>
      </c>
      <c r="E705" s="74">
        <v>43435</v>
      </c>
      <c r="F705" s="74">
        <f>E705+3</f>
        <v>43438</v>
      </c>
      <c r="G705" s="74">
        <f>F705+5</f>
        <v>43443</v>
      </c>
    </row>
    <row r="706" spans="1:7" s="57" customFormat="1" ht="15.75" customHeight="1">
      <c r="A706" s="90"/>
      <c r="B706" s="73" t="s">
        <v>955</v>
      </c>
      <c r="C706" s="82" t="s">
        <v>958</v>
      </c>
      <c r="D706" s="667"/>
      <c r="E706" s="74">
        <f>E705+7</f>
        <v>43442</v>
      </c>
      <c r="F706" s="74">
        <f t="shared" ref="E706:F709" si="78">F705+7</f>
        <v>43445</v>
      </c>
      <c r="G706" s="74">
        <f>F706+5</f>
        <v>43450</v>
      </c>
    </row>
    <row r="707" spans="1:7" s="57" customFormat="1" ht="15.75" customHeight="1">
      <c r="A707" s="90"/>
      <c r="B707" s="73" t="s">
        <v>955</v>
      </c>
      <c r="C707" s="82" t="s">
        <v>959</v>
      </c>
      <c r="D707" s="667"/>
      <c r="E707" s="74">
        <f t="shared" si="78"/>
        <v>43449</v>
      </c>
      <c r="F707" s="74">
        <f t="shared" si="78"/>
        <v>43452</v>
      </c>
      <c r="G707" s="74">
        <f>F707+5</f>
        <v>43457</v>
      </c>
    </row>
    <row r="708" spans="1:7" s="57" customFormat="1" ht="15.75" customHeight="1">
      <c r="A708" s="90"/>
      <c r="B708" s="73" t="s">
        <v>955</v>
      </c>
      <c r="C708" s="82" t="s">
        <v>960</v>
      </c>
      <c r="D708" s="667"/>
      <c r="E708" s="74">
        <f t="shared" si="78"/>
        <v>43456</v>
      </c>
      <c r="F708" s="74">
        <f t="shared" si="78"/>
        <v>43459</v>
      </c>
      <c r="G708" s="74">
        <f>F708+5</f>
        <v>43464</v>
      </c>
    </row>
    <row r="709" spans="1:7" s="57" customFormat="1" ht="15.75" customHeight="1">
      <c r="A709" s="90" t="s">
        <v>144</v>
      </c>
      <c r="B709" s="73"/>
      <c r="C709" s="82"/>
      <c r="D709" s="665"/>
      <c r="E709" s="74">
        <f t="shared" si="78"/>
        <v>43463</v>
      </c>
      <c r="F709" s="74">
        <f t="shared" si="78"/>
        <v>43466</v>
      </c>
      <c r="G709" s="74">
        <f>F709+5</f>
        <v>43471</v>
      </c>
    </row>
    <row r="710" spans="1:7" s="57" customFormat="1" ht="15.75" customHeight="1">
      <c r="A710" s="90"/>
      <c r="B710" s="17"/>
      <c r="C710" s="17"/>
      <c r="D710" s="18"/>
      <c r="E710" s="18"/>
      <c r="F710" s="19"/>
      <c r="G710" s="19"/>
    </row>
    <row r="711" spans="1:7" s="57" customFormat="1" ht="15.75" customHeight="1">
      <c r="A711" s="90"/>
      <c r="B711" s="662" t="s">
        <v>821</v>
      </c>
      <c r="C711" s="662" t="s">
        <v>41</v>
      </c>
      <c r="D711" s="662" t="s">
        <v>42</v>
      </c>
      <c r="E711" s="73" t="s">
        <v>814</v>
      </c>
      <c r="F711" s="73" t="s">
        <v>43</v>
      </c>
      <c r="G711" s="73" t="s">
        <v>145</v>
      </c>
    </row>
    <row r="712" spans="1:7" s="57" customFormat="1" ht="15.75" customHeight="1">
      <c r="A712" s="90"/>
      <c r="B712" s="663"/>
      <c r="C712" s="663"/>
      <c r="D712" s="663"/>
      <c r="E712" s="77" t="s">
        <v>32</v>
      </c>
      <c r="F712" s="73" t="s">
        <v>44</v>
      </c>
      <c r="G712" s="73" t="s">
        <v>45</v>
      </c>
    </row>
    <row r="713" spans="1:7" s="57" customFormat="1" ht="15.75" customHeight="1">
      <c r="A713" s="90"/>
      <c r="B713" s="73" t="s">
        <v>961</v>
      </c>
      <c r="C713" s="82" t="s">
        <v>956</v>
      </c>
      <c r="D713" s="732" t="s">
        <v>962</v>
      </c>
      <c r="E713" s="74">
        <v>43438</v>
      </c>
      <c r="F713" s="74">
        <f t="shared" ref="F713:G717" si="79">E713+3</f>
        <v>43441</v>
      </c>
      <c r="G713" s="74">
        <f t="shared" si="79"/>
        <v>43444</v>
      </c>
    </row>
    <row r="714" spans="1:7" s="57" customFormat="1" ht="15.75" customHeight="1">
      <c r="A714" s="90"/>
      <c r="B714" s="73" t="s">
        <v>961</v>
      </c>
      <c r="C714" s="82" t="s">
        <v>958</v>
      </c>
      <c r="D714" s="666"/>
      <c r="E714" s="74">
        <f>E713+7</f>
        <v>43445</v>
      </c>
      <c r="F714" s="74">
        <f t="shared" si="79"/>
        <v>43448</v>
      </c>
      <c r="G714" s="74">
        <f t="shared" si="79"/>
        <v>43451</v>
      </c>
    </row>
    <row r="715" spans="1:7" s="57" customFormat="1" ht="15.75" customHeight="1">
      <c r="A715" s="90"/>
      <c r="B715" s="73" t="s">
        <v>961</v>
      </c>
      <c r="C715" s="82" t="s">
        <v>959</v>
      </c>
      <c r="D715" s="666"/>
      <c r="E715" s="74">
        <f>E714+7</f>
        <v>43452</v>
      </c>
      <c r="F715" s="74">
        <f t="shared" si="79"/>
        <v>43455</v>
      </c>
      <c r="G715" s="74">
        <f t="shared" si="79"/>
        <v>43458</v>
      </c>
    </row>
    <row r="716" spans="1:7" s="57" customFormat="1" ht="15.75" customHeight="1">
      <c r="A716" s="90"/>
      <c r="B716" s="73" t="s">
        <v>961</v>
      </c>
      <c r="C716" s="82" t="s">
        <v>960</v>
      </c>
      <c r="D716" s="666"/>
      <c r="E716" s="74">
        <f>E715+7</f>
        <v>43459</v>
      </c>
      <c r="F716" s="74">
        <f t="shared" si="79"/>
        <v>43462</v>
      </c>
      <c r="G716" s="74">
        <f t="shared" si="79"/>
        <v>43465</v>
      </c>
    </row>
    <row r="717" spans="1:7" s="57" customFormat="1" ht="15.75" customHeight="1">
      <c r="A717" s="90"/>
      <c r="B717" s="73"/>
      <c r="C717" s="82"/>
      <c r="D717" s="663"/>
      <c r="E717" s="74">
        <f>E716+7</f>
        <v>43466</v>
      </c>
      <c r="F717" s="74">
        <f t="shared" si="79"/>
        <v>43469</v>
      </c>
      <c r="G717" s="74">
        <f t="shared" si="79"/>
        <v>43472</v>
      </c>
    </row>
    <row r="718" spans="1:7" s="57" customFormat="1" ht="15.75" customHeight="1">
      <c r="A718" s="90"/>
      <c r="B718" s="26"/>
      <c r="C718" s="26"/>
      <c r="D718" s="26"/>
      <c r="E718" s="26"/>
      <c r="F718" s="12"/>
      <c r="G718" s="12"/>
    </row>
    <row r="719" spans="1:7" s="57" customFormat="1" ht="15.75" customHeight="1">
      <c r="A719" s="90"/>
      <c r="B719" s="90"/>
      <c r="C719" s="17"/>
      <c r="D719" s="18"/>
      <c r="E719" s="18"/>
      <c r="F719" s="19"/>
      <c r="G719" s="19"/>
    </row>
    <row r="720" spans="1:7" s="57" customFormat="1" ht="15.75" customHeight="1">
      <c r="A720" s="90"/>
      <c r="B720" s="662" t="s">
        <v>821</v>
      </c>
      <c r="C720" s="662" t="s">
        <v>41</v>
      </c>
      <c r="D720" s="662" t="s">
        <v>42</v>
      </c>
      <c r="E720" s="73" t="s">
        <v>814</v>
      </c>
      <c r="F720" s="73" t="s">
        <v>43</v>
      </c>
      <c r="G720" s="73" t="s">
        <v>146</v>
      </c>
    </row>
    <row r="721" spans="1:7" s="57" customFormat="1" ht="15.75" customHeight="1">
      <c r="A721" s="90"/>
      <c r="B721" s="663"/>
      <c r="C721" s="663"/>
      <c r="D721" s="663"/>
      <c r="E721" s="77" t="s">
        <v>32</v>
      </c>
      <c r="F721" s="73" t="s">
        <v>44</v>
      </c>
      <c r="G721" s="73" t="s">
        <v>45</v>
      </c>
    </row>
    <row r="722" spans="1:7" s="57" customFormat="1" ht="15.75" customHeight="1">
      <c r="A722" s="90"/>
      <c r="B722" s="73" t="s">
        <v>33</v>
      </c>
      <c r="C722" s="82" t="s">
        <v>953</v>
      </c>
      <c r="D722" s="662" t="s">
        <v>954</v>
      </c>
      <c r="E722" s="74">
        <v>43431</v>
      </c>
      <c r="F722" s="74">
        <f t="shared" ref="F722:G726" si="80">E722+4</f>
        <v>43435</v>
      </c>
      <c r="G722" s="74">
        <f t="shared" si="80"/>
        <v>43439</v>
      </c>
    </row>
    <row r="723" spans="1:7" s="57" customFormat="1" ht="15.75" customHeight="1">
      <c r="A723" s="90"/>
      <c r="B723" s="73" t="s">
        <v>33</v>
      </c>
      <c r="C723" s="82" t="s">
        <v>736</v>
      </c>
      <c r="D723" s="666"/>
      <c r="E723" s="74">
        <f>E722+7</f>
        <v>43438</v>
      </c>
      <c r="F723" s="74">
        <f t="shared" si="80"/>
        <v>43442</v>
      </c>
      <c r="G723" s="74">
        <f t="shared" si="80"/>
        <v>43446</v>
      </c>
    </row>
    <row r="724" spans="1:7" s="57" customFormat="1" ht="15.75" customHeight="1">
      <c r="A724" s="90"/>
      <c r="B724" s="73" t="s">
        <v>33</v>
      </c>
      <c r="C724" s="82" t="s">
        <v>737</v>
      </c>
      <c r="D724" s="666"/>
      <c r="E724" s="74">
        <f>E723+7</f>
        <v>43445</v>
      </c>
      <c r="F724" s="74">
        <f t="shared" si="80"/>
        <v>43449</v>
      </c>
      <c r="G724" s="74">
        <f t="shared" si="80"/>
        <v>43453</v>
      </c>
    </row>
    <row r="725" spans="1:7" s="57" customFormat="1" ht="15.75" customHeight="1">
      <c r="A725" s="90"/>
      <c r="B725" s="73" t="s">
        <v>33</v>
      </c>
      <c r="C725" s="82" t="s">
        <v>738</v>
      </c>
      <c r="D725" s="666"/>
      <c r="E725" s="74">
        <f>E724+7</f>
        <v>43452</v>
      </c>
      <c r="F725" s="74">
        <f t="shared" si="80"/>
        <v>43456</v>
      </c>
      <c r="G725" s="74">
        <f t="shared" si="80"/>
        <v>43460</v>
      </c>
    </row>
    <row r="726" spans="1:7" s="57" customFormat="1" ht="15.75" customHeight="1">
      <c r="A726" s="90" t="s">
        <v>963</v>
      </c>
      <c r="B726" s="73" t="s">
        <v>33</v>
      </c>
      <c r="C726" s="82" t="s">
        <v>739</v>
      </c>
      <c r="D726" s="663"/>
      <c r="E726" s="74">
        <f>E725+7</f>
        <v>43459</v>
      </c>
      <c r="F726" s="74">
        <f t="shared" si="80"/>
        <v>43463</v>
      </c>
      <c r="G726" s="74">
        <f t="shared" si="80"/>
        <v>43467</v>
      </c>
    </row>
    <row r="727" spans="1:7" s="57" customFormat="1" ht="15.75" customHeight="1">
      <c r="A727" s="90"/>
      <c r="B727" s="17"/>
      <c r="C727" s="17"/>
      <c r="D727" s="18"/>
      <c r="E727" s="18"/>
      <c r="F727" s="19"/>
      <c r="G727" s="19"/>
    </row>
    <row r="728" spans="1:7" s="57" customFormat="1" ht="15.75" customHeight="1">
      <c r="A728" s="35" t="s">
        <v>34</v>
      </c>
      <c r="B728" s="36"/>
      <c r="C728" s="36"/>
      <c r="D728" s="36"/>
      <c r="E728" s="36"/>
      <c r="F728" s="36"/>
      <c r="G728" s="36"/>
    </row>
    <row r="729" spans="1:7" s="57" customFormat="1" ht="15.75" customHeight="1">
      <c r="A729" s="90"/>
      <c r="B729" s="17"/>
      <c r="C729" s="19"/>
      <c r="D729" s="3"/>
      <c r="E729" s="18"/>
      <c r="F729" s="19"/>
      <c r="G729" s="19"/>
    </row>
    <row r="730" spans="1:7" s="57" customFormat="1" ht="15.75" customHeight="1">
      <c r="A730" s="90"/>
      <c r="B730" s="662" t="s">
        <v>40</v>
      </c>
      <c r="C730" s="88" t="s">
        <v>41</v>
      </c>
      <c r="D730" s="88" t="s">
        <v>42</v>
      </c>
      <c r="E730" s="73" t="s">
        <v>814</v>
      </c>
      <c r="F730" s="73" t="s">
        <v>43</v>
      </c>
      <c r="G730" s="88" t="s">
        <v>964</v>
      </c>
    </row>
    <row r="731" spans="1:7" s="57" customFormat="1" ht="15.75" customHeight="1">
      <c r="A731" s="90"/>
      <c r="B731" s="663"/>
      <c r="C731" s="89"/>
      <c r="D731" s="89"/>
      <c r="E731" s="89" t="s">
        <v>32</v>
      </c>
      <c r="F731" s="78" t="s">
        <v>44</v>
      </c>
      <c r="G731" s="73" t="s">
        <v>45</v>
      </c>
    </row>
    <row r="732" spans="1:7" s="57" customFormat="1" ht="15.75" customHeight="1">
      <c r="A732" s="90"/>
      <c r="B732" s="80" t="s">
        <v>328</v>
      </c>
      <c r="C732" s="148" t="s">
        <v>381</v>
      </c>
      <c r="D732" s="705" t="s">
        <v>905</v>
      </c>
      <c r="E732" s="79">
        <v>43435</v>
      </c>
      <c r="F732" s="79">
        <f>E732+4</f>
        <v>43439</v>
      </c>
      <c r="G732" s="74">
        <f>F732+3</f>
        <v>43442</v>
      </c>
    </row>
    <row r="733" spans="1:7" s="57" customFormat="1" ht="15.75" customHeight="1">
      <c r="A733" s="90"/>
      <c r="B733" s="80" t="s">
        <v>329</v>
      </c>
      <c r="C733" s="148" t="s">
        <v>765</v>
      </c>
      <c r="D733" s="706"/>
      <c r="E733" s="79">
        <f>E732+7</f>
        <v>43442</v>
      </c>
      <c r="F733" s="79">
        <f t="shared" ref="E733:G736" si="81">F732+7</f>
        <v>43446</v>
      </c>
      <c r="G733" s="74">
        <f t="shared" si="81"/>
        <v>43449</v>
      </c>
    </row>
    <row r="734" spans="1:7" s="57" customFormat="1" ht="15.75" customHeight="1">
      <c r="A734" s="90"/>
      <c r="B734" s="80" t="s">
        <v>328</v>
      </c>
      <c r="C734" s="148" t="s">
        <v>766</v>
      </c>
      <c r="D734" s="706"/>
      <c r="E734" s="79">
        <f t="shared" si="81"/>
        <v>43449</v>
      </c>
      <c r="F734" s="79">
        <f t="shared" si="81"/>
        <v>43453</v>
      </c>
      <c r="G734" s="74">
        <f t="shared" si="81"/>
        <v>43456</v>
      </c>
    </row>
    <row r="735" spans="1:7" s="57" customFormat="1" ht="15.75" customHeight="1">
      <c r="A735" s="37"/>
      <c r="B735" s="80" t="s">
        <v>329</v>
      </c>
      <c r="C735" s="148" t="s">
        <v>736</v>
      </c>
      <c r="D735" s="706"/>
      <c r="E735" s="79">
        <f t="shared" si="81"/>
        <v>43456</v>
      </c>
      <c r="F735" s="79">
        <f t="shared" si="81"/>
        <v>43460</v>
      </c>
      <c r="G735" s="74">
        <f t="shared" si="81"/>
        <v>43463</v>
      </c>
    </row>
    <row r="736" spans="1:7" s="57" customFormat="1" ht="15.75" customHeight="1">
      <c r="A736" s="91" t="s">
        <v>965</v>
      </c>
      <c r="B736" s="80"/>
      <c r="C736" s="148"/>
      <c r="D736" s="707"/>
      <c r="E736" s="79">
        <f t="shared" si="81"/>
        <v>43463</v>
      </c>
      <c r="F736" s="79">
        <f t="shared" si="81"/>
        <v>43467</v>
      </c>
      <c r="G736" s="74">
        <f t="shared" si="81"/>
        <v>43470</v>
      </c>
    </row>
    <row r="737" spans="1:7" s="57" customFormat="1" ht="15.75" customHeight="1">
      <c r="A737" s="91"/>
      <c r="B737" s="13"/>
      <c r="C737" s="13"/>
      <c r="D737" s="10"/>
      <c r="E737" s="12"/>
      <c r="F737" s="12"/>
      <c r="G737" s="12"/>
    </row>
    <row r="738" spans="1:7" s="57" customFormat="1" ht="15.75" customHeight="1">
      <c r="A738" s="91"/>
      <c r="B738" s="662" t="s">
        <v>40</v>
      </c>
      <c r="C738" s="88" t="s">
        <v>41</v>
      </c>
      <c r="D738" s="88" t="s">
        <v>42</v>
      </c>
      <c r="E738" s="73" t="s">
        <v>814</v>
      </c>
      <c r="F738" s="73" t="s">
        <v>43</v>
      </c>
      <c r="G738" s="88" t="s">
        <v>964</v>
      </c>
    </row>
    <row r="739" spans="1:7" s="57" customFormat="1" ht="15.75" customHeight="1">
      <c r="A739" s="91"/>
      <c r="B739" s="663"/>
      <c r="C739" s="89"/>
      <c r="D739" s="89"/>
      <c r="E739" s="89" t="s">
        <v>32</v>
      </c>
      <c r="F739" s="78" t="s">
        <v>44</v>
      </c>
      <c r="G739" s="73" t="s">
        <v>45</v>
      </c>
    </row>
    <row r="740" spans="1:7" s="57" customFormat="1" ht="15.75" customHeight="1">
      <c r="A740" s="91"/>
      <c r="B740" s="75" t="s">
        <v>630</v>
      </c>
      <c r="C740" s="80" t="s">
        <v>302</v>
      </c>
      <c r="D740" s="705" t="s">
        <v>966</v>
      </c>
      <c r="E740" s="79">
        <v>43436</v>
      </c>
      <c r="F740" s="79">
        <f>E740+4</f>
        <v>43440</v>
      </c>
      <c r="G740" s="74">
        <f>F740+3</f>
        <v>43443</v>
      </c>
    </row>
    <row r="741" spans="1:7" s="57" customFormat="1" ht="15.75" customHeight="1">
      <c r="A741" s="91"/>
      <c r="B741" s="75" t="s">
        <v>369</v>
      </c>
      <c r="C741" s="80" t="s">
        <v>631</v>
      </c>
      <c r="D741" s="706"/>
      <c r="E741" s="79">
        <f t="shared" ref="E741:G744" si="82">E740+7</f>
        <v>43443</v>
      </c>
      <c r="F741" s="79">
        <f t="shared" si="82"/>
        <v>43447</v>
      </c>
      <c r="G741" s="74">
        <f t="shared" si="82"/>
        <v>43450</v>
      </c>
    </row>
    <row r="742" spans="1:7" s="57" customFormat="1" ht="15.75" customHeight="1">
      <c r="A742" s="91"/>
      <c r="B742" s="75" t="s">
        <v>394</v>
      </c>
      <c r="C742" s="80" t="s">
        <v>307</v>
      </c>
      <c r="D742" s="706"/>
      <c r="E742" s="79">
        <f t="shared" si="82"/>
        <v>43450</v>
      </c>
      <c r="F742" s="79">
        <f t="shared" si="82"/>
        <v>43454</v>
      </c>
      <c r="G742" s="74">
        <f t="shared" si="82"/>
        <v>43457</v>
      </c>
    </row>
    <row r="743" spans="1:7" s="57" customFormat="1" ht="15.75" customHeight="1">
      <c r="A743" s="91"/>
      <c r="B743" s="75" t="s">
        <v>367</v>
      </c>
      <c r="C743" s="80" t="s">
        <v>632</v>
      </c>
      <c r="D743" s="706"/>
      <c r="E743" s="79">
        <f t="shared" si="82"/>
        <v>43457</v>
      </c>
      <c r="F743" s="79">
        <f t="shared" si="82"/>
        <v>43461</v>
      </c>
      <c r="G743" s="74">
        <f t="shared" si="82"/>
        <v>43464</v>
      </c>
    </row>
    <row r="744" spans="1:7" s="57" customFormat="1" ht="15.75" customHeight="1">
      <c r="A744" s="91"/>
      <c r="B744" s="75"/>
      <c r="C744" s="80"/>
      <c r="D744" s="707"/>
      <c r="E744" s="79">
        <f t="shared" si="82"/>
        <v>43464</v>
      </c>
      <c r="F744" s="79">
        <f t="shared" si="82"/>
        <v>43468</v>
      </c>
      <c r="G744" s="74">
        <f t="shared" si="82"/>
        <v>43471</v>
      </c>
    </row>
    <row r="745" spans="1:7" s="57" customFormat="1" ht="15.75" customHeight="1">
      <c r="A745" s="91"/>
      <c r="B745" s="13"/>
      <c r="C745" s="13"/>
      <c r="D745" s="10"/>
      <c r="E745" s="12"/>
      <c r="F745" s="12"/>
      <c r="G745" s="12"/>
    </row>
    <row r="746" spans="1:7" s="57" customFormat="1" ht="15.75" customHeight="1">
      <c r="A746" s="91"/>
      <c r="B746" s="13"/>
      <c r="C746" s="13"/>
      <c r="D746" s="10"/>
      <c r="E746" s="12"/>
      <c r="F746" s="12"/>
      <c r="G746" s="12"/>
    </row>
    <row r="747" spans="1:7" s="57" customFormat="1" ht="15.75" customHeight="1">
      <c r="A747" s="91"/>
      <c r="B747" s="662" t="s">
        <v>40</v>
      </c>
      <c r="C747" s="88" t="s">
        <v>41</v>
      </c>
      <c r="D747" s="88" t="s">
        <v>42</v>
      </c>
      <c r="E747" s="73" t="s">
        <v>814</v>
      </c>
      <c r="F747" s="73" t="s">
        <v>43</v>
      </c>
      <c r="G747" s="88" t="s">
        <v>964</v>
      </c>
    </row>
    <row r="748" spans="1:7" s="57" customFormat="1" ht="15.75" customHeight="1">
      <c r="A748" s="91"/>
      <c r="B748" s="663"/>
      <c r="C748" s="89"/>
      <c r="D748" s="89"/>
      <c r="E748" s="89" t="s">
        <v>32</v>
      </c>
      <c r="F748" s="78" t="s">
        <v>44</v>
      </c>
      <c r="G748" s="73" t="s">
        <v>45</v>
      </c>
    </row>
    <row r="749" spans="1:7" s="57" customFormat="1" ht="15.75" customHeight="1">
      <c r="A749" s="91"/>
      <c r="B749" s="80" t="s">
        <v>338</v>
      </c>
      <c r="C749" s="161" t="s">
        <v>386</v>
      </c>
      <c r="D749" s="705" t="s">
        <v>967</v>
      </c>
      <c r="E749" s="79">
        <v>43432</v>
      </c>
      <c r="F749" s="79">
        <f>E749+4</f>
        <v>43436</v>
      </c>
      <c r="G749" s="74">
        <f>F749+3</f>
        <v>43439</v>
      </c>
    </row>
    <row r="750" spans="1:7" s="57" customFormat="1" ht="15.75" customHeight="1">
      <c r="A750" s="91"/>
      <c r="B750" s="80" t="s">
        <v>384</v>
      </c>
      <c r="C750" s="162" t="s">
        <v>356</v>
      </c>
      <c r="D750" s="706"/>
      <c r="E750" s="79">
        <f t="shared" ref="E750:G753" si="83">E749+7</f>
        <v>43439</v>
      </c>
      <c r="F750" s="79">
        <f t="shared" si="83"/>
        <v>43443</v>
      </c>
      <c r="G750" s="74">
        <f t="shared" si="83"/>
        <v>43446</v>
      </c>
    </row>
    <row r="751" spans="1:7" s="57" customFormat="1" ht="15.75" customHeight="1">
      <c r="A751" s="91"/>
      <c r="B751" s="80" t="s">
        <v>337</v>
      </c>
      <c r="C751" s="163" t="s">
        <v>351</v>
      </c>
      <c r="D751" s="706"/>
      <c r="E751" s="79">
        <f t="shared" si="83"/>
        <v>43446</v>
      </c>
      <c r="F751" s="79">
        <f t="shared" si="83"/>
        <v>43450</v>
      </c>
      <c r="G751" s="74">
        <f t="shared" si="83"/>
        <v>43453</v>
      </c>
    </row>
    <row r="752" spans="1:7" s="57" customFormat="1" ht="15.75" customHeight="1">
      <c r="A752" s="91"/>
      <c r="B752" s="80" t="s">
        <v>121</v>
      </c>
      <c r="C752" s="162" t="s">
        <v>383</v>
      </c>
      <c r="D752" s="706"/>
      <c r="E752" s="79">
        <f t="shared" si="83"/>
        <v>43453</v>
      </c>
      <c r="F752" s="79">
        <f t="shared" si="83"/>
        <v>43457</v>
      </c>
      <c r="G752" s="74">
        <f t="shared" si="83"/>
        <v>43460</v>
      </c>
    </row>
    <row r="753" spans="1:7" s="57" customFormat="1" ht="15.75" customHeight="1" thickBot="1">
      <c r="A753" s="91"/>
      <c r="B753" s="80" t="s">
        <v>338</v>
      </c>
      <c r="C753" s="164" t="s">
        <v>351</v>
      </c>
      <c r="D753" s="707"/>
      <c r="E753" s="79">
        <f t="shared" si="83"/>
        <v>43460</v>
      </c>
      <c r="F753" s="79">
        <f t="shared" si="83"/>
        <v>43464</v>
      </c>
      <c r="G753" s="74">
        <f t="shared" si="83"/>
        <v>43467</v>
      </c>
    </row>
    <row r="754" spans="1:7" s="57" customFormat="1" ht="15.75" customHeight="1">
      <c r="A754" s="91"/>
      <c r="B754" s="13"/>
      <c r="C754" s="13"/>
      <c r="D754" s="10"/>
      <c r="E754" s="12"/>
      <c r="F754" s="12"/>
      <c r="G754" s="12"/>
    </row>
    <row r="755" spans="1:7" s="57" customFormat="1" ht="15.75" customHeight="1">
      <c r="A755" s="99" t="s">
        <v>147</v>
      </c>
      <c r="B755" s="32"/>
      <c r="C755" s="32"/>
      <c r="D755" s="32"/>
      <c r="E755" s="32"/>
      <c r="F755" s="32"/>
      <c r="G755" s="32"/>
    </row>
    <row r="756" spans="1:7" s="57" customFormat="1" ht="15.75" customHeight="1">
      <c r="A756" s="91"/>
      <c r="B756" s="98"/>
      <c r="C756" s="21"/>
      <c r="D756" s="3"/>
      <c r="E756" s="3"/>
      <c r="F756" s="4"/>
      <c r="G756" s="4"/>
    </row>
    <row r="757" spans="1:7" s="57" customFormat="1" ht="15.75" customHeight="1">
      <c r="A757" s="91"/>
      <c r="B757" s="17"/>
      <c r="C757" s="17"/>
      <c r="D757" s="18"/>
      <c r="E757" s="18"/>
      <c r="F757" s="19"/>
      <c r="G757" s="19"/>
    </row>
    <row r="758" spans="1:7" s="57" customFormat="1" ht="15.75" customHeight="1">
      <c r="A758" s="91"/>
      <c r="B758" s="91"/>
      <c r="C758" s="17"/>
      <c r="D758" s="18"/>
      <c r="E758" s="18"/>
      <c r="F758" s="19"/>
      <c r="G758" s="19"/>
    </row>
    <row r="759" spans="1:7" s="57" customFormat="1" ht="15.75" customHeight="1">
      <c r="A759" s="91"/>
      <c r="B759" s="9"/>
      <c r="C759" s="9"/>
      <c r="D759" s="15"/>
      <c r="E759" s="12"/>
      <c r="F759" s="12"/>
      <c r="G759" s="12"/>
    </row>
    <row r="760" spans="1:7" s="57" customFormat="1" ht="15.75" customHeight="1">
      <c r="A760" s="91"/>
      <c r="B760" s="664" t="s">
        <v>40</v>
      </c>
      <c r="C760" s="664" t="s">
        <v>41</v>
      </c>
      <c r="D760" s="664" t="s">
        <v>42</v>
      </c>
      <c r="E760" s="73" t="s">
        <v>814</v>
      </c>
      <c r="F760" s="73" t="s">
        <v>43</v>
      </c>
      <c r="G760" s="73" t="s">
        <v>968</v>
      </c>
    </row>
    <row r="761" spans="1:7" s="57" customFormat="1" ht="15.75" customHeight="1">
      <c r="A761" s="91"/>
      <c r="B761" s="665"/>
      <c r="C761" s="665"/>
      <c r="D761" s="665"/>
      <c r="E761" s="73" t="s">
        <v>32</v>
      </c>
      <c r="F761" s="73" t="s">
        <v>44</v>
      </c>
      <c r="G761" s="73" t="s">
        <v>969</v>
      </c>
    </row>
    <row r="762" spans="1:7" s="57" customFormat="1" ht="15.75" customHeight="1">
      <c r="A762" s="91"/>
      <c r="B762" s="165" t="s">
        <v>627</v>
      </c>
      <c r="C762" s="166" t="s">
        <v>347</v>
      </c>
      <c r="D762" s="687" t="s">
        <v>970</v>
      </c>
      <c r="E762" s="85">
        <v>43435</v>
      </c>
      <c r="F762" s="85">
        <f>E762+4</f>
        <v>43439</v>
      </c>
      <c r="G762" s="74">
        <f>F762+10</f>
        <v>43449</v>
      </c>
    </row>
    <row r="763" spans="1:7" s="57" customFormat="1" ht="15.75" customHeight="1">
      <c r="A763" s="91"/>
      <c r="B763" s="165" t="s">
        <v>628</v>
      </c>
      <c r="C763" s="166" t="s">
        <v>128</v>
      </c>
      <c r="D763" s="688"/>
      <c r="E763" s="76">
        <f t="shared" ref="E763:F766" si="84">E762+7</f>
        <v>43442</v>
      </c>
      <c r="F763" s="85">
        <f t="shared" si="84"/>
        <v>43446</v>
      </c>
      <c r="G763" s="74">
        <f>F763+10</f>
        <v>43456</v>
      </c>
    </row>
    <row r="764" spans="1:7" s="57" customFormat="1" ht="15.75" customHeight="1">
      <c r="A764" s="91"/>
      <c r="B764" s="165" t="s">
        <v>354</v>
      </c>
      <c r="C764" s="166" t="s">
        <v>346</v>
      </c>
      <c r="D764" s="688"/>
      <c r="E764" s="76">
        <f t="shared" si="84"/>
        <v>43449</v>
      </c>
      <c r="F764" s="85">
        <f t="shared" si="84"/>
        <v>43453</v>
      </c>
      <c r="G764" s="74">
        <f>F764+10</f>
        <v>43463</v>
      </c>
    </row>
    <row r="765" spans="1:7" s="57" customFormat="1" ht="15.75" customHeight="1">
      <c r="A765" s="91" t="s">
        <v>971</v>
      </c>
      <c r="B765" s="165" t="s">
        <v>322</v>
      </c>
      <c r="C765" s="166" t="s">
        <v>629</v>
      </c>
      <c r="D765" s="688"/>
      <c r="E765" s="76">
        <f t="shared" si="84"/>
        <v>43456</v>
      </c>
      <c r="F765" s="85">
        <f t="shared" si="84"/>
        <v>43460</v>
      </c>
      <c r="G765" s="74">
        <f>F765+10</f>
        <v>43470</v>
      </c>
    </row>
    <row r="766" spans="1:7" s="57" customFormat="1" ht="15.75" customHeight="1">
      <c r="A766" s="91"/>
      <c r="B766" s="165" t="s">
        <v>204</v>
      </c>
      <c r="C766" s="144" t="s">
        <v>130</v>
      </c>
      <c r="D766" s="689"/>
      <c r="E766" s="76">
        <f t="shared" si="84"/>
        <v>43463</v>
      </c>
      <c r="F766" s="85">
        <f t="shared" si="84"/>
        <v>43467</v>
      </c>
      <c r="G766" s="74">
        <f>F766+10</f>
        <v>43477</v>
      </c>
    </row>
    <row r="767" spans="1:7" s="57" customFormat="1" ht="15.75" customHeight="1">
      <c r="A767" s="91"/>
      <c r="B767" s="17"/>
      <c r="C767" s="17"/>
      <c r="D767" s="18"/>
      <c r="E767" s="18"/>
      <c r="F767" s="19"/>
      <c r="G767" s="19"/>
    </row>
    <row r="768" spans="1:7" s="57" customFormat="1" ht="15.75" customHeight="1">
      <c r="A768" s="91"/>
      <c r="B768" s="17"/>
      <c r="C768" s="17"/>
      <c r="D768" s="18"/>
      <c r="E768" s="18"/>
      <c r="F768" s="19"/>
      <c r="G768" s="19"/>
    </row>
    <row r="769" spans="1:7" s="57" customFormat="1" ht="15.75" customHeight="1">
      <c r="A769" s="91"/>
      <c r="B769" s="91"/>
      <c r="C769" s="19"/>
      <c r="D769" s="18"/>
      <c r="E769" s="18"/>
      <c r="F769" s="19"/>
      <c r="G769" s="19"/>
    </row>
    <row r="770" spans="1:7" s="57" customFormat="1" ht="15.75" customHeight="1">
      <c r="A770" s="91"/>
      <c r="B770" s="662" t="s">
        <v>40</v>
      </c>
      <c r="C770" s="662" t="s">
        <v>41</v>
      </c>
      <c r="D770" s="662" t="s">
        <v>42</v>
      </c>
      <c r="E770" s="73" t="s">
        <v>818</v>
      </c>
      <c r="F770" s="73" t="s">
        <v>43</v>
      </c>
      <c r="G770" s="88" t="s">
        <v>151</v>
      </c>
    </row>
    <row r="771" spans="1:7" s="57" customFormat="1" ht="15.75" customHeight="1">
      <c r="A771" s="91"/>
      <c r="B771" s="663"/>
      <c r="C771" s="663"/>
      <c r="D771" s="663"/>
      <c r="E771" s="77" t="s">
        <v>32</v>
      </c>
      <c r="F771" s="78" t="s">
        <v>44</v>
      </c>
      <c r="G771" s="73" t="s">
        <v>45</v>
      </c>
    </row>
    <row r="772" spans="1:7" s="57" customFormat="1" ht="15.75" customHeight="1">
      <c r="A772" s="91"/>
      <c r="B772" s="75" t="s">
        <v>342</v>
      </c>
      <c r="C772" s="75" t="s">
        <v>419</v>
      </c>
      <c r="D772" s="687" t="s">
        <v>972</v>
      </c>
      <c r="E772" s="79">
        <v>43434</v>
      </c>
      <c r="F772" s="79">
        <f>E772+5</f>
        <v>43439</v>
      </c>
      <c r="G772" s="74">
        <f>F772+19</f>
        <v>43458</v>
      </c>
    </row>
    <row r="773" spans="1:7" s="57" customFormat="1" ht="15.75" customHeight="1">
      <c r="A773" s="91"/>
      <c r="B773" s="75" t="s">
        <v>647</v>
      </c>
      <c r="C773" s="75" t="s">
        <v>16</v>
      </c>
      <c r="D773" s="688"/>
      <c r="E773" s="79">
        <f>E772+7</f>
        <v>43441</v>
      </c>
      <c r="F773" s="79">
        <f>E773+5</f>
        <v>43446</v>
      </c>
      <c r="G773" s="74">
        <f>F773+19</f>
        <v>43465</v>
      </c>
    </row>
    <row r="774" spans="1:7" s="57" customFormat="1" ht="15.75" customHeight="1">
      <c r="A774" s="91"/>
      <c r="B774" s="75" t="s">
        <v>417</v>
      </c>
      <c r="C774" s="75" t="s">
        <v>648</v>
      </c>
      <c r="D774" s="688"/>
      <c r="E774" s="79">
        <f>E773+7</f>
        <v>43448</v>
      </c>
      <c r="F774" s="79">
        <f>E774+5</f>
        <v>43453</v>
      </c>
      <c r="G774" s="74">
        <f>F774+19</f>
        <v>43472</v>
      </c>
    </row>
    <row r="775" spans="1:7" s="57" customFormat="1" ht="15.75" customHeight="1">
      <c r="A775" s="91"/>
      <c r="B775" s="75" t="s">
        <v>418</v>
      </c>
      <c r="C775" s="75" t="s">
        <v>419</v>
      </c>
      <c r="D775" s="688"/>
      <c r="E775" s="79">
        <f>E774+7</f>
        <v>43455</v>
      </c>
      <c r="F775" s="79">
        <f>E775+5</f>
        <v>43460</v>
      </c>
      <c r="G775" s="74">
        <f>F775+19</f>
        <v>43479</v>
      </c>
    </row>
    <row r="776" spans="1:7" s="57" customFormat="1" ht="15.75" customHeight="1">
      <c r="A776" s="91" t="s">
        <v>973</v>
      </c>
      <c r="B776" s="75" t="s">
        <v>80</v>
      </c>
      <c r="C776" s="75" t="s">
        <v>649</v>
      </c>
      <c r="D776" s="689"/>
      <c r="E776" s="79">
        <f>E775+7</f>
        <v>43462</v>
      </c>
      <c r="F776" s="79">
        <f>E776+5</f>
        <v>43467</v>
      </c>
      <c r="G776" s="74">
        <f>F776+19</f>
        <v>43486</v>
      </c>
    </row>
    <row r="777" spans="1:7" s="57" customFormat="1" ht="15.75" customHeight="1">
      <c r="A777" s="91"/>
      <c r="B777" s="17"/>
      <c r="C777" s="19"/>
      <c r="D777" s="18"/>
      <c r="E777" s="18"/>
      <c r="F777" s="19"/>
      <c r="G777" s="19"/>
    </row>
    <row r="778" spans="1:7" s="57" customFormat="1" ht="15.75" customHeight="1">
      <c r="A778" s="91"/>
      <c r="B778" s="91"/>
      <c r="C778" s="17"/>
      <c r="D778" s="18"/>
      <c r="E778" s="18"/>
      <c r="F778" s="19"/>
      <c r="G778" s="19"/>
    </row>
    <row r="779" spans="1:7" s="57" customFormat="1" ht="15.75" customHeight="1">
      <c r="A779" s="91"/>
      <c r="B779" s="662" t="s">
        <v>40</v>
      </c>
      <c r="C779" s="662" t="s">
        <v>41</v>
      </c>
      <c r="D779" s="662" t="s">
        <v>42</v>
      </c>
      <c r="E779" s="73" t="s">
        <v>818</v>
      </c>
      <c r="F779" s="73" t="s">
        <v>43</v>
      </c>
      <c r="G779" s="88" t="s">
        <v>151</v>
      </c>
    </row>
    <row r="780" spans="1:7" s="57" customFormat="1" ht="15.75" customHeight="1">
      <c r="A780" s="91"/>
      <c r="B780" s="663"/>
      <c r="C780" s="663"/>
      <c r="D780" s="663"/>
      <c r="E780" s="77" t="s">
        <v>32</v>
      </c>
      <c r="F780" s="78" t="s">
        <v>44</v>
      </c>
      <c r="G780" s="73" t="s">
        <v>45</v>
      </c>
    </row>
    <row r="781" spans="1:7" s="57" customFormat="1" ht="15.75" customHeight="1">
      <c r="A781" s="91"/>
      <c r="B781" s="106" t="s">
        <v>644</v>
      </c>
      <c r="C781" s="167" t="s">
        <v>95</v>
      </c>
      <c r="D781" s="687" t="s">
        <v>974</v>
      </c>
      <c r="E781" s="85">
        <v>43434</v>
      </c>
      <c r="F781" s="85">
        <f>E781+4</f>
        <v>43438</v>
      </c>
      <c r="G781" s="74">
        <f>F781+10</f>
        <v>43448</v>
      </c>
    </row>
    <row r="782" spans="1:7" s="57" customFormat="1" ht="15.75" customHeight="1">
      <c r="A782" s="91"/>
      <c r="B782" s="106" t="s">
        <v>115</v>
      </c>
      <c r="C782" s="167" t="s">
        <v>645</v>
      </c>
      <c r="D782" s="688"/>
      <c r="E782" s="76">
        <f t="shared" ref="E782:F785" si="85">E781+7</f>
        <v>43441</v>
      </c>
      <c r="F782" s="85">
        <f t="shared" si="85"/>
        <v>43445</v>
      </c>
      <c r="G782" s="74">
        <f>F782+10</f>
        <v>43455</v>
      </c>
    </row>
    <row r="783" spans="1:7" s="57" customFormat="1" ht="15.75" customHeight="1">
      <c r="A783" s="91"/>
      <c r="B783" s="106" t="s">
        <v>23</v>
      </c>
      <c r="C783" s="167" t="s">
        <v>646</v>
      </c>
      <c r="D783" s="688"/>
      <c r="E783" s="76">
        <f t="shared" si="85"/>
        <v>43448</v>
      </c>
      <c r="F783" s="85">
        <f t="shared" si="85"/>
        <v>43452</v>
      </c>
      <c r="G783" s="74">
        <f>F783+10</f>
        <v>43462</v>
      </c>
    </row>
    <row r="784" spans="1:7" s="57" customFormat="1" ht="15.75" customHeight="1">
      <c r="A784" s="91"/>
      <c r="B784" s="106"/>
      <c r="C784" s="167"/>
      <c r="D784" s="688"/>
      <c r="E784" s="76">
        <f t="shared" si="85"/>
        <v>43455</v>
      </c>
      <c r="F784" s="85">
        <f t="shared" si="85"/>
        <v>43459</v>
      </c>
      <c r="G784" s="74">
        <f>F784+10</f>
        <v>43469</v>
      </c>
    </row>
    <row r="785" spans="1:7" s="57" customFormat="1" ht="15.75" customHeight="1">
      <c r="A785" s="91" t="s">
        <v>975</v>
      </c>
      <c r="B785" s="106"/>
      <c r="C785" s="106"/>
      <c r="D785" s="689"/>
      <c r="E785" s="76">
        <f t="shared" si="85"/>
        <v>43462</v>
      </c>
      <c r="F785" s="85">
        <f t="shared" si="85"/>
        <v>43466</v>
      </c>
      <c r="G785" s="74">
        <f>F785+10</f>
        <v>43476</v>
      </c>
    </row>
    <row r="786" spans="1:7" s="57" customFormat="1" ht="15.75" customHeight="1">
      <c r="A786" s="91"/>
      <c r="B786" s="27"/>
      <c r="C786" s="17"/>
      <c r="D786" s="18"/>
      <c r="E786" s="18"/>
      <c r="F786" s="19"/>
      <c r="G786" s="19"/>
    </row>
    <row r="787" spans="1:7" s="57" customFormat="1" ht="15.75" customHeight="1">
      <c r="A787" s="91"/>
      <c r="B787" s="38"/>
      <c r="C787" s="38"/>
      <c r="D787" s="15"/>
      <c r="E787" s="12"/>
      <c r="F787" s="12"/>
      <c r="G787" s="12"/>
    </row>
    <row r="788" spans="1:7" s="57" customFormat="1" ht="15.75" customHeight="1">
      <c r="A788" s="91"/>
      <c r="B788" s="664" t="s">
        <v>821</v>
      </c>
      <c r="C788" s="664" t="s">
        <v>41</v>
      </c>
      <c r="D788" s="664" t="s">
        <v>42</v>
      </c>
      <c r="E788" s="73" t="s">
        <v>814</v>
      </c>
      <c r="F788" s="73" t="s">
        <v>43</v>
      </c>
      <c r="G788" s="88" t="s">
        <v>151</v>
      </c>
    </row>
    <row r="789" spans="1:7" s="57" customFormat="1" ht="15.75" customHeight="1">
      <c r="A789" s="91"/>
      <c r="B789" s="665"/>
      <c r="C789" s="665"/>
      <c r="D789" s="665"/>
      <c r="E789" s="77" t="s">
        <v>32</v>
      </c>
      <c r="F789" s="78" t="s">
        <v>44</v>
      </c>
      <c r="G789" s="73" t="s">
        <v>45</v>
      </c>
    </row>
    <row r="790" spans="1:7" s="57" customFormat="1" ht="15.75" customHeight="1">
      <c r="A790" s="91"/>
      <c r="B790" s="75" t="s">
        <v>644</v>
      </c>
      <c r="C790" s="104" t="s">
        <v>95</v>
      </c>
      <c r="D790" s="687" t="s">
        <v>976</v>
      </c>
      <c r="E790" s="79">
        <v>43433</v>
      </c>
      <c r="F790" s="79">
        <f>E790+5</f>
        <v>43438</v>
      </c>
      <c r="G790" s="74">
        <f>F790+19</f>
        <v>43457</v>
      </c>
    </row>
    <row r="791" spans="1:7" s="57" customFormat="1" ht="15.75" customHeight="1">
      <c r="A791" s="91"/>
      <c r="B791" s="75" t="s">
        <v>115</v>
      </c>
      <c r="C791" s="75" t="s">
        <v>645</v>
      </c>
      <c r="D791" s="688"/>
      <c r="E791" s="79">
        <f>E790+7</f>
        <v>43440</v>
      </c>
      <c r="F791" s="79">
        <f>E791+5</f>
        <v>43445</v>
      </c>
      <c r="G791" s="74">
        <f>F791+19</f>
        <v>43464</v>
      </c>
    </row>
    <row r="792" spans="1:7" s="57" customFormat="1" ht="15.75" customHeight="1">
      <c r="A792" s="91"/>
      <c r="B792" s="75" t="s">
        <v>23</v>
      </c>
      <c r="C792" s="75" t="s">
        <v>646</v>
      </c>
      <c r="D792" s="688"/>
      <c r="E792" s="79">
        <f>E791+7</f>
        <v>43447</v>
      </c>
      <c r="F792" s="79">
        <f>E792+5</f>
        <v>43452</v>
      </c>
      <c r="G792" s="74">
        <f>F792+19</f>
        <v>43471</v>
      </c>
    </row>
    <row r="793" spans="1:7" s="57" customFormat="1" ht="15.75" customHeight="1">
      <c r="A793" s="91"/>
      <c r="B793" s="75"/>
      <c r="C793" s="75"/>
      <c r="D793" s="688"/>
      <c r="E793" s="79">
        <f>E792+7</f>
        <v>43454</v>
      </c>
      <c r="F793" s="79">
        <f>E793+5</f>
        <v>43459</v>
      </c>
      <c r="G793" s="74">
        <f>F793+19</f>
        <v>43478</v>
      </c>
    </row>
    <row r="794" spans="1:7" s="57" customFormat="1" ht="15.75" customHeight="1">
      <c r="A794" s="91"/>
      <c r="B794" s="75"/>
      <c r="C794" s="75"/>
      <c r="D794" s="689"/>
      <c r="E794" s="79">
        <f>E793+7</f>
        <v>43461</v>
      </c>
      <c r="F794" s="79">
        <f>E794+5</f>
        <v>43466</v>
      </c>
      <c r="G794" s="74">
        <f>F794+19</f>
        <v>43485</v>
      </c>
    </row>
    <row r="795" spans="1:7" s="57" customFormat="1" ht="15.75" customHeight="1">
      <c r="A795" s="91"/>
      <c r="B795" s="17"/>
      <c r="C795" s="17"/>
      <c r="D795" s="18"/>
      <c r="E795" s="18"/>
      <c r="F795" s="19"/>
      <c r="G795" s="19"/>
    </row>
    <row r="796" spans="1:7" s="57" customFormat="1" ht="15.75" customHeight="1">
      <c r="A796" s="91"/>
      <c r="B796" s="91"/>
      <c r="C796" s="17"/>
      <c r="D796" s="18"/>
      <c r="E796" s="18"/>
      <c r="F796" s="19"/>
      <c r="G796" s="19"/>
    </row>
    <row r="797" spans="1:7" s="57" customFormat="1" ht="15.75" customHeight="1">
      <c r="A797" s="91"/>
      <c r="B797" s="13"/>
      <c r="C797" s="13"/>
      <c r="D797" s="15"/>
      <c r="E797" s="15"/>
      <c r="F797" s="12"/>
      <c r="G797" s="12"/>
    </row>
    <row r="798" spans="1:7" s="57" customFormat="1" ht="15.75" customHeight="1">
      <c r="A798" s="91"/>
      <c r="B798" s="664" t="s">
        <v>40</v>
      </c>
      <c r="C798" s="664" t="s">
        <v>41</v>
      </c>
      <c r="D798" s="664" t="s">
        <v>813</v>
      </c>
      <c r="E798" s="73" t="s">
        <v>814</v>
      </c>
      <c r="F798" s="73" t="s">
        <v>43</v>
      </c>
      <c r="G798" s="73" t="s">
        <v>152</v>
      </c>
    </row>
    <row r="799" spans="1:7" s="57" customFormat="1" ht="15.75" customHeight="1">
      <c r="A799" s="91"/>
      <c r="B799" s="665"/>
      <c r="C799" s="665"/>
      <c r="D799" s="665"/>
      <c r="E799" s="73" t="s">
        <v>32</v>
      </c>
      <c r="F799" s="73" t="s">
        <v>44</v>
      </c>
      <c r="G799" s="73" t="s">
        <v>45</v>
      </c>
    </row>
    <row r="800" spans="1:7" s="57" customFormat="1" ht="15.75" customHeight="1">
      <c r="A800" s="91"/>
      <c r="B800" s="106" t="s">
        <v>415</v>
      </c>
      <c r="C800" s="106" t="s">
        <v>416</v>
      </c>
      <c r="D800" s="687" t="s">
        <v>643</v>
      </c>
      <c r="E800" s="79">
        <v>43433</v>
      </c>
      <c r="F800" s="79">
        <f t="shared" ref="F800:F805" si="86">E800+5</f>
        <v>43438</v>
      </c>
      <c r="G800" s="74">
        <f t="shared" ref="G800:G805" si="87">F800+19</f>
        <v>43457</v>
      </c>
    </row>
    <row r="801" spans="1:7" s="57" customFormat="1" ht="15.75" customHeight="1">
      <c r="A801" s="91"/>
      <c r="B801" s="106" t="s">
        <v>633</v>
      </c>
      <c r="C801" s="106" t="s">
        <v>638</v>
      </c>
      <c r="D801" s="688"/>
      <c r="E801" s="79">
        <f>E800+7</f>
        <v>43440</v>
      </c>
      <c r="F801" s="79">
        <f t="shared" si="86"/>
        <v>43445</v>
      </c>
      <c r="G801" s="74">
        <f t="shared" si="87"/>
        <v>43464</v>
      </c>
    </row>
    <row r="802" spans="1:7" s="57" customFormat="1" ht="15.75" customHeight="1">
      <c r="A802" s="91"/>
      <c r="B802" s="106" t="s">
        <v>634</v>
      </c>
      <c r="C802" s="106" t="s">
        <v>639</v>
      </c>
      <c r="D802" s="688"/>
      <c r="E802" s="79">
        <f>E801+7</f>
        <v>43447</v>
      </c>
      <c r="F802" s="79">
        <f t="shared" si="86"/>
        <v>43452</v>
      </c>
      <c r="G802" s="74">
        <f t="shared" si="87"/>
        <v>43471</v>
      </c>
    </row>
    <row r="803" spans="1:7" s="57" customFormat="1" ht="15.75" customHeight="1">
      <c r="A803" s="91" t="s">
        <v>977</v>
      </c>
      <c r="B803" s="106" t="s">
        <v>635</v>
      </c>
      <c r="C803" s="106" t="s">
        <v>640</v>
      </c>
      <c r="D803" s="688"/>
      <c r="E803" s="79">
        <f>E802+7</f>
        <v>43454</v>
      </c>
      <c r="F803" s="79">
        <f t="shared" si="86"/>
        <v>43459</v>
      </c>
      <c r="G803" s="74">
        <f t="shared" si="87"/>
        <v>43478</v>
      </c>
    </row>
    <row r="804" spans="1:7" s="57" customFormat="1" ht="15.75" customHeight="1">
      <c r="A804" s="91"/>
      <c r="B804" s="106" t="s">
        <v>636</v>
      </c>
      <c r="C804" s="106" t="s">
        <v>641</v>
      </c>
      <c r="D804" s="689"/>
      <c r="E804" s="79">
        <f>E803+7</f>
        <v>43461</v>
      </c>
      <c r="F804" s="79">
        <f t="shared" si="86"/>
        <v>43466</v>
      </c>
      <c r="G804" s="74">
        <f t="shared" si="87"/>
        <v>43485</v>
      </c>
    </row>
    <row r="805" spans="1:7" s="57" customFormat="1" ht="15.75" customHeight="1">
      <c r="A805" s="91"/>
      <c r="B805" s="168" t="s">
        <v>637</v>
      </c>
      <c r="C805" s="169" t="s">
        <v>642</v>
      </c>
      <c r="D805" s="150"/>
      <c r="E805" s="79">
        <f>E804+7</f>
        <v>43468</v>
      </c>
      <c r="F805" s="79">
        <f t="shared" si="86"/>
        <v>43473</v>
      </c>
      <c r="G805" s="74">
        <f t="shared" si="87"/>
        <v>43492</v>
      </c>
    </row>
    <row r="806" spans="1:7" s="57" customFormat="1" ht="15.75" customHeight="1">
      <c r="A806" s="91"/>
      <c r="B806" s="13"/>
      <c r="C806" s="13"/>
      <c r="D806" s="15"/>
      <c r="E806" s="12"/>
      <c r="F806" s="12"/>
      <c r="G806" s="12"/>
    </row>
    <row r="807" spans="1:7" s="57" customFormat="1" ht="15.75" customHeight="1">
      <c r="A807" s="91"/>
      <c r="B807" s="662" t="s">
        <v>40</v>
      </c>
      <c r="C807" s="662" t="s">
        <v>41</v>
      </c>
      <c r="D807" s="662" t="s">
        <v>813</v>
      </c>
      <c r="E807" s="73" t="s">
        <v>814</v>
      </c>
      <c r="F807" s="73" t="s">
        <v>43</v>
      </c>
      <c r="G807" s="73" t="s">
        <v>152</v>
      </c>
    </row>
    <row r="808" spans="1:7" s="57" customFormat="1" ht="15.75" customHeight="1">
      <c r="A808" s="91"/>
      <c r="B808" s="663"/>
      <c r="C808" s="663"/>
      <c r="D808" s="663"/>
      <c r="E808" s="77" t="s">
        <v>32</v>
      </c>
      <c r="F808" s="78" t="s">
        <v>44</v>
      </c>
      <c r="G808" s="73" t="s">
        <v>45</v>
      </c>
    </row>
    <row r="809" spans="1:7" s="57" customFormat="1" ht="15.75" customHeight="1">
      <c r="A809" s="91"/>
      <c r="B809" s="75" t="s">
        <v>509</v>
      </c>
      <c r="C809" s="80" t="s">
        <v>819</v>
      </c>
      <c r="D809" s="687" t="s">
        <v>978</v>
      </c>
      <c r="E809" s="79">
        <v>43436</v>
      </c>
      <c r="F809" s="79">
        <f>E809+4</f>
        <v>43440</v>
      </c>
      <c r="G809" s="74">
        <f>F809+14</f>
        <v>43454</v>
      </c>
    </row>
    <row r="810" spans="1:7" s="57" customFormat="1" ht="15.75" customHeight="1">
      <c r="A810" s="91"/>
      <c r="B810" s="75" t="s">
        <v>510</v>
      </c>
      <c r="C810" s="80" t="s">
        <v>496</v>
      </c>
      <c r="D810" s="688"/>
      <c r="E810" s="79">
        <f t="shared" ref="E810:F813" si="88">E809+7</f>
        <v>43443</v>
      </c>
      <c r="F810" s="79">
        <f t="shared" si="88"/>
        <v>43447</v>
      </c>
      <c r="G810" s="74">
        <f>F810+14</f>
        <v>43461</v>
      </c>
    </row>
    <row r="811" spans="1:7" s="57" customFormat="1" ht="15.75" customHeight="1">
      <c r="A811" s="91"/>
      <c r="B811" s="75" t="s">
        <v>511</v>
      </c>
      <c r="C811" s="80" t="s">
        <v>497</v>
      </c>
      <c r="D811" s="688"/>
      <c r="E811" s="79">
        <f t="shared" si="88"/>
        <v>43450</v>
      </c>
      <c r="F811" s="79">
        <f t="shared" si="88"/>
        <v>43454</v>
      </c>
      <c r="G811" s="74">
        <f>F811+14</f>
        <v>43468</v>
      </c>
    </row>
    <row r="812" spans="1:7" s="57" customFormat="1" ht="15.75" customHeight="1">
      <c r="A812" s="91"/>
      <c r="B812" s="75" t="s">
        <v>512</v>
      </c>
      <c r="C812" s="80" t="s">
        <v>498</v>
      </c>
      <c r="D812" s="688"/>
      <c r="E812" s="79">
        <f t="shared" si="88"/>
        <v>43457</v>
      </c>
      <c r="F812" s="79">
        <f t="shared" si="88"/>
        <v>43461</v>
      </c>
      <c r="G812" s="74">
        <f>F812+14</f>
        <v>43475</v>
      </c>
    </row>
    <row r="813" spans="1:7" s="57" customFormat="1" ht="15.75" customHeight="1">
      <c r="A813" s="91"/>
      <c r="B813" s="80" t="s">
        <v>513</v>
      </c>
      <c r="C813" s="80" t="s">
        <v>499</v>
      </c>
      <c r="D813" s="689"/>
      <c r="E813" s="79">
        <f t="shared" si="88"/>
        <v>43464</v>
      </c>
      <c r="F813" s="79">
        <f t="shared" si="88"/>
        <v>43468</v>
      </c>
      <c r="G813" s="74">
        <f>F813+14</f>
        <v>43482</v>
      </c>
    </row>
    <row r="814" spans="1:7" s="57" customFormat="1" ht="15.75" customHeight="1">
      <c r="A814" s="91"/>
      <c r="B814" s="13"/>
      <c r="C814" s="13"/>
      <c r="D814" s="15"/>
      <c r="E814" s="15"/>
      <c r="F814" s="12"/>
      <c r="G814" s="12"/>
    </row>
    <row r="815" spans="1:7" s="57" customFormat="1" ht="15.75" customHeight="1">
      <c r="A815" s="91"/>
      <c r="B815" s="91"/>
      <c r="C815" s="17"/>
      <c r="D815" s="18"/>
      <c r="E815" s="18"/>
      <c r="F815" s="19"/>
      <c r="G815" s="19"/>
    </row>
    <row r="816" spans="1:7" s="57" customFormat="1" ht="15.75" customHeight="1">
      <c r="A816" s="91"/>
      <c r="B816" s="662" t="s">
        <v>40</v>
      </c>
      <c r="C816" s="662" t="s">
        <v>41</v>
      </c>
      <c r="D816" s="662" t="s">
        <v>42</v>
      </c>
      <c r="E816" s="73" t="s">
        <v>814</v>
      </c>
      <c r="F816" s="73" t="s">
        <v>43</v>
      </c>
      <c r="G816" s="88" t="s">
        <v>979</v>
      </c>
    </row>
    <row r="817" spans="1:7" s="57" customFormat="1" ht="15.75" customHeight="1">
      <c r="A817" s="91"/>
      <c r="B817" s="663"/>
      <c r="C817" s="663"/>
      <c r="D817" s="663"/>
      <c r="E817" s="77" t="s">
        <v>32</v>
      </c>
      <c r="F817" s="78" t="s">
        <v>44</v>
      </c>
      <c r="G817" s="73" t="s">
        <v>45</v>
      </c>
    </row>
    <row r="818" spans="1:7" s="57" customFormat="1" ht="15.75" customHeight="1">
      <c r="A818" s="91"/>
      <c r="B818" s="113" t="s">
        <v>377</v>
      </c>
      <c r="C818" s="170" t="s">
        <v>443</v>
      </c>
      <c r="D818" s="687" t="s">
        <v>980</v>
      </c>
      <c r="E818" s="79">
        <v>43431</v>
      </c>
      <c r="F818" s="79">
        <f>E818+4</f>
        <v>43435</v>
      </c>
      <c r="G818" s="74">
        <f>F818+13</f>
        <v>43448</v>
      </c>
    </row>
    <row r="819" spans="1:7" s="57" customFormat="1" ht="15.75" customHeight="1">
      <c r="A819" s="91"/>
      <c r="B819" s="113" t="s">
        <v>442</v>
      </c>
      <c r="C819" s="170" t="s">
        <v>443</v>
      </c>
      <c r="D819" s="688"/>
      <c r="E819" s="79">
        <f t="shared" ref="E819:F822" si="89">E818+7</f>
        <v>43438</v>
      </c>
      <c r="F819" s="79">
        <f t="shared" si="89"/>
        <v>43442</v>
      </c>
      <c r="G819" s="74">
        <f>F819+13</f>
        <v>43455</v>
      </c>
    </row>
    <row r="820" spans="1:7" s="57" customFormat="1" ht="15.75" customHeight="1">
      <c r="A820" s="91"/>
      <c r="B820" s="113" t="s">
        <v>541</v>
      </c>
      <c r="C820" s="170" t="s">
        <v>378</v>
      </c>
      <c r="D820" s="688"/>
      <c r="E820" s="79">
        <f t="shared" si="89"/>
        <v>43445</v>
      </c>
      <c r="F820" s="79">
        <f t="shared" si="89"/>
        <v>43449</v>
      </c>
      <c r="G820" s="74">
        <f>F820+13</f>
        <v>43462</v>
      </c>
    </row>
    <row r="821" spans="1:7" s="57" customFormat="1" ht="15.75" customHeight="1">
      <c r="A821" s="91"/>
      <c r="B821" s="113" t="s">
        <v>542</v>
      </c>
      <c r="C821" s="170" t="s">
        <v>544</v>
      </c>
      <c r="D821" s="688"/>
      <c r="E821" s="79">
        <f t="shared" si="89"/>
        <v>43452</v>
      </c>
      <c r="F821" s="79">
        <f t="shared" si="89"/>
        <v>43456</v>
      </c>
      <c r="G821" s="74">
        <f>F821+13</f>
        <v>43469</v>
      </c>
    </row>
    <row r="822" spans="1:7" s="57" customFormat="1" ht="15.75" customHeight="1">
      <c r="A822" s="91" t="s">
        <v>979</v>
      </c>
      <c r="B822" s="113" t="s">
        <v>543</v>
      </c>
      <c r="C822" s="170" t="s">
        <v>545</v>
      </c>
      <c r="D822" s="689"/>
      <c r="E822" s="79">
        <f t="shared" si="89"/>
        <v>43459</v>
      </c>
      <c r="F822" s="79">
        <f t="shared" si="89"/>
        <v>43463</v>
      </c>
      <c r="G822" s="74">
        <f>F822+13</f>
        <v>43476</v>
      </c>
    </row>
    <row r="823" spans="1:7" s="57" customFormat="1" ht="15.75" customHeight="1">
      <c r="A823" s="91"/>
      <c r="B823" s="13"/>
      <c r="C823" s="13"/>
      <c r="D823" s="15"/>
      <c r="E823" s="12"/>
      <c r="F823" s="12"/>
      <c r="G823" s="12"/>
    </row>
    <row r="824" spans="1:7" s="57" customFormat="1" ht="15.75" customHeight="1">
      <c r="A824" s="91"/>
      <c r="B824" s="13"/>
      <c r="C824" s="19"/>
      <c r="D824" s="3"/>
      <c r="E824" s="18"/>
      <c r="F824" s="19"/>
      <c r="G824" s="19"/>
    </row>
    <row r="825" spans="1:7" s="57" customFormat="1" ht="15.75" customHeight="1">
      <c r="A825" s="91"/>
      <c r="B825" s="662" t="s">
        <v>40</v>
      </c>
      <c r="C825" s="662" t="s">
        <v>41</v>
      </c>
      <c r="D825" s="662" t="s">
        <v>42</v>
      </c>
      <c r="E825" s="73" t="s">
        <v>814</v>
      </c>
      <c r="F825" s="73" t="s">
        <v>43</v>
      </c>
      <c r="G825" s="88" t="s">
        <v>968</v>
      </c>
    </row>
    <row r="826" spans="1:7" s="57" customFormat="1" ht="15.75" customHeight="1">
      <c r="A826" s="91"/>
      <c r="B826" s="663"/>
      <c r="C826" s="663"/>
      <c r="D826" s="663"/>
      <c r="E826" s="77" t="s">
        <v>32</v>
      </c>
      <c r="F826" s="78" t="s">
        <v>44</v>
      </c>
      <c r="G826" s="73" t="s">
        <v>45</v>
      </c>
    </row>
    <row r="827" spans="1:7" s="57" customFormat="1" ht="15.75" customHeight="1">
      <c r="A827" s="91"/>
      <c r="B827" s="75" t="s">
        <v>421</v>
      </c>
      <c r="C827" s="80" t="s">
        <v>128</v>
      </c>
      <c r="D827" s="95" t="s">
        <v>810</v>
      </c>
      <c r="E827" s="79">
        <v>43433</v>
      </c>
      <c r="F827" s="79">
        <f>E827+5</f>
        <v>43438</v>
      </c>
      <c r="G827" s="74">
        <f>F827+17</f>
        <v>43455</v>
      </c>
    </row>
    <row r="828" spans="1:7" s="57" customFormat="1" ht="15.75" customHeight="1">
      <c r="A828" s="91"/>
      <c r="B828" s="75" t="s">
        <v>659</v>
      </c>
      <c r="C828" s="80" t="s">
        <v>94</v>
      </c>
      <c r="D828" s="96"/>
      <c r="E828" s="79">
        <f t="shared" ref="E828:F831" si="90">E827+7</f>
        <v>43440</v>
      </c>
      <c r="F828" s="79">
        <f t="shared" si="90"/>
        <v>43445</v>
      </c>
      <c r="G828" s="74">
        <f>F828+17</f>
        <v>43462</v>
      </c>
    </row>
    <row r="829" spans="1:7" s="57" customFormat="1" ht="15.75" customHeight="1">
      <c r="A829" s="91"/>
      <c r="B829" s="75" t="s">
        <v>660</v>
      </c>
      <c r="C829" s="80" t="s">
        <v>128</v>
      </c>
      <c r="D829" s="96"/>
      <c r="E829" s="79">
        <f t="shared" si="90"/>
        <v>43447</v>
      </c>
      <c r="F829" s="79">
        <f t="shared" si="90"/>
        <v>43452</v>
      </c>
      <c r="G829" s="74">
        <f>F829+17</f>
        <v>43469</v>
      </c>
    </row>
    <row r="830" spans="1:7" s="57" customFormat="1" ht="15.75" customHeight="1">
      <c r="A830" s="91"/>
      <c r="B830" s="75" t="s">
        <v>661</v>
      </c>
      <c r="C830" s="80" t="s">
        <v>51</v>
      </c>
      <c r="D830" s="96"/>
      <c r="E830" s="79">
        <f t="shared" si="90"/>
        <v>43454</v>
      </c>
      <c r="F830" s="79">
        <f t="shared" si="90"/>
        <v>43459</v>
      </c>
      <c r="G830" s="74">
        <f>F830+17</f>
        <v>43476</v>
      </c>
    </row>
    <row r="831" spans="1:7" s="57" customFormat="1" ht="15.75" customHeight="1">
      <c r="A831" s="91"/>
      <c r="B831" s="80" t="s">
        <v>662</v>
      </c>
      <c r="C831" s="80" t="s">
        <v>51</v>
      </c>
      <c r="D831" s="97"/>
      <c r="E831" s="79">
        <f t="shared" si="90"/>
        <v>43461</v>
      </c>
      <c r="F831" s="79">
        <f t="shared" si="90"/>
        <v>43466</v>
      </c>
      <c r="G831" s="74">
        <f>F831+17</f>
        <v>43483</v>
      </c>
    </row>
    <row r="832" spans="1:7" s="57" customFormat="1" ht="15.75" customHeight="1">
      <c r="A832" s="91"/>
      <c r="B832" s="13"/>
      <c r="C832" s="19"/>
      <c r="D832" s="3"/>
      <c r="E832" s="18"/>
      <c r="F832" s="19"/>
      <c r="G832" s="19"/>
    </row>
    <row r="833" spans="1:7" s="57" customFormat="1" ht="15.75" customHeight="1">
      <c r="A833" s="91"/>
      <c r="B833" s="17"/>
      <c r="C833" s="13"/>
      <c r="D833" s="15"/>
      <c r="E833" s="12"/>
      <c r="F833" s="12"/>
      <c r="G833" s="12"/>
    </row>
    <row r="834" spans="1:7" s="57" customFormat="1" ht="15.75" customHeight="1">
      <c r="A834" s="99" t="s">
        <v>154</v>
      </c>
      <c r="B834" s="32"/>
      <c r="C834" s="32"/>
      <c r="D834" s="32"/>
      <c r="E834" s="32"/>
      <c r="F834" s="32"/>
      <c r="G834" s="32"/>
    </row>
    <row r="835" spans="1:7" s="57" customFormat="1" ht="15.75" customHeight="1">
      <c r="A835" s="91"/>
      <c r="B835" s="4" t="s">
        <v>826</v>
      </c>
      <c r="C835" s="39"/>
      <c r="D835" s="3"/>
      <c r="E835" s="3"/>
      <c r="F835" s="4"/>
      <c r="G835" s="40"/>
    </row>
    <row r="836" spans="1:7" s="57" customFormat="1" ht="15.75" customHeight="1">
      <c r="A836" s="91"/>
      <c r="B836" s="662" t="s">
        <v>40</v>
      </c>
      <c r="C836" s="88" t="s">
        <v>41</v>
      </c>
      <c r="D836" s="88" t="s">
        <v>42</v>
      </c>
      <c r="E836" s="73" t="s">
        <v>814</v>
      </c>
      <c r="F836" s="73" t="s">
        <v>43</v>
      </c>
      <c r="G836" s="88" t="s">
        <v>156</v>
      </c>
    </row>
    <row r="837" spans="1:7" s="57" customFormat="1" ht="15.75" customHeight="1">
      <c r="A837" s="91"/>
      <c r="B837" s="663"/>
      <c r="C837" s="89"/>
      <c r="D837" s="89"/>
      <c r="E837" s="77" t="s">
        <v>32</v>
      </c>
      <c r="F837" s="78" t="s">
        <v>44</v>
      </c>
      <c r="G837" s="73" t="s">
        <v>45</v>
      </c>
    </row>
    <row r="838" spans="1:7" s="57" customFormat="1" ht="15.75" customHeight="1">
      <c r="A838" s="91"/>
      <c r="B838" s="75" t="s">
        <v>805</v>
      </c>
      <c r="C838" s="80" t="s">
        <v>807</v>
      </c>
      <c r="D838" s="95" t="s">
        <v>811</v>
      </c>
      <c r="E838" s="79">
        <v>43434</v>
      </c>
      <c r="F838" s="79">
        <f>E838+5</f>
        <v>43439</v>
      </c>
      <c r="G838" s="74">
        <f>F838+17</f>
        <v>43456</v>
      </c>
    </row>
    <row r="839" spans="1:7" s="57" customFormat="1" ht="15.75" customHeight="1">
      <c r="A839" s="91"/>
      <c r="B839" s="75" t="s">
        <v>220</v>
      </c>
      <c r="C839" s="80" t="s">
        <v>808</v>
      </c>
      <c r="D839" s="96"/>
      <c r="E839" s="79">
        <f t="shared" ref="E839:F842" si="91">E838+7</f>
        <v>43441</v>
      </c>
      <c r="F839" s="79">
        <f t="shared" si="91"/>
        <v>43446</v>
      </c>
      <c r="G839" s="74">
        <f>F839+17</f>
        <v>43463</v>
      </c>
    </row>
    <row r="840" spans="1:7" s="57" customFormat="1" ht="15.75" customHeight="1">
      <c r="A840" s="90"/>
      <c r="B840" s="75" t="s">
        <v>806</v>
      </c>
      <c r="C840" s="80" t="s">
        <v>809</v>
      </c>
      <c r="D840" s="96"/>
      <c r="E840" s="79">
        <f t="shared" si="91"/>
        <v>43448</v>
      </c>
      <c r="F840" s="79">
        <f t="shared" si="91"/>
        <v>43453</v>
      </c>
      <c r="G840" s="74">
        <f>F840+17</f>
        <v>43470</v>
      </c>
    </row>
    <row r="841" spans="1:7" s="57" customFormat="1" ht="15.75" customHeight="1">
      <c r="A841" s="37"/>
      <c r="B841" s="75"/>
      <c r="C841" s="80"/>
      <c r="D841" s="96"/>
      <c r="E841" s="79">
        <f t="shared" si="91"/>
        <v>43455</v>
      </c>
      <c r="F841" s="79">
        <f t="shared" si="91"/>
        <v>43460</v>
      </c>
      <c r="G841" s="74">
        <f>F841+17</f>
        <v>43477</v>
      </c>
    </row>
    <row r="842" spans="1:7" s="57" customFormat="1" ht="15.75" customHeight="1">
      <c r="A842" s="98" t="s">
        <v>981</v>
      </c>
      <c r="B842" s="80"/>
      <c r="C842" s="80"/>
      <c r="D842" s="97"/>
      <c r="E842" s="79">
        <f t="shared" si="91"/>
        <v>43462</v>
      </c>
      <c r="F842" s="79">
        <f t="shared" si="91"/>
        <v>43467</v>
      </c>
      <c r="G842" s="74">
        <f>F842+17</f>
        <v>43484</v>
      </c>
    </row>
    <row r="843" spans="1:7" s="57" customFormat="1" ht="15.75" customHeight="1">
      <c r="A843" s="91"/>
      <c r="B843" s="41"/>
      <c r="C843" s="41"/>
      <c r="D843" s="18"/>
      <c r="E843" s="18"/>
      <c r="F843" s="19"/>
      <c r="G843" s="42"/>
    </row>
    <row r="844" spans="1:7" s="57" customFormat="1" ht="15.75" customHeight="1">
      <c r="A844" s="91"/>
      <c r="B844" s="662" t="s">
        <v>817</v>
      </c>
      <c r="C844" s="662" t="s">
        <v>41</v>
      </c>
      <c r="D844" s="73" t="s">
        <v>42</v>
      </c>
      <c r="E844" s="73" t="s">
        <v>818</v>
      </c>
      <c r="F844" s="73" t="s">
        <v>43</v>
      </c>
      <c r="G844" s="73" t="s">
        <v>156</v>
      </c>
    </row>
    <row r="845" spans="1:7" s="57" customFormat="1" ht="15.75" customHeight="1">
      <c r="A845" s="91"/>
      <c r="B845" s="663"/>
      <c r="C845" s="663"/>
      <c r="D845" s="687" t="s">
        <v>982</v>
      </c>
      <c r="E845" s="73" t="s">
        <v>32</v>
      </c>
      <c r="F845" s="73" t="s">
        <v>44</v>
      </c>
      <c r="G845" s="73" t="s">
        <v>45</v>
      </c>
    </row>
    <row r="846" spans="1:7" s="57" customFormat="1" ht="15.75" customHeight="1">
      <c r="A846" s="91"/>
      <c r="B846" s="75" t="s">
        <v>363</v>
      </c>
      <c r="C846" s="75" t="s">
        <v>895</v>
      </c>
      <c r="D846" s="688"/>
      <c r="E846" s="74">
        <v>43431</v>
      </c>
      <c r="F846" s="74">
        <f>E846+3</f>
        <v>43434</v>
      </c>
      <c r="G846" s="74">
        <f>F846+15</f>
        <v>43449</v>
      </c>
    </row>
    <row r="847" spans="1:7" s="57" customFormat="1" ht="15.75" customHeight="1">
      <c r="A847" s="91"/>
      <c r="B847" s="145" t="s">
        <v>744</v>
      </c>
      <c r="C847" s="75" t="s">
        <v>745</v>
      </c>
      <c r="D847" s="688"/>
      <c r="E847" s="74">
        <f t="shared" ref="E847:F850" si="92">E846+7</f>
        <v>43438</v>
      </c>
      <c r="F847" s="74">
        <f t="shared" si="92"/>
        <v>43441</v>
      </c>
      <c r="G847" s="74">
        <f>F847+15</f>
        <v>43456</v>
      </c>
    </row>
    <row r="848" spans="1:7" s="57" customFormat="1" ht="15.75" customHeight="1">
      <c r="A848" s="91"/>
      <c r="B848" s="75" t="s">
        <v>380</v>
      </c>
      <c r="C848" s="75" t="s">
        <v>897</v>
      </c>
      <c r="D848" s="688"/>
      <c r="E848" s="74">
        <f t="shared" si="92"/>
        <v>43445</v>
      </c>
      <c r="F848" s="74">
        <f t="shared" si="92"/>
        <v>43448</v>
      </c>
      <c r="G848" s="74">
        <f>F848+15</f>
        <v>43463</v>
      </c>
    </row>
    <row r="849" spans="1:7" s="57" customFormat="1" ht="15.75" customHeight="1">
      <c r="A849" s="91"/>
      <c r="B849" s="75" t="s">
        <v>448</v>
      </c>
      <c r="C849" s="75" t="s">
        <v>898</v>
      </c>
      <c r="D849" s="688"/>
      <c r="E849" s="74">
        <f t="shared" si="92"/>
        <v>43452</v>
      </c>
      <c r="F849" s="74">
        <f t="shared" si="92"/>
        <v>43455</v>
      </c>
      <c r="G849" s="74">
        <f>F849+15</f>
        <v>43470</v>
      </c>
    </row>
    <row r="850" spans="1:7" s="57" customFormat="1" ht="15.75" customHeight="1">
      <c r="A850" s="91"/>
      <c r="B850" s="75" t="s">
        <v>352</v>
      </c>
      <c r="C850" s="75" t="s">
        <v>899</v>
      </c>
      <c r="D850" s="689"/>
      <c r="E850" s="74">
        <f t="shared" si="92"/>
        <v>43459</v>
      </c>
      <c r="F850" s="74">
        <f t="shared" si="92"/>
        <v>43462</v>
      </c>
      <c r="G850" s="74">
        <f>F850+15</f>
        <v>43477</v>
      </c>
    </row>
    <row r="851" spans="1:7" s="57" customFormat="1" ht="15.75" customHeight="1">
      <c r="A851" s="91"/>
      <c r="B851" s="13"/>
      <c r="C851" s="9"/>
      <c r="D851" s="15"/>
      <c r="E851" s="12"/>
      <c r="F851" s="12"/>
      <c r="G851" s="12"/>
    </row>
    <row r="852" spans="1:7" s="57" customFormat="1" ht="15.75" customHeight="1">
      <c r="A852" s="91"/>
      <c r="B852" s="41"/>
      <c r="C852" s="41"/>
      <c r="D852" s="18"/>
      <c r="E852" s="18"/>
      <c r="F852" s="19"/>
      <c r="G852" s="42"/>
    </row>
    <row r="853" spans="1:7" s="57" customFormat="1" ht="15.75" customHeight="1">
      <c r="A853" s="91"/>
      <c r="B853" s="19"/>
      <c r="C853" s="41"/>
      <c r="D853" s="18"/>
      <c r="E853" s="18"/>
      <c r="F853" s="42"/>
      <c r="G853" s="42"/>
    </row>
    <row r="854" spans="1:7" s="57" customFormat="1" ht="15.75" customHeight="1">
      <c r="A854" s="91"/>
      <c r="B854" s="664" t="s">
        <v>821</v>
      </c>
      <c r="C854" s="73" t="s">
        <v>41</v>
      </c>
      <c r="D854" s="73" t="s">
        <v>42</v>
      </c>
      <c r="E854" s="73" t="s">
        <v>814</v>
      </c>
      <c r="F854" s="73" t="s">
        <v>43</v>
      </c>
      <c r="G854" s="171" t="s">
        <v>274</v>
      </c>
    </row>
    <row r="855" spans="1:7" s="57" customFormat="1" ht="15.75" customHeight="1">
      <c r="A855" s="91"/>
      <c r="B855" s="665"/>
      <c r="C855" s="73"/>
      <c r="D855" s="687" t="s">
        <v>983</v>
      </c>
      <c r="E855" s="74" t="s">
        <v>32</v>
      </c>
      <c r="F855" s="73" t="s">
        <v>44</v>
      </c>
      <c r="G855" s="73" t="s">
        <v>45</v>
      </c>
    </row>
    <row r="856" spans="1:7" s="57" customFormat="1" ht="15.75" customHeight="1">
      <c r="A856" s="91"/>
      <c r="B856" s="172" t="s">
        <v>630</v>
      </c>
      <c r="C856" s="106" t="s">
        <v>302</v>
      </c>
      <c r="D856" s="688"/>
      <c r="E856" s="74">
        <v>43435</v>
      </c>
      <c r="F856" s="74">
        <f>E856+5</f>
        <v>43440</v>
      </c>
      <c r="G856" s="74">
        <f>F856+12</f>
        <v>43452</v>
      </c>
    </row>
    <row r="857" spans="1:7" s="57" customFormat="1" ht="15.75" customHeight="1">
      <c r="A857" s="91"/>
      <c r="B857" s="172" t="s">
        <v>369</v>
      </c>
      <c r="C857" s="106" t="s">
        <v>631</v>
      </c>
      <c r="D857" s="688"/>
      <c r="E857" s="74">
        <f t="shared" ref="E857:F860" si="93">E856+7</f>
        <v>43442</v>
      </c>
      <c r="F857" s="74">
        <f t="shared" si="93"/>
        <v>43447</v>
      </c>
      <c r="G857" s="74">
        <f>F857+12</f>
        <v>43459</v>
      </c>
    </row>
    <row r="858" spans="1:7" s="57" customFormat="1" ht="15.75" customHeight="1">
      <c r="A858" s="91"/>
      <c r="B858" s="172" t="s">
        <v>394</v>
      </c>
      <c r="C858" s="106" t="s">
        <v>307</v>
      </c>
      <c r="D858" s="688"/>
      <c r="E858" s="74">
        <f t="shared" si="93"/>
        <v>43449</v>
      </c>
      <c r="F858" s="74">
        <f t="shared" si="93"/>
        <v>43454</v>
      </c>
      <c r="G858" s="74">
        <f>F858+12</f>
        <v>43466</v>
      </c>
    </row>
    <row r="859" spans="1:7" s="57" customFormat="1" ht="15.75" customHeight="1">
      <c r="A859" s="91"/>
      <c r="B859" s="126" t="s">
        <v>367</v>
      </c>
      <c r="C859" s="106" t="s">
        <v>632</v>
      </c>
      <c r="D859" s="688"/>
      <c r="E859" s="74">
        <f t="shared" si="93"/>
        <v>43456</v>
      </c>
      <c r="F859" s="74">
        <f t="shared" si="93"/>
        <v>43461</v>
      </c>
      <c r="G859" s="74">
        <f>F859+12</f>
        <v>43473</v>
      </c>
    </row>
    <row r="860" spans="1:7" s="57" customFormat="1" ht="15.75" customHeight="1">
      <c r="A860" s="91" t="s">
        <v>984</v>
      </c>
      <c r="B860" s="126"/>
      <c r="C860" s="106"/>
      <c r="D860" s="689"/>
      <c r="E860" s="74">
        <f t="shared" si="93"/>
        <v>43463</v>
      </c>
      <c r="F860" s="74">
        <f t="shared" si="93"/>
        <v>43468</v>
      </c>
      <c r="G860" s="74">
        <f>F860+12</f>
        <v>43480</v>
      </c>
    </row>
    <row r="861" spans="1:7" s="57" customFormat="1" ht="15.75" customHeight="1">
      <c r="A861" s="91"/>
      <c r="B861" s="13"/>
      <c r="C861" s="13"/>
      <c r="D861" s="15"/>
      <c r="E861" s="12"/>
      <c r="F861" s="12"/>
      <c r="G861" s="12"/>
    </row>
    <row r="862" spans="1:7" s="57" customFormat="1" ht="15.75" customHeight="1">
      <c r="A862" s="91"/>
      <c r="B862" s="13"/>
      <c r="C862" s="13"/>
      <c r="D862" s="15"/>
      <c r="E862" s="12"/>
      <c r="F862" s="12"/>
      <c r="G862" s="12"/>
    </row>
    <row r="863" spans="1:7" s="57" customFormat="1" ht="15.75" customHeight="1">
      <c r="A863" s="91"/>
      <c r="B863" s="19"/>
      <c r="C863" s="41"/>
      <c r="D863" s="18"/>
      <c r="E863" s="18"/>
      <c r="F863" s="19"/>
      <c r="G863" s="42"/>
    </row>
    <row r="864" spans="1:7" s="57" customFormat="1" ht="15.75" customHeight="1">
      <c r="A864" s="91"/>
      <c r="B864" s="662" t="s">
        <v>40</v>
      </c>
      <c r="C864" s="88" t="s">
        <v>41</v>
      </c>
      <c r="D864" s="88" t="s">
        <v>42</v>
      </c>
      <c r="E864" s="73" t="s">
        <v>814</v>
      </c>
      <c r="F864" s="73" t="s">
        <v>43</v>
      </c>
      <c r="G864" s="88" t="s">
        <v>156</v>
      </c>
    </row>
    <row r="865" spans="1:7" s="57" customFormat="1" ht="15.75" customHeight="1">
      <c r="A865" s="91"/>
      <c r="B865" s="663"/>
      <c r="C865" s="89"/>
      <c r="D865" s="89"/>
      <c r="E865" s="77" t="s">
        <v>32</v>
      </c>
      <c r="F865" s="78" t="s">
        <v>44</v>
      </c>
      <c r="G865" s="73" t="s">
        <v>45</v>
      </c>
    </row>
    <row r="866" spans="1:7" s="57" customFormat="1" ht="15.75" customHeight="1">
      <c r="A866" s="91"/>
      <c r="B866" s="75" t="s">
        <v>805</v>
      </c>
      <c r="C866" s="80" t="s">
        <v>807</v>
      </c>
      <c r="D866" s="95" t="s">
        <v>985</v>
      </c>
      <c r="E866" s="79">
        <v>43434</v>
      </c>
      <c r="F866" s="79">
        <f>E866+5</f>
        <v>43439</v>
      </c>
      <c r="G866" s="74">
        <f>F866+17</f>
        <v>43456</v>
      </c>
    </row>
    <row r="867" spans="1:7" s="57" customFormat="1" ht="15.75" customHeight="1">
      <c r="A867" s="91"/>
      <c r="B867" s="75" t="s">
        <v>220</v>
      </c>
      <c r="C867" s="80" t="s">
        <v>808</v>
      </c>
      <c r="D867" s="96"/>
      <c r="E867" s="79">
        <f t="shared" ref="E867:F870" si="94">E866+7</f>
        <v>43441</v>
      </c>
      <c r="F867" s="79">
        <f t="shared" si="94"/>
        <v>43446</v>
      </c>
      <c r="G867" s="74">
        <f>F867+17</f>
        <v>43463</v>
      </c>
    </row>
    <row r="868" spans="1:7" s="57" customFormat="1" ht="15.75" customHeight="1">
      <c r="A868" s="91"/>
      <c r="B868" s="75" t="s">
        <v>806</v>
      </c>
      <c r="C868" s="80" t="s">
        <v>809</v>
      </c>
      <c r="D868" s="96"/>
      <c r="E868" s="79">
        <f t="shared" si="94"/>
        <v>43448</v>
      </c>
      <c r="F868" s="79">
        <f t="shared" si="94"/>
        <v>43453</v>
      </c>
      <c r="G868" s="74">
        <f>F868+17</f>
        <v>43470</v>
      </c>
    </row>
    <row r="869" spans="1:7" s="57" customFormat="1" ht="15.75" customHeight="1">
      <c r="A869" s="91"/>
      <c r="B869" s="75"/>
      <c r="C869" s="80"/>
      <c r="D869" s="96"/>
      <c r="E869" s="79">
        <f t="shared" si="94"/>
        <v>43455</v>
      </c>
      <c r="F869" s="79">
        <f t="shared" si="94"/>
        <v>43460</v>
      </c>
      <c r="G869" s="74">
        <f>F869+17</f>
        <v>43477</v>
      </c>
    </row>
    <row r="870" spans="1:7" s="57" customFormat="1" ht="15.75" customHeight="1">
      <c r="A870" s="91" t="s">
        <v>986</v>
      </c>
      <c r="B870" s="80"/>
      <c r="C870" s="80"/>
      <c r="D870" s="97"/>
      <c r="E870" s="79">
        <f t="shared" si="94"/>
        <v>43462</v>
      </c>
      <c r="F870" s="79">
        <f t="shared" si="94"/>
        <v>43467</v>
      </c>
      <c r="G870" s="74">
        <f>F870+17</f>
        <v>43484</v>
      </c>
    </row>
    <row r="871" spans="1:7" s="57" customFormat="1" ht="15.75" customHeight="1">
      <c r="A871" s="91"/>
      <c r="B871" s="43"/>
      <c r="C871" s="41"/>
      <c r="D871" s="18"/>
      <c r="E871" s="18"/>
      <c r="F871" s="19"/>
      <c r="G871" s="42"/>
    </row>
    <row r="872" spans="1:7" s="57" customFormat="1" ht="15.75" customHeight="1">
      <c r="A872" s="91"/>
      <c r="B872" s="19"/>
      <c r="C872" s="41"/>
      <c r="D872" s="18"/>
      <c r="E872" s="18"/>
      <c r="F872" s="19"/>
      <c r="G872" s="42"/>
    </row>
    <row r="873" spans="1:7" s="57" customFormat="1" ht="15.75" customHeight="1">
      <c r="A873" s="91"/>
      <c r="B873" s="662" t="s">
        <v>40</v>
      </c>
      <c r="C873" s="88" t="s">
        <v>41</v>
      </c>
      <c r="D873" s="88" t="s">
        <v>42</v>
      </c>
      <c r="E873" s="73" t="s">
        <v>814</v>
      </c>
      <c r="F873" s="73" t="s">
        <v>43</v>
      </c>
      <c r="G873" s="73" t="s">
        <v>158</v>
      </c>
    </row>
    <row r="874" spans="1:7" s="57" customFormat="1" ht="15.75" customHeight="1">
      <c r="A874" s="91"/>
      <c r="B874" s="663"/>
      <c r="C874" s="89"/>
      <c r="D874" s="89"/>
      <c r="E874" s="77" t="s">
        <v>32</v>
      </c>
      <c r="F874" s="78" t="s">
        <v>44</v>
      </c>
      <c r="G874" s="73" t="s">
        <v>45</v>
      </c>
    </row>
    <row r="875" spans="1:7" s="57" customFormat="1" ht="15.75" customHeight="1">
      <c r="A875" s="91"/>
      <c r="B875" s="165" t="s">
        <v>627</v>
      </c>
      <c r="C875" s="166" t="s">
        <v>347</v>
      </c>
      <c r="D875" s="95" t="s">
        <v>987</v>
      </c>
      <c r="E875" s="79">
        <v>43435</v>
      </c>
      <c r="F875" s="79">
        <f>E875+4</f>
        <v>43439</v>
      </c>
      <c r="G875" s="74">
        <f>F875+30</f>
        <v>43469</v>
      </c>
    </row>
    <row r="876" spans="1:7" s="57" customFormat="1" ht="15.75" customHeight="1">
      <c r="A876" s="91"/>
      <c r="B876" s="165" t="s">
        <v>628</v>
      </c>
      <c r="C876" s="166" t="s">
        <v>128</v>
      </c>
      <c r="D876" s="96"/>
      <c r="E876" s="79">
        <f t="shared" ref="E876:F879" si="95">E875+7</f>
        <v>43442</v>
      </c>
      <c r="F876" s="79">
        <f t="shared" si="95"/>
        <v>43446</v>
      </c>
      <c r="G876" s="74">
        <f>F876+30</f>
        <v>43476</v>
      </c>
    </row>
    <row r="877" spans="1:7" s="57" customFormat="1" ht="15.75" customHeight="1">
      <c r="A877" s="91"/>
      <c r="B877" s="165" t="s">
        <v>354</v>
      </c>
      <c r="C877" s="166" t="s">
        <v>346</v>
      </c>
      <c r="D877" s="96"/>
      <c r="E877" s="79">
        <f t="shared" si="95"/>
        <v>43449</v>
      </c>
      <c r="F877" s="79">
        <f t="shared" si="95"/>
        <v>43453</v>
      </c>
      <c r="G877" s="74">
        <f>F877+30</f>
        <v>43483</v>
      </c>
    </row>
    <row r="878" spans="1:7" s="57" customFormat="1" ht="15.75" customHeight="1">
      <c r="A878" s="91"/>
      <c r="B878" s="165" t="s">
        <v>322</v>
      </c>
      <c r="C878" s="166" t="s">
        <v>629</v>
      </c>
      <c r="D878" s="96"/>
      <c r="E878" s="79">
        <f t="shared" si="95"/>
        <v>43456</v>
      </c>
      <c r="F878" s="79">
        <f t="shared" si="95"/>
        <v>43460</v>
      </c>
      <c r="G878" s="74">
        <f>F878+30</f>
        <v>43490</v>
      </c>
    </row>
    <row r="879" spans="1:7" s="57" customFormat="1" ht="15.75" customHeight="1">
      <c r="A879" s="91" t="s">
        <v>158</v>
      </c>
      <c r="B879" s="165" t="s">
        <v>204</v>
      </c>
      <c r="C879" s="144" t="s">
        <v>130</v>
      </c>
      <c r="D879" s="97"/>
      <c r="E879" s="79">
        <f t="shared" si="95"/>
        <v>43463</v>
      </c>
      <c r="F879" s="79">
        <f t="shared" si="95"/>
        <v>43467</v>
      </c>
      <c r="G879" s="74">
        <f>F879+30</f>
        <v>43497</v>
      </c>
    </row>
    <row r="880" spans="1:7" s="57" customFormat="1" ht="15.75" customHeight="1">
      <c r="A880" s="91"/>
      <c r="B880" s="13"/>
      <c r="C880" s="19"/>
      <c r="D880" s="15"/>
      <c r="E880" s="15"/>
      <c r="F880" s="81"/>
      <c r="G880" s="12"/>
    </row>
    <row r="881" spans="1:7" s="57" customFormat="1" ht="15.75" customHeight="1">
      <c r="A881" s="91"/>
      <c r="B881" s="19"/>
      <c r="C881" s="41"/>
      <c r="D881" s="42"/>
      <c r="E881" s="42"/>
      <c r="F881" s="19"/>
      <c r="G881" s="42"/>
    </row>
    <row r="882" spans="1:7" s="57" customFormat="1" ht="15.75" customHeight="1">
      <c r="A882" s="91"/>
      <c r="B882" s="662" t="s">
        <v>40</v>
      </c>
      <c r="C882" s="88" t="s">
        <v>41</v>
      </c>
      <c r="D882" s="88" t="s">
        <v>42</v>
      </c>
      <c r="E882" s="73" t="s">
        <v>814</v>
      </c>
      <c r="F882" s="73" t="s">
        <v>43</v>
      </c>
      <c r="G882" s="88" t="s">
        <v>160</v>
      </c>
    </row>
    <row r="883" spans="1:7" s="57" customFormat="1" ht="15.75" customHeight="1">
      <c r="A883" s="91"/>
      <c r="B883" s="663"/>
      <c r="C883" s="89"/>
      <c r="D883" s="89"/>
      <c r="E883" s="77" t="s">
        <v>32</v>
      </c>
      <c r="F883" s="78" t="s">
        <v>44</v>
      </c>
      <c r="G883" s="73" t="s">
        <v>45</v>
      </c>
    </row>
    <row r="884" spans="1:7" s="57" customFormat="1" ht="15.75" customHeight="1">
      <c r="A884" s="91"/>
      <c r="B884" s="165" t="s">
        <v>627</v>
      </c>
      <c r="C884" s="166" t="s">
        <v>347</v>
      </c>
      <c r="D884" s="95" t="s">
        <v>987</v>
      </c>
      <c r="E884" s="79">
        <v>43435</v>
      </c>
      <c r="F884" s="79">
        <f>E884+4</f>
        <v>43439</v>
      </c>
      <c r="G884" s="74">
        <f>F884+30</f>
        <v>43469</v>
      </c>
    </row>
    <row r="885" spans="1:7" s="57" customFormat="1" ht="15.75" customHeight="1">
      <c r="A885" s="91"/>
      <c r="B885" s="165" t="s">
        <v>628</v>
      </c>
      <c r="C885" s="166" t="s">
        <v>128</v>
      </c>
      <c r="D885" s="96"/>
      <c r="E885" s="79">
        <f t="shared" ref="E885:F888" si="96">E884+7</f>
        <v>43442</v>
      </c>
      <c r="F885" s="79">
        <f t="shared" si="96"/>
        <v>43446</v>
      </c>
      <c r="G885" s="74">
        <f>F885+30</f>
        <v>43476</v>
      </c>
    </row>
    <row r="886" spans="1:7" s="57" customFormat="1" ht="15.75" customHeight="1">
      <c r="A886" s="91"/>
      <c r="B886" s="165" t="s">
        <v>354</v>
      </c>
      <c r="C886" s="166" t="s">
        <v>346</v>
      </c>
      <c r="D886" s="96"/>
      <c r="E886" s="79">
        <f t="shared" si="96"/>
        <v>43449</v>
      </c>
      <c r="F886" s="79">
        <f t="shared" si="96"/>
        <v>43453</v>
      </c>
      <c r="G886" s="74">
        <f>F886+30</f>
        <v>43483</v>
      </c>
    </row>
    <row r="887" spans="1:7" s="57" customFormat="1" ht="15.75" customHeight="1">
      <c r="A887" s="91"/>
      <c r="B887" s="165" t="s">
        <v>322</v>
      </c>
      <c r="C887" s="166" t="s">
        <v>629</v>
      </c>
      <c r="D887" s="96"/>
      <c r="E887" s="79">
        <f t="shared" si="96"/>
        <v>43456</v>
      </c>
      <c r="F887" s="79">
        <f t="shared" si="96"/>
        <v>43460</v>
      </c>
      <c r="G887" s="74">
        <f>F887+30</f>
        <v>43490</v>
      </c>
    </row>
    <row r="888" spans="1:7" s="57" customFormat="1" ht="15.75" customHeight="1">
      <c r="A888" s="91" t="s">
        <v>160</v>
      </c>
      <c r="B888" s="165" t="s">
        <v>204</v>
      </c>
      <c r="C888" s="144" t="s">
        <v>130</v>
      </c>
      <c r="D888" s="97"/>
      <c r="E888" s="79">
        <f t="shared" si="96"/>
        <v>43463</v>
      </c>
      <c r="F888" s="79">
        <f t="shared" si="96"/>
        <v>43467</v>
      </c>
      <c r="G888" s="74">
        <f>F888+30</f>
        <v>43497</v>
      </c>
    </row>
    <row r="889" spans="1:7" s="57" customFormat="1" ht="15.75" customHeight="1">
      <c r="A889" s="91"/>
      <c r="B889" s="13"/>
      <c r="C889" s="13"/>
      <c r="D889" s="15"/>
      <c r="E889" s="15"/>
      <c r="F889" s="12"/>
      <c r="G889" s="12"/>
    </row>
    <row r="890" spans="1:7" s="57" customFormat="1" ht="15.75" customHeight="1">
      <c r="A890" s="91"/>
      <c r="B890" s="19"/>
      <c r="C890" s="41"/>
      <c r="D890" s="18"/>
      <c r="E890" s="18"/>
      <c r="F890" s="19"/>
      <c r="G890" s="42"/>
    </row>
    <row r="891" spans="1:7" s="57" customFormat="1" ht="15.75" customHeight="1">
      <c r="A891" s="91"/>
      <c r="B891" s="662" t="s">
        <v>40</v>
      </c>
      <c r="C891" s="88" t="s">
        <v>41</v>
      </c>
      <c r="D891" s="88" t="s">
        <v>42</v>
      </c>
      <c r="E891" s="73" t="s">
        <v>814</v>
      </c>
      <c r="F891" s="73" t="s">
        <v>43</v>
      </c>
      <c r="G891" s="73" t="s">
        <v>1</v>
      </c>
    </row>
    <row r="892" spans="1:7" s="57" customFormat="1" ht="15.75" customHeight="1">
      <c r="A892" s="91"/>
      <c r="B892" s="663"/>
      <c r="C892" s="89"/>
      <c r="D892" s="89"/>
      <c r="E892" s="77" t="s">
        <v>32</v>
      </c>
      <c r="F892" s="78" t="s">
        <v>44</v>
      </c>
      <c r="G892" s="73" t="s">
        <v>45</v>
      </c>
    </row>
    <row r="893" spans="1:7" s="57" customFormat="1" ht="15.75" customHeight="1">
      <c r="A893" s="91"/>
      <c r="B893" s="75" t="s">
        <v>343</v>
      </c>
      <c r="C893" s="80" t="s">
        <v>272</v>
      </c>
      <c r="D893" s="95" t="s">
        <v>988</v>
      </c>
      <c r="E893" s="79">
        <v>43431</v>
      </c>
      <c r="F893" s="79">
        <f>E893+5</f>
        <v>43436</v>
      </c>
      <c r="G893" s="74">
        <f>F893+17</f>
        <v>43453</v>
      </c>
    </row>
    <row r="894" spans="1:7" s="57" customFormat="1" ht="15.75" customHeight="1">
      <c r="A894" s="91"/>
      <c r="B894" s="75" t="s">
        <v>624</v>
      </c>
      <c r="C894" s="80"/>
      <c r="D894" s="96"/>
      <c r="E894" s="79">
        <f t="shared" ref="E894:F897" si="97">E893+7</f>
        <v>43438</v>
      </c>
      <c r="F894" s="79">
        <f t="shared" si="97"/>
        <v>43443</v>
      </c>
      <c r="G894" s="74">
        <f>F894+17</f>
        <v>43460</v>
      </c>
    </row>
    <row r="895" spans="1:7" s="57" customFormat="1" ht="15.75" customHeight="1">
      <c r="A895" s="91"/>
      <c r="B895" s="75" t="s">
        <v>149</v>
      </c>
      <c r="C895" s="80" t="s">
        <v>480</v>
      </c>
      <c r="D895" s="96"/>
      <c r="E895" s="79">
        <f t="shared" si="97"/>
        <v>43445</v>
      </c>
      <c r="F895" s="79">
        <f t="shared" si="97"/>
        <v>43450</v>
      </c>
      <c r="G895" s="74">
        <f>F895+17</f>
        <v>43467</v>
      </c>
    </row>
    <row r="896" spans="1:7" s="57" customFormat="1" ht="15.75" customHeight="1">
      <c r="A896" s="91"/>
      <c r="B896" s="75"/>
      <c r="C896" s="80"/>
      <c r="D896" s="96"/>
      <c r="E896" s="79">
        <f t="shared" si="97"/>
        <v>43452</v>
      </c>
      <c r="F896" s="79">
        <f t="shared" si="97"/>
        <v>43457</v>
      </c>
      <c r="G896" s="74">
        <f>F896+17</f>
        <v>43474</v>
      </c>
    </row>
    <row r="897" spans="1:7" s="57" customFormat="1" ht="15.75" customHeight="1">
      <c r="A897" s="91" t="s">
        <v>989</v>
      </c>
      <c r="B897" s="80" t="s">
        <v>625</v>
      </c>
      <c r="C897" s="80" t="s">
        <v>626</v>
      </c>
      <c r="D897" s="97"/>
      <c r="E897" s="79">
        <f t="shared" si="97"/>
        <v>43459</v>
      </c>
      <c r="F897" s="79">
        <f t="shared" si="97"/>
        <v>43464</v>
      </c>
      <c r="G897" s="74">
        <f>F897+17</f>
        <v>43481</v>
      </c>
    </row>
    <row r="898" spans="1:7" s="57" customFormat="1" ht="15.75" customHeight="1">
      <c r="A898" s="91"/>
      <c r="B898" s="13"/>
      <c r="C898" s="13"/>
      <c r="D898" s="15"/>
      <c r="E898" s="12"/>
      <c r="F898" s="12"/>
      <c r="G898" s="12"/>
    </row>
    <row r="899" spans="1:7" s="57" customFormat="1" ht="15.75" customHeight="1">
      <c r="A899" s="91"/>
      <c r="B899" s="19"/>
      <c r="C899" s="41"/>
      <c r="D899" s="18"/>
      <c r="E899" s="18"/>
      <c r="F899" s="19"/>
      <c r="G899" s="42"/>
    </row>
    <row r="900" spans="1:7" s="57" customFormat="1" ht="15.75" customHeight="1">
      <c r="A900" s="91"/>
      <c r="B900" s="19"/>
      <c r="C900" s="41"/>
      <c r="D900" s="18"/>
      <c r="E900" s="18"/>
      <c r="F900" s="19"/>
      <c r="G900" s="42"/>
    </row>
    <row r="901" spans="1:7" s="57" customFormat="1" ht="15.75" customHeight="1">
      <c r="A901" s="91"/>
      <c r="B901" s="662" t="s">
        <v>40</v>
      </c>
      <c r="C901" s="88" t="s">
        <v>41</v>
      </c>
      <c r="D901" s="88" t="s">
        <v>42</v>
      </c>
      <c r="E901" s="73" t="s">
        <v>814</v>
      </c>
      <c r="F901" s="73" t="s">
        <v>43</v>
      </c>
      <c r="G901" s="73" t="s">
        <v>1</v>
      </c>
    </row>
    <row r="902" spans="1:7" s="57" customFormat="1" ht="15.75" customHeight="1">
      <c r="A902" s="91"/>
      <c r="B902" s="663"/>
      <c r="C902" s="89"/>
      <c r="D902" s="89"/>
      <c r="E902" s="77" t="s">
        <v>32</v>
      </c>
      <c r="F902" s="78" t="s">
        <v>44</v>
      </c>
      <c r="G902" s="73" t="s">
        <v>45</v>
      </c>
    </row>
    <row r="903" spans="1:7" s="57" customFormat="1" ht="15.75" customHeight="1">
      <c r="A903" s="91"/>
      <c r="B903" s="75" t="s">
        <v>343</v>
      </c>
      <c r="C903" s="80" t="s">
        <v>272</v>
      </c>
      <c r="D903" s="95" t="s">
        <v>988</v>
      </c>
      <c r="E903" s="79">
        <v>43431</v>
      </c>
      <c r="F903" s="79">
        <f>E903+5</f>
        <v>43436</v>
      </c>
      <c r="G903" s="74">
        <f>F903+17</f>
        <v>43453</v>
      </c>
    </row>
    <row r="904" spans="1:7" s="57" customFormat="1" ht="15.75" customHeight="1">
      <c r="A904" s="91"/>
      <c r="B904" s="75" t="s">
        <v>624</v>
      </c>
      <c r="C904" s="80"/>
      <c r="D904" s="96"/>
      <c r="E904" s="79">
        <f t="shared" ref="E904:F907" si="98">E903+7</f>
        <v>43438</v>
      </c>
      <c r="F904" s="79">
        <f t="shared" si="98"/>
        <v>43443</v>
      </c>
      <c r="G904" s="74">
        <f>F904+17</f>
        <v>43460</v>
      </c>
    </row>
    <row r="905" spans="1:7" s="57" customFormat="1" ht="15.75" customHeight="1">
      <c r="A905" s="91"/>
      <c r="B905" s="75" t="s">
        <v>149</v>
      </c>
      <c r="C905" s="80" t="s">
        <v>480</v>
      </c>
      <c r="D905" s="96"/>
      <c r="E905" s="79">
        <f t="shared" si="98"/>
        <v>43445</v>
      </c>
      <c r="F905" s="79">
        <f t="shared" si="98"/>
        <v>43450</v>
      </c>
      <c r="G905" s="74">
        <f>F905+17</f>
        <v>43467</v>
      </c>
    </row>
    <row r="906" spans="1:7" s="57" customFormat="1" ht="15.75" customHeight="1">
      <c r="A906" s="91"/>
      <c r="B906" s="75"/>
      <c r="C906" s="80"/>
      <c r="D906" s="96"/>
      <c r="E906" s="79">
        <f t="shared" si="98"/>
        <v>43452</v>
      </c>
      <c r="F906" s="79">
        <f t="shared" si="98"/>
        <v>43457</v>
      </c>
      <c r="G906" s="74">
        <f>F906+17</f>
        <v>43474</v>
      </c>
    </row>
    <row r="907" spans="1:7" s="57" customFormat="1" ht="15.75" customHeight="1">
      <c r="A907" s="91" t="s">
        <v>161</v>
      </c>
      <c r="B907" s="80" t="s">
        <v>625</v>
      </c>
      <c r="C907" s="80" t="s">
        <v>626</v>
      </c>
      <c r="D907" s="97"/>
      <c r="E907" s="79">
        <f t="shared" si="98"/>
        <v>43459</v>
      </c>
      <c r="F907" s="79">
        <f t="shared" si="98"/>
        <v>43464</v>
      </c>
      <c r="G907" s="74">
        <f>F907+17</f>
        <v>43481</v>
      </c>
    </row>
    <row r="908" spans="1:7" s="57" customFormat="1" ht="15.75" customHeight="1">
      <c r="A908" s="91"/>
      <c r="B908" s="13"/>
      <c r="C908" s="13"/>
      <c r="D908" s="15"/>
      <c r="E908" s="12"/>
      <c r="F908" s="12"/>
      <c r="G908" s="12"/>
    </row>
    <row r="909" spans="1:7" s="57" customFormat="1" ht="15.75" customHeight="1">
      <c r="A909" s="91"/>
      <c r="B909" s="19" t="s">
        <v>826</v>
      </c>
      <c r="C909" s="43"/>
      <c r="D909" s="18"/>
      <c r="E909" s="18"/>
      <c r="F909" s="19"/>
      <c r="G909" s="42"/>
    </row>
    <row r="910" spans="1:7" s="57" customFormat="1" ht="15.75" customHeight="1">
      <c r="A910" s="91"/>
      <c r="B910" s="13"/>
      <c r="C910" s="9"/>
      <c r="D910" s="15"/>
      <c r="E910" s="12"/>
      <c r="F910" s="12"/>
      <c r="G910" s="12"/>
    </row>
    <row r="911" spans="1:7" s="57" customFormat="1" ht="15.75" customHeight="1">
      <c r="A911" s="91"/>
      <c r="B911" s="662" t="s">
        <v>40</v>
      </c>
      <c r="C911" s="88" t="s">
        <v>41</v>
      </c>
      <c r="D911" s="88" t="s">
        <v>42</v>
      </c>
      <c r="E911" s="73" t="s">
        <v>814</v>
      </c>
      <c r="F911" s="73" t="s">
        <v>43</v>
      </c>
      <c r="G911" s="88" t="s">
        <v>156</v>
      </c>
    </row>
    <row r="912" spans="1:7" s="57" customFormat="1" ht="15.75" customHeight="1">
      <c r="A912" s="91"/>
      <c r="B912" s="663"/>
      <c r="C912" s="89"/>
      <c r="D912" s="89"/>
      <c r="E912" s="77" t="s">
        <v>32</v>
      </c>
      <c r="F912" s="78" t="s">
        <v>44</v>
      </c>
      <c r="G912" s="73" t="s">
        <v>45</v>
      </c>
    </row>
    <row r="913" spans="1:7" s="57" customFormat="1" ht="15.75" customHeight="1">
      <c r="A913" s="91"/>
      <c r="B913" s="75" t="s">
        <v>343</v>
      </c>
      <c r="C913" s="80" t="s">
        <v>272</v>
      </c>
      <c r="D913" s="95" t="s">
        <v>988</v>
      </c>
      <c r="E913" s="79">
        <v>43431</v>
      </c>
      <c r="F913" s="79">
        <f>E913+5</f>
        <v>43436</v>
      </c>
      <c r="G913" s="74">
        <f>F913+17</f>
        <v>43453</v>
      </c>
    </row>
    <row r="914" spans="1:7" s="57" customFormat="1" ht="15.75" customHeight="1">
      <c r="A914" s="91"/>
      <c r="B914" s="75" t="s">
        <v>624</v>
      </c>
      <c r="C914" s="80"/>
      <c r="D914" s="96"/>
      <c r="E914" s="79">
        <f t="shared" ref="E914:F917" si="99">E913+7</f>
        <v>43438</v>
      </c>
      <c r="F914" s="79">
        <f t="shared" si="99"/>
        <v>43443</v>
      </c>
      <c r="G914" s="74">
        <f>F914+17</f>
        <v>43460</v>
      </c>
    </row>
    <row r="915" spans="1:7" s="57" customFormat="1" ht="15.75" customHeight="1">
      <c r="A915" s="91"/>
      <c r="B915" s="75" t="s">
        <v>149</v>
      </c>
      <c r="C915" s="80" t="s">
        <v>480</v>
      </c>
      <c r="D915" s="96"/>
      <c r="E915" s="79">
        <f t="shared" si="99"/>
        <v>43445</v>
      </c>
      <c r="F915" s="79">
        <f t="shared" si="99"/>
        <v>43450</v>
      </c>
      <c r="G915" s="74">
        <f>F915+17</f>
        <v>43467</v>
      </c>
    </row>
    <row r="916" spans="1:7" s="57" customFormat="1" ht="15.75" customHeight="1">
      <c r="A916" s="91" t="s">
        <v>162</v>
      </c>
      <c r="B916" s="75"/>
      <c r="C916" s="80"/>
      <c r="D916" s="96"/>
      <c r="E916" s="79">
        <f t="shared" si="99"/>
        <v>43452</v>
      </c>
      <c r="F916" s="79">
        <f t="shared" si="99"/>
        <v>43457</v>
      </c>
      <c r="G916" s="74">
        <f>F916+17</f>
        <v>43474</v>
      </c>
    </row>
    <row r="917" spans="1:7" s="57" customFormat="1" ht="15.75" customHeight="1">
      <c r="A917" s="91"/>
      <c r="B917" s="80" t="s">
        <v>625</v>
      </c>
      <c r="C917" s="80" t="s">
        <v>626</v>
      </c>
      <c r="D917" s="97"/>
      <c r="E917" s="79">
        <f t="shared" si="99"/>
        <v>43459</v>
      </c>
      <c r="F917" s="79">
        <f t="shared" si="99"/>
        <v>43464</v>
      </c>
      <c r="G917" s="74">
        <f>F917+17</f>
        <v>43481</v>
      </c>
    </row>
    <row r="918" spans="1:7" s="57" customFormat="1" ht="15.75" customHeight="1">
      <c r="A918" s="91"/>
      <c r="B918" s="13"/>
      <c r="C918" s="9"/>
      <c r="D918" s="15"/>
      <c r="E918" s="12"/>
      <c r="F918" s="12"/>
      <c r="G918" s="12"/>
    </row>
    <row r="919" spans="1:7" s="57" customFormat="1" ht="15.75" customHeight="1">
      <c r="A919" s="91"/>
      <c r="B919" s="675" t="s">
        <v>40</v>
      </c>
      <c r="C919" s="73" t="s">
        <v>41</v>
      </c>
      <c r="D919" s="73" t="s">
        <v>42</v>
      </c>
      <c r="E919" s="73" t="s">
        <v>814</v>
      </c>
      <c r="F919" s="73" t="s">
        <v>43</v>
      </c>
      <c r="G919" s="73" t="s">
        <v>156</v>
      </c>
    </row>
    <row r="920" spans="1:7" s="57" customFormat="1" ht="15.75" customHeight="1">
      <c r="A920" s="91"/>
      <c r="B920" s="675"/>
      <c r="C920" s="73"/>
      <c r="D920" s="73"/>
      <c r="E920" s="73" t="s">
        <v>32</v>
      </c>
      <c r="F920" s="73" t="s">
        <v>44</v>
      </c>
      <c r="G920" s="73" t="s">
        <v>990</v>
      </c>
    </row>
    <row r="921" spans="1:7" s="57" customFormat="1" ht="15.75" customHeight="1">
      <c r="A921" s="91"/>
      <c r="B921" s="173" t="s">
        <v>366</v>
      </c>
      <c r="C921" s="86" t="s">
        <v>991</v>
      </c>
      <c r="D921" s="670" t="s">
        <v>992</v>
      </c>
      <c r="E921" s="74">
        <v>43433</v>
      </c>
      <c r="F921" s="74">
        <f>E921+3</f>
        <v>43436</v>
      </c>
      <c r="G921" s="74">
        <f>F921+17</f>
        <v>43453</v>
      </c>
    </row>
    <row r="922" spans="1:7" s="57" customFormat="1" ht="15.75" customHeight="1">
      <c r="A922" s="91"/>
      <c r="B922" s="173" t="s">
        <v>524</v>
      </c>
      <c r="C922" s="86" t="s">
        <v>993</v>
      </c>
      <c r="D922" s="670"/>
      <c r="E922" s="74">
        <f>E921+7</f>
        <v>43440</v>
      </c>
      <c r="F922" s="74">
        <f t="shared" ref="E922:F925" si="100">F921+7</f>
        <v>43443</v>
      </c>
      <c r="G922" s="74">
        <f>F922+17</f>
        <v>43460</v>
      </c>
    </row>
    <row r="923" spans="1:7" s="57" customFormat="1" ht="15.75" customHeight="1">
      <c r="A923" s="91"/>
      <c r="B923" s="173" t="s">
        <v>525</v>
      </c>
      <c r="C923" s="86" t="s">
        <v>991</v>
      </c>
      <c r="D923" s="670"/>
      <c r="E923" s="74">
        <f t="shared" si="100"/>
        <v>43447</v>
      </c>
      <c r="F923" s="74">
        <f t="shared" si="100"/>
        <v>43450</v>
      </c>
      <c r="G923" s="74">
        <f>F923+17</f>
        <v>43467</v>
      </c>
    </row>
    <row r="924" spans="1:7" s="57" customFormat="1" ht="15.75" customHeight="1">
      <c r="A924" s="91"/>
      <c r="B924" s="173" t="s">
        <v>277</v>
      </c>
      <c r="C924" s="86" t="s">
        <v>994</v>
      </c>
      <c r="D924" s="670"/>
      <c r="E924" s="74">
        <f t="shared" si="100"/>
        <v>43454</v>
      </c>
      <c r="F924" s="74">
        <f t="shared" si="100"/>
        <v>43457</v>
      </c>
      <c r="G924" s="74">
        <f>F924+17</f>
        <v>43474</v>
      </c>
    </row>
    <row r="925" spans="1:7" s="57" customFormat="1" ht="15.75" customHeight="1">
      <c r="A925" s="91"/>
      <c r="B925" s="174"/>
      <c r="C925" s="174"/>
      <c r="D925" s="670"/>
      <c r="E925" s="74">
        <f t="shared" si="100"/>
        <v>43461</v>
      </c>
      <c r="F925" s="74">
        <f t="shared" si="100"/>
        <v>43464</v>
      </c>
      <c r="G925" s="74">
        <f>F925+17</f>
        <v>43481</v>
      </c>
    </row>
    <row r="926" spans="1:7" s="57" customFormat="1" ht="15.75" customHeight="1">
      <c r="A926" s="91"/>
      <c r="B926" s="13"/>
      <c r="C926" s="13"/>
      <c r="D926" s="15"/>
      <c r="E926" s="12"/>
      <c r="F926" s="12"/>
      <c r="G926" s="12"/>
    </row>
    <row r="927" spans="1:7" s="57" customFormat="1" ht="15.75" customHeight="1">
      <c r="A927" s="91"/>
      <c r="B927" s="13" t="s">
        <v>887</v>
      </c>
      <c r="C927" s="13"/>
      <c r="D927" s="15"/>
      <c r="E927" s="12"/>
      <c r="F927" s="12"/>
      <c r="G927" s="12"/>
    </row>
    <row r="928" spans="1:7" s="57" customFormat="1" ht="15.75" customHeight="1">
      <c r="A928" s="91"/>
      <c r="B928" s="13"/>
      <c r="C928" s="9"/>
      <c r="D928" s="15"/>
      <c r="E928" s="12"/>
      <c r="F928" s="12"/>
      <c r="G928" s="12"/>
    </row>
    <row r="929" spans="1:7" s="57" customFormat="1" ht="15.75" customHeight="1">
      <c r="A929" s="91"/>
      <c r="B929" s="13"/>
      <c r="C929" s="13"/>
      <c r="D929" s="15"/>
      <c r="E929" s="12"/>
      <c r="F929" s="12"/>
      <c r="G929" s="12"/>
    </row>
    <row r="930" spans="1:7" s="57" customFormat="1" ht="15.75" customHeight="1">
      <c r="A930" s="99" t="s">
        <v>995</v>
      </c>
      <c r="B930" s="44"/>
      <c r="C930" s="44"/>
      <c r="D930" s="44"/>
      <c r="E930" s="44"/>
      <c r="F930" s="44"/>
      <c r="G930" s="44"/>
    </row>
    <row r="931" spans="1:7" s="57" customFormat="1" ht="15.75" customHeight="1">
      <c r="A931" s="91"/>
      <c r="B931" s="26"/>
      <c r="C931" s="26"/>
      <c r="D931" s="26"/>
      <c r="E931" s="26"/>
      <c r="F931" s="12"/>
      <c r="G931" s="12"/>
    </row>
    <row r="932" spans="1:7" s="57" customFormat="1" ht="15.75" customHeight="1">
      <c r="A932" s="91"/>
      <c r="B932" s="90"/>
      <c r="C932" s="17"/>
      <c r="D932" s="18"/>
      <c r="E932" s="18"/>
      <c r="F932" s="19"/>
      <c r="G932" s="19"/>
    </row>
    <row r="933" spans="1:7" s="57" customFormat="1" ht="15.75" customHeight="1">
      <c r="A933" s="91"/>
      <c r="B933" s="662" t="s">
        <v>40</v>
      </c>
      <c r="C933" s="88" t="s">
        <v>41</v>
      </c>
      <c r="D933" s="88" t="s">
        <v>996</v>
      </c>
      <c r="E933" s="73" t="s">
        <v>555</v>
      </c>
      <c r="F933" s="73" t="s">
        <v>43</v>
      </c>
      <c r="G933" s="73" t="s">
        <v>997</v>
      </c>
    </row>
    <row r="934" spans="1:7" s="57" customFormat="1" ht="15.75" customHeight="1">
      <c r="A934" s="91"/>
      <c r="B934" s="663"/>
      <c r="C934" s="89"/>
      <c r="D934" s="89"/>
      <c r="E934" s="77" t="s">
        <v>792</v>
      </c>
      <c r="F934" s="73" t="s">
        <v>44</v>
      </c>
      <c r="G934" s="73" t="s">
        <v>45</v>
      </c>
    </row>
    <row r="935" spans="1:7" s="57" customFormat="1" ht="15.75" customHeight="1">
      <c r="A935" s="91"/>
      <c r="B935" s="73" t="s">
        <v>444</v>
      </c>
      <c r="C935" s="73" t="s">
        <v>508</v>
      </c>
      <c r="D935" s="662" t="s">
        <v>998</v>
      </c>
      <c r="E935" s="76">
        <v>43430</v>
      </c>
      <c r="F935" s="74">
        <f>E935+5</f>
        <v>43435</v>
      </c>
      <c r="G935" s="74">
        <f>F935+33</f>
        <v>43468</v>
      </c>
    </row>
    <row r="936" spans="1:7" s="57" customFormat="1" ht="15.75" customHeight="1">
      <c r="A936" s="90" t="s">
        <v>999</v>
      </c>
      <c r="B936" s="73" t="s">
        <v>734</v>
      </c>
      <c r="C936" s="73" t="s">
        <v>398</v>
      </c>
      <c r="D936" s="666"/>
      <c r="E936" s="76">
        <f t="shared" ref="E936:F939" si="101">E935+7</f>
        <v>43437</v>
      </c>
      <c r="F936" s="76">
        <f t="shared" si="101"/>
        <v>43442</v>
      </c>
      <c r="G936" s="74">
        <f>F936+33</f>
        <v>43475</v>
      </c>
    </row>
    <row r="937" spans="1:7" s="57" customFormat="1" ht="15.75" customHeight="1">
      <c r="A937" s="37"/>
      <c r="B937" s="73" t="s">
        <v>735</v>
      </c>
      <c r="C937" s="73" t="s">
        <v>496</v>
      </c>
      <c r="D937" s="666"/>
      <c r="E937" s="76">
        <f t="shared" si="101"/>
        <v>43444</v>
      </c>
      <c r="F937" s="76">
        <f t="shared" si="101"/>
        <v>43449</v>
      </c>
      <c r="G937" s="74">
        <f>F937+33</f>
        <v>43482</v>
      </c>
    </row>
    <row r="938" spans="1:7" s="57" customFormat="1" ht="15.75" customHeight="1">
      <c r="A938" s="90"/>
      <c r="B938" s="73"/>
      <c r="C938" s="73"/>
      <c r="D938" s="666"/>
      <c r="E938" s="76">
        <f t="shared" si="101"/>
        <v>43451</v>
      </c>
      <c r="F938" s="76">
        <f t="shared" si="101"/>
        <v>43456</v>
      </c>
      <c r="G938" s="74">
        <f>F938+33</f>
        <v>43489</v>
      </c>
    </row>
    <row r="939" spans="1:7" s="57" customFormat="1" ht="15.75" customHeight="1">
      <c r="A939" s="90"/>
      <c r="B939" s="73"/>
      <c r="C939" s="73"/>
      <c r="D939" s="663"/>
      <c r="E939" s="76">
        <f t="shared" si="101"/>
        <v>43458</v>
      </c>
      <c r="F939" s="76">
        <f t="shared" si="101"/>
        <v>43463</v>
      </c>
      <c r="G939" s="74">
        <f>F939+33</f>
        <v>43496</v>
      </c>
    </row>
    <row r="940" spans="1:7" s="57" customFormat="1" ht="15.75" customHeight="1">
      <c r="A940" s="90"/>
      <c r="B940" s="26"/>
      <c r="C940" s="26"/>
      <c r="D940" s="26"/>
      <c r="E940" s="26"/>
      <c r="F940" s="12"/>
      <c r="G940" s="12"/>
    </row>
    <row r="941" spans="1:7" s="57" customFormat="1" ht="15.75" customHeight="1">
      <c r="A941" s="90"/>
      <c r="B941" s="90"/>
      <c r="C941" s="17"/>
      <c r="D941" s="18"/>
      <c r="E941" s="18"/>
      <c r="F941" s="19"/>
      <c r="G941" s="19"/>
    </row>
    <row r="942" spans="1:7" s="57" customFormat="1" ht="15.75" customHeight="1">
      <c r="A942" s="90"/>
      <c r="B942" s="26"/>
      <c r="C942" s="26"/>
      <c r="D942" s="26"/>
      <c r="E942" s="11"/>
      <c r="F942" s="11"/>
      <c r="G942" s="12"/>
    </row>
    <row r="943" spans="1:7" s="57" customFormat="1" ht="15.75" customHeight="1">
      <c r="A943" s="90"/>
      <c r="B943" s="662" t="s">
        <v>40</v>
      </c>
      <c r="C943" s="88" t="s">
        <v>41</v>
      </c>
      <c r="D943" s="88" t="s">
        <v>813</v>
      </c>
      <c r="E943" s="73" t="s">
        <v>814</v>
      </c>
      <c r="F943" s="73" t="s">
        <v>43</v>
      </c>
      <c r="G943" s="73" t="s">
        <v>1000</v>
      </c>
    </row>
    <row r="944" spans="1:7" s="57" customFormat="1" ht="15.75" customHeight="1">
      <c r="A944" s="90"/>
      <c r="B944" s="663"/>
      <c r="C944" s="89"/>
      <c r="D944" s="89"/>
      <c r="E944" s="77" t="s">
        <v>792</v>
      </c>
      <c r="F944" s="73" t="s">
        <v>44</v>
      </c>
      <c r="G944" s="73" t="s">
        <v>45</v>
      </c>
    </row>
    <row r="945" spans="1:7" s="57" customFormat="1" ht="15.75" customHeight="1">
      <c r="A945" s="90"/>
      <c r="B945" s="73" t="s">
        <v>444</v>
      </c>
      <c r="C945" s="73" t="s">
        <v>508</v>
      </c>
      <c r="D945" s="662" t="s">
        <v>998</v>
      </c>
      <c r="E945" s="76">
        <v>43430</v>
      </c>
      <c r="F945" s="74">
        <f>E945+5</f>
        <v>43435</v>
      </c>
      <c r="G945" s="74">
        <f>F945+36</f>
        <v>43471</v>
      </c>
    </row>
    <row r="946" spans="1:7" s="57" customFormat="1" ht="15.75" customHeight="1">
      <c r="A946" s="90"/>
      <c r="B946" s="73" t="s">
        <v>734</v>
      </c>
      <c r="C946" s="73" t="s">
        <v>398</v>
      </c>
      <c r="D946" s="666"/>
      <c r="E946" s="76">
        <f t="shared" ref="E946:F949" si="102">E945+7</f>
        <v>43437</v>
      </c>
      <c r="F946" s="76">
        <f t="shared" si="102"/>
        <v>43442</v>
      </c>
      <c r="G946" s="74">
        <f>F946+36</f>
        <v>43478</v>
      </c>
    </row>
    <row r="947" spans="1:7" s="57" customFormat="1" ht="15.75" customHeight="1">
      <c r="A947" s="90"/>
      <c r="B947" s="73" t="s">
        <v>735</v>
      </c>
      <c r="C947" s="73" t="s">
        <v>496</v>
      </c>
      <c r="D947" s="666"/>
      <c r="E947" s="76">
        <f t="shared" si="102"/>
        <v>43444</v>
      </c>
      <c r="F947" s="76">
        <f t="shared" si="102"/>
        <v>43449</v>
      </c>
      <c r="G947" s="74">
        <f>F947+36</f>
        <v>43485</v>
      </c>
    </row>
    <row r="948" spans="1:7" s="57" customFormat="1" ht="15.75" customHeight="1">
      <c r="A948" s="90"/>
      <c r="B948" s="73"/>
      <c r="C948" s="73"/>
      <c r="D948" s="666"/>
      <c r="E948" s="76">
        <f t="shared" si="102"/>
        <v>43451</v>
      </c>
      <c r="F948" s="76">
        <f t="shared" si="102"/>
        <v>43456</v>
      </c>
      <c r="G948" s="74">
        <f>F948+36</f>
        <v>43492</v>
      </c>
    </row>
    <row r="949" spans="1:7" s="57" customFormat="1" ht="15.75" customHeight="1">
      <c r="A949" s="90"/>
      <c r="B949" s="73"/>
      <c r="C949" s="73"/>
      <c r="D949" s="663"/>
      <c r="E949" s="76">
        <f t="shared" si="102"/>
        <v>43458</v>
      </c>
      <c r="F949" s="76">
        <f t="shared" si="102"/>
        <v>43463</v>
      </c>
      <c r="G949" s="74">
        <f>F949+36</f>
        <v>43499</v>
      </c>
    </row>
    <row r="950" spans="1:7" s="57" customFormat="1" ht="15.75" customHeight="1">
      <c r="A950" s="90" t="s">
        <v>1001</v>
      </c>
      <c r="B950" s="26"/>
      <c r="C950" s="26"/>
      <c r="D950" s="26"/>
      <c r="E950" s="26"/>
      <c r="F950" s="12"/>
      <c r="G950" s="12"/>
    </row>
    <row r="951" spans="1:7" s="57" customFormat="1" ht="15.75" customHeight="1">
      <c r="A951" s="90"/>
      <c r="B951" s="662" t="s">
        <v>821</v>
      </c>
      <c r="C951" s="88" t="s">
        <v>41</v>
      </c>
      <c r="D951" s="88" t="s">
        <v>813</v>
      </c>
      <c r="E951" s="73" t="s">
        <v>814</v>
      </c>
      <c r="F951" s="73" t="s">
        <v>43</v>
      </c>
      <c r="G951" s="73" t="s">
        <v>1000</v>
      </c>
    </row>
    <row r="952" spans="1:7" s="57" customFormat="1" ht="15.75" customHeight="1">
      <c r="A952" s="90"/>
      <c r="B952" s="663"/>
      <c r="C952" s="89"/>
      <c r="D952" s="89"/>
      <c r="E952" s="77" t="s">
        <v>885</v>
      </c>
      <c r="F952" s="73" t="s">
        <v>44</v>
      </c>
      <c r="G952" s="73" t="s">
        <v>45</v>
      </c>
    </row>
    <row r="953" spans="1:7" s="57" customFormat="1" ht="15.75" customHeight="1">
      <c r="A953" s="90"/>
      <c r="B953" s="73" t="s">
        <v>444</v>
      </c>
      <c r="C953" s="73" t="s">
        <v>508</v>
      </c>
      <c r="D953" s="662" t="s">
        <v>998</v>
      </c>
      <c r="E953" s="76">
        <v>43430</v>
      </c>
      <c r="F953" s="74">
        <f>E953+5</f>
        <v>43435</v>
      </c>
      <c r="G953" s="74">
        <f>F953+36</f>
        <v>43471</v>
      </c>
    </row>
    <row r="954" spans="1:7" s="57" customFormat="1" ht="15.75" customHeight="1">
      <c r="A954" s="90"/>
      <c r="B954" s="73" t="s">
        <v>734</v>
      </c>
      <c r="C954" s="73" t="s">
        <v>398</v>
      </c>
      <c r="D954" s="666"/>
      <c r="E954" s="76">
        <f t="shared" ref="E954:F954" si="103">E953+7</f>
        <v>43437</v>
      </c>
      <c r="F954" s="76">
        <f t="shared" si="103"/>
        <v>43442</v>
      </c>
      <c r="G954" s="74">
        <f>F954+36</f>
        <v>43478</v>
      </c>
    </row>
    <row r="955" spans="1:7" s="57" customFormat="1" ht="15.75" customHeight="1">
      <c r="A955" s="90"/>
      <c r="B955" s="73" t="s">
        <v>735</v>
      </c>
      <c r="C955" s="73" t="s">
        <v>496</v>
      </c>
      <c r="D955" s="666"/>
      <c r="E955" s="76">
        <f t="shared" ref="E955:F955" si="104">E954+7</f>
        <v>43444</v>
      </c>
      <c r="F955" s="76">
        <f t="shared" si="104"/>
        <v>43449</v>
      </c>
      <c r="G955" s="74">
        <f>F955+36</f>
        <v>43485</v>
      </c>
    </row>
    <row r="956" spans="1:7" s="57" customFormat="1" ht="15.75" customHeight="1">
      <c r="A956" s="90" t="s">
        <v>826</v>
      </c>
      <c r="B956" s="73"/>
      <c r="C956" s="73"/>
      <c r="D956" s="666"/>
      <c r="E956" s="76">
        <f t="shared" ref="E956:F956" si="105">E955+7</f>
        <v>43451</v>
      </c>
      <c r="F956" s="76">
        <f t="shared" si="105"/>
        <v>43456</v>
      </c>
      <c r="G956" s="74">
        <f>F956+36</f>
        <v>43492</v>
      </c>
    </row>
    <row r="957" spans="1:7" s="57" customFormat="1" ht="15.75" customHeight="1">
      <c r="A957" s="90"/>
      <c r="B957" s="73"/>
      <c r="C957" s="73"/>
      <c r="D957" s="663"/>
      <c r="E957" s="76">
        <f>E956+7</f>
        <v>43458</v>
      </c>
      <c r="F957" s="76">
        <f t="shared" ref="F957" si="106">F956+7</f>
        <v>43463</v>
      </c>
      <c r="G957" s="74">
        <f>F957+36</f>
        <v>43499</v>
      </c>
    </row>
    <row r="958" spans="1:7" s="57" customFormat="1" ht="15.75" customHeight="1">
      <c r="A958" s="90"/>
      <c r="B958" s="90"/>
      <c r="C958" s="17"/>
      <c r="D958" s="18"/>
      <c r="E958" s="18"/>
      <c r="F958" s="19"/>
      <c r="G958" s="19"/>
    </row>
    <row r="959" spans="1:7" s="57" customFormat="1" ht="15.75" customHeight="1">
      <c r="A959" s="90"/>
      <c r="B959" s="26"/>
      <c r="C959" s="26"/>
      <c r="D959" s="26"/>
      <c r="E959" s="11"/>
      <c r="F959" s="11"/>
      <c r="G959" s="12"/>
    </row>
    <row r="960" spans="1:7" s="57" customFormat="1" ht="15.75" customHeight="1">
      <c r="A960" s="90"/>
      <c r="B960" s="662" t="s">
        <v>40</v>
      </c>
      <c r="C960" s="88" t="s">
        <v>41</v>
      </c>
      <c r="D960" s="88" t="s">
        <v>813</v>
      </c>
      <c r="E960" s="73" t="s">
        <v>814</v>
      </c>
      <c r="F960" s="73" t="s">
        <v>43</v>
      </c>
      <c r="G960" s="73" t="s">
        <v>1002</v>
      </c>
    </row>
    <row r="961" spans="1:7" s="57" customFormat="1" ht="15.75" customHeight="1">
      <c r="A961" s="90"/>
      <c r="B961" s="663"/>
      <c r="C961" s="89"/>
      <c r="D961" s="89"/>
      <c r="E961" s="77" t="s">
        <v>885</v>
      </c>
      <c r="F961" s="73" t="s">
        <v>44</v>
      </c>
      <c r="G961" s="73" t="s">
        <v>45</v>
      </c>
    </row>
    <row r="962" spans="1:7" s="57" customFormat="1" ht="15.75" customHeight="1">
      <c r="A962" s="90"/>
      <c r="B962" s="73" t="s">
        <v>444</v>
      </c>
      <c r="C962" s="73" t="s">
        <v>508</v>
      </c>
      <c r="D962" s="662" t="s">
        <v>998</v>
      </c>
      <c r="E962" s="76">
        <v>43430</v>
      </c>
      <c r="F962" s="74">
        <f>E962+5</f>
        <v>43435</v>
      </c>
      <c r="G962" s="74">
        <f>F962+28</f>
        <v>43463</v>
      </c>
    </row>
    <row r="963" spans="1:7" s="57" customFormat="1" ht="15.75" customHeight="1">
      <c r="A963" s="90" t="s">
        <v>1003</v>
      </c>
      <c r="B963" s="73" t="s">
        <v>734</v>
      </c>
      <c r="C963" s="73" t="s">
        <v>398</v>
      </c>
      <c r="D963" s="666"/>
      <c r="E963" s="76">
        <f t="shared" ref="E963:F966" si="107">E962+7</f>
        <v>43437</v>
      </c>
      <c r="F963" s="76">
        <f t="shared" si="107"/>
        <v>43442</v>
      </c>
      <c r="G963" s="74">
        <f>F963+28</f>
        <v>43470</v>
      </c>
    </row>
    <row r="964" spans="1:7" s="57" customFormat="1" ht="15.75" customHeight="1">
      <c r="A964" s="90"/>
      <c r="B964" s="73" t="s">
        <v>735</v>
      </c>
      <c r="C964" s="73" t="s">
        <v>496</v>
      </c>
      <c r="D964" s="666"/>
      <c r="E964" s="76">
        <f t="shared" si="107"/>
        <v>43444</v>
      </c>
      <c r="F964" s="76">
        <f t="shared" si="107"/>
        <v>43449</v>
      </c>
      <c r="G964" s="74">
        <f>F964+28</f>
        <v>43477</v>
      </c>
    </row>
    <row r="965" spans="1:7" s="57" customFormat="1" ht="15.75" customHeight="1">
      <c r="A965" s="90"/>
      <c r="B965" s="73"/>
      <c r="C965" s="73"/>
      <c r="D965" s="666"/>
      <c r="E965" s="76">
        <f t="shared" si="107"/>
        <v>43451</v>
      </c>
      <c r="F965" s="76">
        <f t="shared" si="107"/>
        <v>43456</v>
      </c>
      <c r="G965" s="74">
        <f>F965+28</f>
        <v>43484</v>
      </c>
    </row>
    <row r="966" spans="1:7" s="57" customFormat="1" ht="15.75" customHeight="1">
      <c r="A966" s="90"/>
      <c r="B966" s="73"/>
      <c r="C966" s="73"/>
      <c r="D966" s="663"/>
      <c r="E966" s="76">
        <f t="shared" si="107"/>
        <v>43458</v>
      </c>
      <c r="F966" s="76">
        <f t="shared" si="107"/>
        <v>43463</v>
      </c>
      <c r="G966" s="74">
        <f>F966+28</f>
        <v>43491</v>
      </c>
    </row>
    <row r="967" spans="1:7" s="57" customFormat="1" ht="15.75" customHeight="1">
      <c r="A967" s="90"/>
      <c r="B967" s="26"/>
      <c r="C967" s="26"/>
      <c r="D967" s="26"/>
      <c r="E967" s="11"/>
      <c r="F967" s="11"/>
      <c r="G967" s="11"/>
    </row>
    <row r="968" spans="1:7" s="57" customFormat="1" ht="15.75" customHeight="1">
      <c r="A968" s="90"/>
      <c r="B968" s="26"/>
      <c r="C968" s="26"/>
      <c r="D968" s="26"/>
      <c r="E968" s="26"/>
      <c r="F968" s="12"/>
      <c r="G968" s="12"/>
    </row>
    <row r="969" spans="1:7" s="57" customFormat="1" ht="15.75" customHeight="1">
      <c r="A969" s="90"/>
      <c r="B969" s="90"/>
      <c r="C969" s="17"/>
      <c r="D969" s="18"/>
      <c r="E969" s="18"/>
      <c r="F969" s="19"/>
      <c r="G969" s="19"/>
    </row>
    <row r="970" spans="1:7" s="57" customFormat="1" ht="15.75" customHeight="1">
      <c r="A970" s="90"/>
      <c r="B970" s="662" t="s">
        <v>40</v>
      </c>
      <c r="C970" s="88" t="s">
        <v>41</v>
      </c>
      <c r="D970" s="88" t="s">
        <v>42</v>
      </c>
      <c r="E970" s="73" t="s">
        <v>814</v>
      </c>
      <c r="F970" s="73" t="s">
        <v>43</v>
      </c>
      <c r="G970" s="73" t="s">
        <v>171</v>
      </c>
    </row>
    <row r="971" spans="1:7" s="57" customFormat="1" ht="15.75" customHeight="1">
      <c r="A971" s="90"/>
      <c r="B971" s="663"/>
      <c r="C971" s="175"/>
      <c r="D971" s="175"/>
      <c r="E971" s="77" t="s">
        <v>32</v>
      </c>
      <c r="F971" s="73" t="s">
        <v>44</v>
      </c>
      <c r="G971" s="73" t="s">
        <v>45</v>
      </c>
    </row>
    <row r="972" spans="1:7" s="57" customFormat="1" ht="15.75" customHeight="1">
      <c r="A972" s="90" t="s">
        <v>1004</v>
      </c>
      <c r="B972" s="73" t="s">
        <v>444</v>
      </c>
      <c r="C972" s="73" t="s">
        <v>508</v>
      </c>
      <c r="D972" s="662" t="s">
        <v>998</v>
      </c>
      <c r="E972" s="76">
        <v>43430</v>
      </c>
      <c r="F972" s="74">
        <f>E972+5</f>
        <v>43435</v>
      </c>
      <c r="G972" s="74">
        <f>F972+41</f>
        <v>43476</v>
      </c>
    </row>
    <row r="973" spans="1:7" s="57" customFormat="1" ht="15.75" customHeight="1">
      <c r="A973" s="90"/>
      <c r="B973" s="73" t="s">
        <v>734</v>
      </c>
      <c r="C973" s="73" t="s">
        <v>398</v>
      </c>
      <c r="D973" s="666"/>
      <c r="E973" s="76">
        <f t="shared" ref="E973:F976" si="108">E972+7</f>
        <v>43437</v>
      </c>
      <c r="F973" s="76">
        <f t="shared" si="108"/>
        <v>43442</v>
      </c>
      <c r="G973" s="74">
        <f>F973+41</f>
        <v>43483</v>
      </c>
    </row>
    <row r="974" spans="1:7" s="57" customFormat="1" ht="15.75" customHeight="1">
      <c r="A974" s="90"/>
      <c r="B974" s="73" t="s">
        <v>735</v>
      </c>
      <c r="C974" s="73" t="s">
        <v>496</v>
      </c>
      <c r="D974" s="666"/>
      <c r="E974" s="76">
        <f t="shared" si="108"/>
        <v>43444</v>
      </c>
      <c r="F974" s="76">
        <f t="shared" si="108"/>
        <v>43449</v>
      </c>
      <c r="G974" s="74">
        <f>F974+41</f>
        <v>43490</v>
      </c>
    </row>
    <row r="975" spans="1:7" s="57" customFormat="1" ht="15.75" customHeight="1">
      <c r="A975" s="90"/>
      <c r="B975" s="73"/>
      <c r="C975" s="73"/>
      <c r="D975" s="666"/>
      <c r="E975" s="76">
        <f t="shared" si="108"/>
        <v>43451</v>
      </c>
      <c r="F975" s="76">
        <f t="shared" si="108"/>
        <v>43456</v>
      </c>
      <c r="G975" s="74">
        <f>F975+41</f>
        <v>43497</v>
      </c>
    </row>
    <row r="976" spans="1:7" s="57" customFormat="1" ht="15.75" customHeight="1">
      <c r="A976" s="90"/>
      <c r="B976" s="73"/>
      <c r="C976" s="73"/>
      <c r="D976" s="663"/>
      <c r="E976" s="76">
        <f t="shared" si="108"/>
        <v>43458</v>
      </c>
      <c r="F976" s="76">
        <f t="shared" si="108"/>
        <v>43463</v>
      </c>
      <c r="G976" s="74">
        <f>F976+41</f>
        <v>43504</v>
      </c>
    </row>
    <row r="977" spans="1:7" s="57" customFormat="1" ht="15.75" customHeight="1">
      <c r="A977" s="90"/>
      <c r="B977" s="26"/>
      <c r="C977" s="26"/>
      <c r="D977" s="26"/>
      <c r="E977" s="11"/>
      <c r="F977" s="11"/>
      <c r="G977" s="12"/>
    </row>
    <row r="978" spans="1:7" s="57" customFormat="1" ht="15.75" customHeight="1">
      <c r="A978" s="90"/>
      <c r="B978" s="26"/>
      <c r="C978" s="26"/>
      <c r="D978" s="26"/>
      <c r="E978" s="26"/>
      <c r="F978" s="12"/>
      <c r="G978" s="12"/>
    </row>
    <row r="979" spans="1:7" s="57" customFormat="1" ht="15.75" customHeight="1">
      <c r="A979" s="90"/>
      <c r="B979" s="90"/>
      <c r="C979" s="17"/>
      <c r="D979" s="18"/>
      <c r="E979" s="18"/>
      <c r="F979" s="19"/>
      <c r="G979" s="19"/>
    </row>
    <row r="980" spans="1:7" s="57" customFormat="1" ht="15.75" customHeight="1">
      <c r="A980" s="90"/>
      <c r="B980" s="662" t="s">
        <v>40</v>
      </c>
      <c r="C980" s="88" t="s">
        <v>41</v>
      </c>
      <c r="D980" s="88" t="s">
        <v>42</v>
      </c>
      <c r="E980" s="73" t="s">
        <v>814</v>
      </c>
      <c r="F980" s="73" t="s">
        <v>43</v>
      </c>
      <c r="G980" s="73" t="s">
        <v>172</v>
      </c>
    </row>
    <row r="981" spans="1:7" s="57" customFormat="1" ht="15.75" customHeight="1">
      <c r="A981" s="90"/>
      <c r="B981" s="663"/>
      <c r="C981" s="175"/>
      <c r="D981" s="175"/>
      <c r="E981" s="77" t="s">
        <v>32</v>
      </c>
      <c r="F981" s="73" t="s">
        <v>44</v>
      </c>
      <c r="G981" s="73" t="s">
        <v>45</v>
      </c>
    </row>
    <row r="982" spans="1:7" s="57" customFormat="1" ht="15.75" customHeight="1">
      <c r="A982" s="90" t="s">
        <v>1005</v>
      </c>
      <c r="B982" s="73" t="s">
        <v>444</v>
      </c>
      <c r="C982" s="73" t="s">
        <v>508</v>
      </c>
      <c r="D982" s="662" t="s">
        <v>998</v>
      </c>
      <c r="E982" s="76">
        <v>43430</v>
      </c>
      <c r="F982" s="74">
        <f>E982+5</f>
        <v>43435</v>
      </c>
      <c r="G982" s="74">
        <f>F982+30</f>
        <v>43465</v>
      </c>
    </row>
    <row r="983" spans="1:7" s="57" customFormat="1" ht="15.75" customHeight="1">
      <c r="A983" s="90"/>
      <c r="B983" s="73" t="s">
        <v>734</v>
      </c>
      <c r="C983" s="73" t="s">
        <v>398</v>
      </c>
      <c r="D983" s="666"/>
      <c r="E983" s="76">
        <f t="shared" ref="E983:F986" si="109">E982+7</f>
        <v>43437</v>
      </c>
      <c r="F983" s="76">
        <f t="shared" si="109"/>
        <v>43442</v>
      </c>
      <c r="G983" s="74">
        <f>F983+30</f>
        <v>43472</v>
      </c>
    </row>
    <row r="984" spans="1:7" s="57" customFormat="1" ht="15.75" customHeight="1">
      <c r="A984" s="90"/>
      <c r="B984" s="73" t="s">
        <v>735</v>
      </c>
      <c r="C984" s="73" t="s">
        <v>496</v>
      </c>
      <c r="D984" s="666"/>
      <c r="E984" s="76">
        <f t="shared" si="109"/>
        <v>43444</v>
      </c>
      <c r="F984" s="76">
        <f t="shared" si="109"/>
        <v>43449</v>
      </c>
      <c r="G984" s="74">
        <f>F984+30</f>
        <v>43479</v>
      </c>
    </row>
    <row r="985" spans="1:7" s="57" customFormat="1" ht="15.75" customHeight="1">
      <c r="A985" s="90"/>
      <c r="B985" s="73"/>
      <c r="C985" s="73"/>
      <c r="D985" s="666"/>
      <c r="E985" s="76">
        <f t="shared" si="109"/>
        <v>43451</v>
      </c>
      <c r="F985" s="76">
        <f t="shared" si="109"/>
        <v>43456</v>
      </c>
      <c r="G985" s="74">
        <f>F985+30</f>
        <v>43486</v>
      </c>
    </row>
    <row r="986" spans="1:7" s="57" customFormat="1" ht="15.75" customHeight="1">
      <c r="A986" s="90"/>
      <c r="B986" s="73"/>
      <c r="C986" s="73"/>
      <c r="D986" s="663"/>
      <c r="E986" s="76">
        <f t="shared" si="109"/>
        <v>43458</v>
      </c>
      <c r="F986" s="76">
        <f t="shared" si="109"/>
        <v>43463</v>
      </c>
      <c r="G986" s="74">
        <f>F986+30</f>
        <v>43493</v>
      </c>
    </row>
    <row r="987" spans="1:7" s="57" customFormat="1" ht="15.75" customHeight="1">
      <c r="A987" s="90"/>
      <c r="B987" s="26"/>
      <c r="C987" s="26"/>
      <c r="D987" s="26"/>
      <c r="E987" s="26"/>
      <c r="F987" s="12"/>
      <c r="G987" s="12"/>
    </row>
    <row r="988" spans="1:7" s="57" customFormat="1" ht="15.75" customHeight="1">
      <c r="A988" s="90"/>
      <c r="B988" s="26"/>
      <c r="C988" s="26"/>
      <c r="D988" s="26"/>
      <c r="E988" s="26"/>
      <c r="F988" s="12"/>
      <c r="G988" s="12"/>
    </row>
    <row r="989" spans="1:7" s="57" customFormat="1" ht="15.75" customHeight="1">
      <c r="A989" s="90"/>
      <c r="B989" s="90"/>
      <c r="C989" s="17"/>
      <c r="D989" s="18"/>
      <c r="E989" s="18"/>
      <c r="F989" s="19"/>
      <c r="G989" s="19"/>
    </row>
    <row r="990" spans="1:7" s="57" customFormat="1" ht="15.75" customHeight="1">
      <c r="A990" s="90"/>
      <c r="B990" s="664" t="s">
        <v>40</v>
      </c>
      <c r="C990" s="176" t="s">
        <v>41</v>
      </c>
      <c r="D990" s="88" t="s">
        <v>42</v>
      </c>
      <c r="E990" s="73" t="s">
        <v>814</v>
      </c>
      <c r="F990" s="73" t="s">
        <v>43</v>
      </c>
      <c r="G990" s="73" t="s">
        <v>173</v>
      </c>
    </row>
    <row r="991" spans="1:7" s="57" customFormat="1" ht="15.75" customHeight="1">
      <c r="A991" s="90"/>
      <c r="B991" s="665"/>
      <c r="C991" s="177"/>
      <c r="D991" s="175"/>
      <c r="E991" s="77" t="s">
        <v>32</v>
      </c>
      <c r="F991" s="73" t="s">
        <v>44</v>
      </c>
      <c r="G991" s="73" t="s">
        <v>45</v>
      </c>
    </row>
    <row r="992" spans="1:7" s="57" customFormat="1" ht="15.75" customHeight="1">
      <c r="A992" s="90"/>
      <c r="B992" s="75" t="s">
        <v>514</v>
      </c>
      <c r="C992" s="75" t="s">
        <v>1006</v>
      </c>
      <c r="D992" s="88" t="s">
        <v>1007</v>
      </c>
      <c r="E992" s="74">
        <v>43436</v>
      </c>
      <c r="F992" s="74">
        <f>E992+4</f>
        <v>43440</v>
      </c>
      <c r="G992" s="74">
        <f>F992+27</f>
        <v>43467</v>
      </c>
    </row>
    <row r="993" spans="1:7" s="57" customFormat="1" ht="15.75" customHeight="1">
      <c r="A993" s="90"/>
      <c r="B993" s="75" t="s">
        <v>515</v>
      </c>
      <c r="C993" s="75" t="s">
        <v>1008</v>
      </c>
      <c r="D993" s="178"/>
      <c r="E993" s="74">
        <f t="shared" ref="E993:E996" si="110">E992+7</f>
        <v>43443</v>
      </c>
      <c r="F993" s="74">
        <f t="shared" ref="F993:F996" si="111">E993+4</f>
        <v>43447</v>
      </c>
      <c r="G993" s="74">
        <f t="shared" ref="G993:G996" si="112">F993+27</f>
        <v>43474</v>
      </c>
    </row>
    <row r="994" spans="1:7" s="57" customFormat="1" ht="15.75" customHeight="1">
      <c r="A994" s="90"/>
      <c r="B994" s="75" t="s">
        <v>516</v>
      </c>
      <c r="C994" s="75" t="s">
        <v>1009</v>
      </c>
      <c r="D994" s="179"/>
      <c r="E994" s="74">
        <f t="shared" si="110"/>
        <v>43450</v>
      </c>
      <c r="F994" s="74">
        <f t="shared" si="111"/>
        <v>43454</v>
      </c>
      <c r="G994" s="74">
        <f t="shared" si="112"/>
        <v>43481</v>
      </c>
    </row>
    <row r="995" spans="1:7" s="57" customFormat="1" ht="15.75" customHeight="1">
      <c r="A995" s="90"/>
      <c r="B995" s="75" t="s">
        <v>517</v>
      </c>
      <c r="C995" s="75" t="s">
        <v>1010</v>
      </c>
      <c r="D995" s="179"/>
      <c r="E995" s="74">
        <f t="shared" si="110"/>
        <v>43457</v>
      </c>
      <c r="F995" s="74">
        <f t="shared" si="111"/>
        <v>43461</v>
      </c>
      <c r="G995" s="74">
        <f t="shared" si="112"/>
        <v>43488</v>
      </c>
    </row>
    <row r="996" spans="1:7" s="57" customFormat="1" ht="15.75" customHeight="1">
      <c r="A996" s="90" t="s">
        <v>1011</v>
      </c>
      <c r="B996" s="75"/>
      <c r="C996" s="75"/>
      <c r="D996" s="180"/>
      <c r="E996" s="74">
        <f t="shared" si="110"/>
        <v>43464</v>
      </c>
      <c r="F996" s="74">
        <f t="shared" si="111"/>
        <v>43468</v>
      </c>
      <c r="G996" s="74">
        <f t="shared" si="112"/>
        <v>43495</v>
      </c>
    </row>
    <row r="997" spans="1:7" s="57" customFormat="1" ht="15.75" customHeight="1">
      <c r="A997" s="90"/>
      <c r="B997" s="26"/>
      <c r="C997" s="26"/>
      <c r="D997" s="20"/>
      <c r="E997" s="12"/>
      <c r="F997" s="12"/>
      <c r="G997" s="12"/>
    </row>
    <row r="998" spans="1:7" s="57" customFormat="1" ht="15.75" customHeight="1">
      <c r="A998" s="90"/>
      <c r="B998" s="662" t="s">
        <v>40</v>
      </c>
      <c r="C998" s="88" t="s">
        <v>41</v>
      </c>
      <c r="D998" s="88" t="s">
        <v>42</v>
      </c>
      <c r="E998" s="73" t="s">
        <v>818</v>
      </c>
      <c r="F998" s="73" t="s">
        <v>43</v>
      </c>
      <c r="G998" s="73" t="s">
        <v>173</v>
      </c>
    </row>
    <row r="999" spans="1:7" s="57" customFormat="1" ht="15.75" customHeight="1">
      <c r="A999" s="90"/>
      <c r="B999" s="663"/>
      <c r="C999" s="89"/>
      <c r="D999" s="89"/>
      <c r="E999" s="77" t="s">
        <v>32</v>
      </c>
      <c r="F999" s="73" t="s">
        <v>44</v>
      </c>
      <c r="G999" s="73" t="s">
        <v>45</v>
      </c>
    </row>
    <row r="1000" spans="1:7" s="57" customFormat="1" ht="15.75" customHeight="1">
      <c r="A1000" s="90"/>
      <c r="B1000" s="75" t="s">
        <v>391</v>
      </c>
      <c r="C1000" s="181" t="s">
        <v>392</v>
      </c>
      <c r="D1000" s="88" t="s">
        <v>1012</v>
      </c>
      <c r="E1000" s="74">
        <v>43431</v>
      </c>
      <c r="F1000" s="74">
        <f>E1000+5</f>
        <v>43436</v>
      </c>
      <c r="G1000" s="74">
        <f>F1000+28</f>
        <v>43464</v>
      </c>
    </row>
    <row r="1001" spans="1:7" s="57" customFormat="1" ht="15.75" customHeight="1">
      <c r="A1001" s="90"/>
      <c r="B1001" s="182" t="s">
        <v>518</v>
      </c>
      <c r="C1001" s="181" t="s">
        <v>447</v>
      </c>
      <c r="D1001" s="178" t="s">
        <v>826</v>
      </c>
      <c r="E1001" s="74">
        <f t="shared" ref="E1001:E1004" si="113">E1000+7</f>
        <v>43438</v>
      </c>
      <c r="F1001" s="74">
        <f t="shared" ref="F1001:F1004" si="114">E1001+5</f>
        <v>43443</v>
      </c>
      <c r="G1001" s="74">
        <f t="shared" ref="G1001:G1004" si="115">F1001+28</f>
        <v>43471</v>
      </c>
    </row>
    <row r="1002" spans="1:7" s="57" customFormat="1" ht="15.75" customHeight="1">
      <c r="A1002" s="90"/>
      <c r="B1002" s="75" t="s">
        <v>519</v>
      </c>
      <c r="C1002" s="181" t="s">
        <v>522</v>
      </c>
      <c r="D1002" s="179"/>
      <c r="E1002" s="74">
        <f t="shared" si="113"/>
        <v>43445</v>
      </c>
      <c r="F1002" s="74">
        <f t="shared" si="114"/>
        <v>43450</v>
      </c>
      <c r="G1002" s="74">
        <f t="shared" si="115"/>
        <v>43478</v>
      </c>
    </row>
    <row r="1003" spans="1:7" s="57" customFormat="1" ht="15.75" customHeight="1">
      <c r="A1003" s="90"/>
      <c r="B1003" s="75" t="s">
        <v>520</v>
      </c>
      <c r="C1003" s="181" t="s">
        <v>445</v>
      </c>
      <c r="D1003" s="179"/>
      <c r="E1003" s="74">
        <f t="shared" si="113"/>
        <v>43452</v>
      </c>
      <c r="F1003" s="74">
        <f t="shared" si="114"/>
        <v>43457</v>
      </c>
      <c r="G1003" s="74">
        <f t="shared" si="115"/>
        <v>43485</v>
      </c>
    </row>
    <row r="1004" spans="1:7" s="57" customFormat="1" ht="15.75" customHeight="1">
      <c r="A1004" s="90"/>
      <c r="B1004" s="75" t="s">
        <v>521</v>
      </c>
      <c r="C1004" s="183" t="s">
        <v>523</v>
      </c>
      <c r="D1004" s="180"/>
      <c r="E1004" s="74">
        <f t="shared" si="113"/>
        <v>43459</v>
      </c>
      <c r="F1004" s="74">
        <f t="shared" si="114"/>
        <v>43464</v>
      </c>
      <c r="G1004" s="74">
        <f t="shared" si="115"/>
        <v>43492</v>
      </c>
    </row>
    <row r="1005" spans="1:7" s="57" customFormat="1" ht="15.75" customHeight="1">
      <c r="A1005" s="90"/>
      <c r="B1005" s="26"/>
      <c r="C1005" s="45"/>
      <c r="D1005" s="20"/>
      <c r="E1005" s="12"/>
      <c r="F1005" s="12"/>
      <c r="G1005" s="12"/>
    </row>
    <row r="1006" spans="1:7" s="57" customFormat="1" ht="15.75" customHeight="1">
      <c r="A1006" s="90"/>
      <c r="B1006" s="26"/>
      <c r="C1006" s="26"/>
      <c r="D1006" s="20"/>
      <c r="E1006" s="12"/>
      <c r="F1006" s="12"/>
      <c r="G1006" s="12"/>
    </row>
    <row r="1007" spans="1:7" s="57" customFormat="1" ht="15.75" customHeight="1">
      <c r="A1007" s="90"/>
      <c r="B1007" s="90"/>
      <c r="C1007" s="17"/>
      <c r="D1007" s="18"/>
      <c r="E1007" s="18"/>
      <c r="F1007" s="19"/>
      <c r="G1007" s="19"/>
    </row>
    <row r="1008" spans="1:7" s="57" customFormat="1" ht="15.75" customHeight="1">
      <c r="A1008" s="90"/>
      <c r="B1008" s="26"/>
      <c r="C1008" s="26"/>
      <c r="D1008" s="26"/>
      <c r="E1008" s="26"/>
      <c r="F1008" s="12"/>
      <c r="G1008" s="12"/>
    </row>
    <row r="1009" spans="1:7" s="57" customFormat="1" ht="15.75" customHeight="1">
      <c r="A1009" s="90"/>
      <c r="B1009" s="662" t="s">
        <v>40</v>
      </c>
      <c r="C1009" s="88" t="s">
        <v>41</v>
      </c>
      <c r="D1009" s="88" t="s">
        <v>42</v>
      </c>
      <c r="E1009" s="73" t="s">
        <v>814</v>
      </c>
      <c r="F1009" s="73" t="s">
        <v>43</v>
      </c>
      <c r="G1009" s="73" t="s">
        <v>1013</v>
      </c>
    </row>
    <row r="1010" spans="1:7" s="57" customFormat="1" ht="15.75" customHeight="1">
      <c r="A1010" s="90"/>
      <c r="B1010" s="663"/>
      <c r="C1010" s="175"/>
      <c r="D1010" s="175"/>
      <c r="E1010" s="77" t="s">
        <v>32</v>
      </c>
      <c r="F1010" s="73" t="s">
        <v>44</v>
      </c>
      <c r="G1010" s="73" t="s">
        <v>1014</v>
      </c>
    </row>
    <row r="1011" spans="1:7" s="57" customFormat="1" ht="15.75" customHeight="1">
      <c r="A1011" s="90"/>
      <c r="B1011" s="106" t="s">
        <v>65</v>
      </c>
      <c r="C1011" s="75" t="s">
        <v>622</v>
      </c>
      <c r="D1011" s="88" t="s">
        <v>1015</v>
      </c>
      <c r="E1011" s="74">
        <v>43435</v>
      </c>
      <c r="F1011" s="74">
        <f>E1011+5</f>
        <v>43440</v>
      </c>
      <c r="G1011" s="74">
        <f>F1011+32</f>
        <v>43472</v>
      </c>
    </row>
    <row r="1012" spans="1:7" s="57" customFormat="1" ht="15.75" customHeight="1">
      <c r="A1012" s="90"/>
      <c r="B1012" s="106" t="s">
        <v>618</v>
      </c>
      <c r="C1012" s="75" t="s">
        <v>300</v>
      </c>
      <c r="D1012" s="178"/>
      <c r="E1012" s="74">
        <f t="shared" ref="E1012:F1015" si="116">E1011+7</f>
        <v>43442</v>
      </c>
      <c r="F1012" s="74">
        <f t="shared" si="116"/>
        <v>43447</v>
      </c>
      <c r="G1012" s="74">
        <f>F1012+32</f>
        <v>43479</v>
      </c>
    </row>
    <row r="1013" spans="1:7" s="57" customFormat="1" ht="15.75" customHeight="1">
      <c r="A1013" s="90"/>
      <c r="B1013" s="106" t="s">
        <v>619</v>
      </c>
      <c r="C1013" s="75" t="s">
        <v>623</v>
      </c>
      <c r="D1013" s="179"/>
      <c r="E1013" s="74">
        <f t="shared" si="116"/>
        <v>43449</v>
      </c>
      <c r="F1013" s="74">
        <f t="shared" si="116"/>
        <v>43454</v>
      </c>
      <c r="G1013" s="74">
        <f>F1013+32</f>
        <v>43486</v>
      </c>
    </row>
    <row r="1014" spans="1:7" s="57" customFormat="1" ht="15.75" customHeight="1">
      <c r="A1014" s="90" t="s">
        <v>1016</v>
      </c>
      <c r="B1014" s="106" t="s">
        <v>620</v>
      </c>
      <c r="C1014" s="75" t="s">
        <v>10</v>
      </c>
      <c r="D1014" s="179"/>
      <c r="E1014" s="74">
        <f t="shared" si="116"/>
        <v>43456</v>
      </c>
      <c r="F1014" s="74">
        <f t="shared" si="116"/>
        <v>43461</v>
      </c>
      <c r="G1014" s="74">
        <f>F1014+32</f>
        <v>43493</v>
      </c>
    </row>
    <row r="1015" spans="1:7" s="57" customFormat="1" ht="15.75" customHeight="1">
      <c r="A1015" s="90"/>
      <c r="B1015" s="106" t="s">
        <v>621</v>
      </c>
      <c r="C1015" s="75" t="s">
        <v>623</v>
      </c>
      <c r="D1015" s="180"/>
      <c r="E1015" s="74">
        <f t="shared" si="116"/>
        <v>43463</v>
      </c>
      <c r="F1015" s="74">
        <f t="shared" si="116"/>
        <v>43468</v>
      </c>
      <c r="G1015" s="74">
        <f>F1015+32</f>
        <v>43500</v>
      </c>
    </row>
    <row r="1016" spans="1:7" s="57" customFormat="1" ht="15.75" customHeight="1">
      <c r="A1016" s="90"/>
      <c r="B1016" s="26"/>
      <c r="C1016" s="26"/>
      <c r="D1016" s="26"/>
      <c r="E1016" s="26"/>
      <c r="F1016" s="12"/>
      <c r="G1016" s="12"/>
    </row>
    <row r="1017" spans="1:7" s="57" customFormat="1" ht="15.75" customHeight="1">
      <c r="A1017" s="90"/>
      <c r="B1017" s="9"/>
      <c r="C1017" s="26"/>
      <c r="D1017" s="20"/>
      <c r="E1017" s="12"/>
      <c r="F1017" s="12"/>
      <c r="G1017" s="12"/>
    </row>
    <row r="1018" spans="1:7" s="57" customFormat="1" ht="15.75" customHeight="1">
      <c r="A1018" s="90"/>
      <c r="B1018" s="90"/>
      <c r="C1018" s="17"/>
      <c r="D1018" s="18"/>
      <c r="E1018" s="18"/>
      <c r="F1018" s="19"/>
      <c r="G1018" s="19"/>
    </row>
    <row r="1019" spans="1:7" s="57" customFormat="1" ht="15.75" customHeight="1">
      <c r="A1019" s="90"/>
      <c r="B1019" s="668" t="s">
        <v>40</v>
      </c>
      <c r="C1019" s="88" t="s">
        <v>41</v>
      </c>
      <c r="D1019" s="88" t="s">
        <v>42</v>
      </c>
      <c r="E1019" s="73" t="s">
        <v>555</v>
      </c>
      <c r="F1019" s="73" t="s">
        <v>43</v>
      </c>
      <c r="G1019" s="73" t="s">
        <v>175</v>
      </c>
    </row>
    <row r="1020" spans="1:7" s="57" customFormat="1" ht="15.75" customHeight="1">
      <c r="A1020" s="90"/>
      <c r="B1020" s="663"/>
      <c r="C1020" s="175"/>
      <c r="D1020" s="175"/>
      <c r="E1020" s="77" t="s">
        <v>32</v>
      </c>
      <c r="F1020" s="73" t="s">
        <v>44</v>
      </c>
      <c r="G1020" s="73" t="s">
        <v>45</v>
      </c>
    </row>
    <row r="1021" spans="1:7" s="57" customFormat="1" ht="15.75" customHeight="1">
      <c r="A1021" s="90" t="s">
        <v>1017</v>
      </c>
      <c r="B1021" s="75" t="s">
        <v>729</v>
      </c>
      <c r="C1021" s="75" t="s">
        <v>1018</v>
      </c>
      <c r="D1021" s="88" t="s">
        <v>1019</v>
      </c>
      <c r="E1021" s="74">
        <v>43436</v>
      </c>
      <c r="F1021" s="74">
        <f>E1021+4</f>
        <v>43440</v>
      </c>
      <c r="G1021" s="74">
        <f>F1021+36</f>
        <v>43476</v>
      </c>
    </row>
    <row r="1022" spans="1:7" s="57" customFormat="1" ht="15.75" customHeight="1">
      <c r="A1022" s="90"/>
      <c r="B1022" s="75" t="s">
        <v>730</v>
      </c>
      <c r="C1022" s="75" t="s">
        <v>722</v>
      </c>
      <c r="D1022" s="178"/>
      <c r="E1022" s="74">
        <f t="shared" ref="E1022:F1025" si="117">E1021+7</f>
        <v>43443</v>
      </c>
      <c r="F1022" s="74">
        <f t="shared" si="117"/>
        <v>43447</v>
      </c>
      <c r="G1022" s="74">
        <f>F1022+36</f>
        <v>43483</v>
      </c>
    </row>
    <row r="1023" spans="1:7" s="57" customFormat="1" ht="15.75" customHeight="1">
      <c r="A1023" s="90"/>
      <c r="B1023" s="75" t="s">
        <v>731</v>
      </c>
      <c r="C1023" s="75" t="s">
        <v>724</v>
      </c>
      <c r="D1023" s="179"/>
      <c r="E1023" s="74">
        <f t="shared" si="117"/>
        <v>43450</v>
      </c>
      <c r="F1023" s="74">
        <f t="shared" si="117"/>
        <v>43454</v>
      </c>
      <c r="G1023" s="74">
        <f>F1023+36</f>
        <v>43490</v>
      </c>
    </row>
    <row r="1024" spans="1:7" s="57" customFormat="1" ht="15.75" customHeight="1">
      <c r="A1024" s="90"/>
      <c r="B1024" s="75" t="s">
        <v>732</v>
      </c>
      <c r="C1024" s="75" t="s">
        <v>727</v>
      </c>
      <c r="D1024" s="179"/>
      <c r="E1024" s="74">
        <f t="shared" si="117"/>
        <v>43457</v>
      </c>
      <c r="F1024" s="74">
        <f t="shared" si="117"/>
        <v>43461</v>
      </c>
      <c r="G1024" s="74">
        <f>F1024+36</f>
        <v>43497</v>
      </c>
    </row>
    <row r="1025" spans="1:7" s="57" customFormat="1" ht="15.75" customHeight="1">
      <c r="A1025" s="90"/>
      <c r="B1025" s="75" t="s">
        <v>733</v>
      </c>
      <c r="C1025" s="75" t="s">
        <v>728</v>
      </c>
      <c r="D1025" s="180"/>
      <c r="E1025" s="74">
        <f t="shared" si="117"/>
        <v>43464</v>
      </c>
      <c r="F1025" s="74">
        <f t="shared" si="117"/>
        <v>43468</v>
      </c>
      <c r="G1025" s="74">
        <f>F1025+36</f>
        <v>43504</v>
      </c>
    </row>
    <row r="1026" spans="1:7" s="57" customFormat="1" ht="15.75" customHeight="1">
      <c r="A1026" s="90"/>
      <c r="B1026" s="26"/>
      <c r="C1026" s="26"/>
      <c r="D1026" s="20"/>
      <c r="E1026" s="12"/>
      <c r="F1026" s="12"/>
      <c r="G1026" s="12"/>
    </row>
    <row r="1027" spans="1:7" s="57" customFormat="1" ht="15.75" customHeight="1">
      <c r="A1027" s="90"/>
      <c r="B1027" s="26"/>
      <c r="C1027" s="26"/>
      <c r="D1027" s="20"/>
      <c r="E1027" s="12"/>
      <c r="F1027" s="12"/>
      <c r="G1027" s="12"/>
    </row>
    <row r="1028" spans="1:7" s="57" customFormat="1" ht="15.75" customHeight="1">
      <c r="A1028" s="90"/>
      <c r="B1028" s="26"/>
      <c r="C1028" s="26"/>
      <c r="D1028" s="26"/>
      <c r="E1028" s="26"/>
      <c r="F1028" s="12"/>
      <c r="G1028" s="12"/>
    </row>
    <row r="1029" spans="1:7" s="57" customFormat="1" ht="15.75" customHeight="1">
      <c r="A1029" s="90"/>
      <c r="B1029" s="90"/>
      <c r="C1029" s="17"/>
      <c r="D1029" s="18"/>
      <c r="E1029" s="18"/>
      <c r="F1029" s="19"/>
      <c r="G1029" s="19"/>
    </row>
    <row r="1030" spans="1:7" s="57" customFormat="1" ht="15.75" customHeight="1">
      <c r="A1030" s="90"/>
      <c r="B1030" s="662" t="s">
        <v>40</v>
      </c>
      <c r="C1030" s="88" t="s">
        <v>41</v>
      </c>
      <c r="D1030" s="88" t="s">
        <v>42</v>
      </c>
      <c r="E1030" s="73" t="s">
        <v>814</v>
      </c>
      <c r="F1030" s="73" t="s">
        <v>43</v>
      </c>
      <c r="G1030" s="73" t="s">
        <v>164</v>
      </c>
    </row>
    <row r="1031" spans="1:7" s="57" customFormat="1" ht="15.75" customHeight="1">
      <c r="A1031" s="90"/>
      <c r="B1031" s="663"/>
      <c r="C1031" s="175"/>
      <c r="D1031" s="175"/>
      <c r="E1031" s="77" t="s">
        <v>32</v>
      </c>
      <c r="F1031" s="73" t="s">
        <v>44</v>
      </c>
      <c r="G1031" s="73" t="s">
        <v>45</v>
      </c>
    </row>
    <row r="1032" spans="1:7" s="57" customFormat="1" ht="15.75" customHeight="1">
      <c r="A1032" s="90"/>
      <c r="B1032" s="106" t="s">
        <v>446</v>
      </c>
      <c r="C1032" s="75" t="s">
        <v>1020</v>
      </c>
      <c r="D1032" s="88" t="s">
        <v>1021</v>
      </c>
      <c r="E1032" s="74">
        <v>43433</v>
      </c>
      <c r="F1032" s="74">
        <f>E1032+4</f>
        <v>43437</v>
      </c>
      <c r="G1032" s="74">
        <f>F1032+27</f>
        <v>43464</v>
      </c>
    </row>
    <row r="1033" spans="1:7" s="57" customFormat="1" ht="15.75" customHeight="1">
      <c r="A1033" s="90" t="s">
        <v>1022</v>
      </c>
      <c r="B1033" s="106" t="s">
        <v>721</v>
      </c>
      <c r="C1033" s="75" t="s">
        <v>1023</v>
      </c>
      <c r="D1033" s="178"/>
      <c r="E1033" s="74">
        <f t="shared" ref="E1033:E1036" si="118">E1032+7</f>
        <v>43440</v>
      </c>
      <c r="F1033" s="74">
        <f t="shared" ref="F1033:F1036" si="119">E1033+4</f>
        <v>43444</v>
      </c>
      <c r="G1033" s="74">
        <f t="shared" ref="G1033:G1036" si="120">F1033+27</f>
        <v>43471</v>
      </c>
    </row>
    <row r="1034" spans="1:7" s="57" customFormat="1" ht="15.75" customHeight="1">
      <c r="A1034" s="90"/>
      <c r="B1034" s="106" t="s">
        <v>723</v>
      </c>
      <c r="C1034" s="75" t="s">
        <v>1024</v>
      </c>
      <c r="D1034" s="178"/>
      <c r="E1034" s="74">
        <f t="shared" si="118"/>
        <v>43447</v>
      </c>
      <c r="F1034" s="74">
        <f t="shared" si="119"/>
        <v>43451</v>
      </c>
      <c r="G1034" s="74">
        <f t="shared" si="120"/>
        <v>43478</v>
      </c>
    </row>
    <row r="1035" spans="1:7" s="57" customFormat="1" ht="15.75" customHeight="1">
      <c r="A1035" s="90"/>
      <c r="B1035" s="106" t="s">
        <v>725</v>
      </c>
      <c r="C1035" s="75" t="s">
        <v>727</v>
      </c>
      <c r="D1035" s="178"/>
      <c r="E1035" s="74">
        <f t="shared" si="118"/>
        <v>43454</v>
      </c>
      <c r="F1035" s="74">
        <f t="shared" si="119"/>
        <v>43458</v>
      </c>
      <c r="G1035" s="74">
        <f t="shared" si="120"/>
        <v>43485</v>
      </c>
    </row>
    <row r="1036" spans="1:7" s="57" customFormat="1" ht="15.75" customHeight="1">
      <c r="A1036" s="90"/>
      <c r="B1036" s="106" t="s">
        <v>726</v>
      </c>
      <c r="C1036" s="75" t="s">
        <v>728</v>
      </c>
      <c r="D1036" s="89"/>
      <c r="E1036" s="74">
        <f t="shared" si="118"/>
        <v>43461</v>
      </c>
      <c r="F1036" s="74">
        <f t="shared" si="119"/>
        <v>43465</v>
      </c>
      <c r="G1036" s="74">
        <f t="shared" si="120"/>
        <v>43492</v>
      </c>
    </row>
    <row r="1037" spans="1:7" s="57" customFormat="1" ht="15.75" customHeight="1">
      <c r="A1037" s="90"/>
      <c r="B1037" s="26"/>
      <c r="C1037" s="26"/>
      <c r="D1037" s="20"/>
      <c r="E1037" s="12"/>
      <c r="F1037" s="12"/>
      <c r="G1037" s="12"/>
    </row>
    <row r="1038" spans="1:7" s="57" customFormat="1" ht="15.75" customHeight="1">
      <c r="A1038" s="90"/>
      <c r="B1038" s="26"/>
      <c r="C1038" s="26"/>
      <c r="D1038" s="20"/>
      <c r="E1038" s="12"/>
      <c r="F1038" s="12"/>
      <c r="G1038" s="12"/>
    </row>
    <row r="1039" spans="1:7" s="57" customFormat="1" ht="15.75" customHeight="1">
      <c r="A1039" s="90"/>
      <c r="B1039" s="26"/>
      <c r="C1039" s="26"/>
      <c r="D1039" s="20"/>
      <c r="E1039" s="12"/>
      <c r="F1039" s="12"/>
      <c r="G1039" s="12"/>
    </row>
    <row r="1040" spans="1:7" s="57" customFormat="1" ht="15.75" customHeight="1">
      <c r="A1040" s="90"/>
      <c r="B1040" s="90"/>
      <c r="C1040" s="17"/>
      <c r="D1040" s="18"/>
      <c r="E1040" s="18"/>
      <c r="F1040" s="19"/>
      <c r="G1040" s="19"/>
    </row>
    <row r="1041" spans="1:7" s="57" customFormat="1" ht="15.75" customHeight="1">
      <c r="A1041" s="90"/>
      <c r="B1041" s="662" t="s">
        <v>40</v>
      </c>
      <c r="C1041" s="88" t="s">
        <v>41</v>
      </c>
      <c r="D1041" s="88" t="s">
        <v>42</v>
      </c>
      <c r="E1041" s="73" t="s">
        <v>818</v>
      </c>
      <c r="F1041" s="73" t="s">
        <v>43</v>
      </c>
      <c r="G1041" s="73" t="s">
        <v>176</v>
      </c>
    </row>
    <row r="1042" spans="1:7" s="57" customFormat="1" ht="15.75" customHeight="1">
      <c r="A1042" s="90"/>
      <c r="B1042" s="663"/>
      <c r="C1042" s="89"/>
      <c r="D1042" s="89"/>
      <c r="E1042" s="77" t="s">
        <v>32</v>
      </c>
      <c r="F1042" s="73" t="s">
        <v>44</v>
      </c>
      <c r="G1042" s="73" t="s">
        <v>45</v>
      </c>
    </row>
    <row r="1043" spans="1:7" s="57" customFormat="1" ht="15.75" customHeight="1">
      <c r="A1043" s="90"/>
      <c r="B1043" s="75" t="s">
        <v>514</v>
      </c>
      <c r="C1043" s="75" t="s">
        <v>1006</v>
      </c>
      <c r="D1043" s="88" t="s">
        <v>1025</v>
      </c>
      <c r="E1043" s="74">
        <v>43436</v>
      </c>
      <c r="F1043" s="74">
        <f>E1043+4</f>
        <v>43440</v>
      </c>
      <c r="G1043" s="74">
        <f>F1043+31</f>
        <v>43471</v>
      </c>
    </row>
    <row r="1044" spans="1:7" s="57" customFormat="1" ht="15.75" customHeight="1">
      <c r="A1044" s="90" t="s">
        <v>457</v>
      </c>
      <c r="B1044" s="75" t="s">
        <v>515</v>
      </c>
      <c r="C1044" s="75" t="s">
        <v>1020</v>
      </c>
      <c r="D1044" s="178"/>
      <c r="E1044" s="74">
        <f t="shared" ref="E1044:E1047" si="121">E1043+7</f>
        <v>43443</v>
      </c>
      <c r="F1044" s="74">
        <f t="shared" ref="F1044:F1047" si="122">E1044+4</f>
        <v>43447</v>
      </c>
      <c r="G1044" s="74">
        <f t="shared" ref="G1044:G1047" si="123">F1044+31</f>
        <v>43478</v>
      </c>
    </row>
    <row r="1045" spans="1:7" s="57" customFormat="1" ht="15.75" customHeight="1">
      <c r="A1045" s="90"/>
      <c r="B1045" s="75" t="s">
        <v>516</v>
      </c>
      <c r="C1045" s="75" t="s">
        <v>1026</v>
      </c>
      <c r="D1045" s="179"/>
      <c r="E1045" s="74">
        <f t="shared" si="121"/>
        <v>43450</v>
      </c>
      <c r="F1045" s="74">
        <f t="shared" si="122"/>
        <v>43454</v>
      </c>
      <c r="G1045" s="74">
        <f t="shared" si="123"/>
        <v>43485</v>
      </c>
    </row>
    <row r="1046" spans="1:7" s="57" customFormat="1" ht="15.75" customHeight="1">
      <c r="A1046" s="90"/>
      <c r="B1046" s="75" t="s">
        <v>517</v>
      </c>
      <c r="C1046" s="75" t="s">
        <v>1027</v>
      </c>
      <c r="D1046" s="179"/>
      <c r="E1046" s="74">
        <f t="shared" si="121"/>
        <v>43457</v>
      </c>
      <c r="F1046" s="74">
        <f t="shared" si="122"/>
        <v>43461</v>
      </c>
      <c r="G1046" s="74">
        <f t="shared" si="123"/>
        <v>43492</v>
      </c>
    </row>
    <row r="1047" spans="1:7" s="57" customFormat="1" ht="15.75" customHeight="1">
      <c r="A1047" s="90"/>
      <c r="B1047" s="75"/>
      <c r="C1047" s="75"/>
      <c r="D1047" s="180"/>
      <c r="E1047" s="74">
        <f t="shared" si="121"/>
        <v>43464</v>
      </c>
      <c r="F1047" s="74">
        <f t="shared" si="122"/>
        <v>43468</v>
      </c>
      <c r="G1047" s="74">
        <f t="shared" si="123"/>
        <v>43499</v>
      </c>
    </row>
    <row r="1048" spans="1:7" s="57" customFormat="1" ht="15.75" customHeight="1">
      <c r="A1048" s="90"/>
      <c r="B1048" s="26"/>
      <c r="C1048" s="26"/>
      <c r="D1048" s="26"/>
      <c r="E1048" s="26"/>
      <c r="F1048" s="12"/>
      <c r="G1048" s="12"/>
    </row>
    <row r="1049" spans="1:7" s="57" customFormat="1" ht="15.75" customHeight="1">
      <c r="A1049" s="90"/>
      <c r="B1049" s="26"/>
      <c r="C1049" s="26"/>
      <c r="D1049" s="26"/>
      <c r="E1049" s="26"/>
      <c r="F1049" s="12"/>
      <c r="G1049" s="12"/>
    </row>
    <row r="1050" spans="1:7" s="57" customFormat="1" ht="15.75" customHeight="1">
      <c r="A1050" s="90"/>
      <c r="B1050" s="90"/>
      <c r="C1050" s="17"/>
      <c r="D1050" s="18"/>
      <c r="E1050" s="18"/>
      <c r="F1050" s="19"/>
      <c r="G1050" s="19"/>
    </row>
    <row r="1051" spans="1:7" s="57" customFormat="1" ht="15.75" customHeight="1">
      <c r="A1051" s="90"/>
      <c r="B1051" s="662" t="s">
        <v>40</v>
      </c>
      <c r="C1051" s="88" t="s">
        <v>41</v>
      </c>
      <c r="D1051" s="88" t="s">
        <v>42</v>
      </c>
      <c r="E1051" s="73" t="s">
        <v>814</v>
      </c>
      <c r="F1051" s="73" t="s">
        <v>43</v>
      </c>
      <c r="G1051" s="73" t="s">
        <v>177</v>
      </c>
    </row>
    <row r="1052" spans="1:7" s="57" customFormat="1" ht="15.75" customHeight="1">
      <c r="A1052" s="90"/>
      <c r="B1052" s="663"/>
      <c r="C1052" s="89"/>
      <c r="D1052" s="89"/>
      <c r="E1052" s="77" t="s">
        <v>32</v>
      </c>
      <c r="F1052" s="73" t="s">
        <v>44</v>
      </c>
      <c r="G1052" s="73" t="s">
        <v>45</v>
      </c>
    </row>
    <row r="1053" spans="1:7" s="57" customFormat="1" ht="15.75" customHeight="1">
      <c r="A1053" s="90"/>
      <c r="B1053" s="106" t="s">
        <v>65</v>
      </c>
      <c r="C1053" s="75" t="s">
        <v>622</v>
      </c>
      <c r="D1053" s="88" t="s">
        <v>1028</v>
      </c>
      <c r="E1053" s="74">
        <v>43436</v>
      </c>
      <c r="F1053" s="74">
        <f>E1053+4</f>
        <v>43440</v>
      </c>
      <c r="G1053" s="74">
        <f>F1053+24</f>
        <v>43464</v>
      </c>
    </row>
    <row r="1054" spans="1:7" s="57" customFormat="1" ht="15.75" customHeight="1">
      <c r="A1054" s="90"/>
      <c r="B1054" s="106" t="s">
        <v>618</v>
      </c>
      <c r="C1054" s="75" t="s">
        <v>300</v>
      </c>
      <c r="D1054" s="178"/>
      <c r="E1054" s="74">
        <f t="shared" ref="E1054:E1057" si="124">E1053+7</f>
        <v>43443</v>
      </c>
      <c r="F1054" s="74">
        <f t="shared" ref="F1054:F1057" si="125">E1054+4</f>
        <v>43447</v>
      </c>
      <c r="G1054" s="74">
        <f t="shared" ref="G1054:G1057" si="126">F1054+24</f>
        <v>43471</v>
      </c>
    </row>
    <row r="1055" spans="1:7" s="57" customFormat="1" ht="15.75" customHeight="1">
      <c r="A1055" s="90"/>
      <c r="B1055" s="106" t="s">
        <v>619</v>
      </c>
      <c r="C1055" s="75" t="s">
        <v>623</v>
      </c>
      <c r="D1055" s="178"/>
      <c r="E1055" s="74">
        <f t="shared" si="124"/>
        <v>43450</v>
      </c>
      <c r="F1055" s="74">
        <f t="shared" si="125"/>
        <v>43454</v>
      </c>
      <c r="G1055" s="74">
        <f t="shared" si="126"/>
        <v>43478</v>
      </c>
    </row>
    <row r="1056" spans="1:7" s="57" customFormat="1" ht="15.75" customHeight="1">
      <c r="A1056" s="90"/>
      <c r="B1056" s="106" t="s">
        <v>620</v>
      </c>
      <c r="C1056" s="75" t="s">
        <v>10</v>
      </c>
      <c r="D1056" s="178"/>
      <c r="E1056" s="74">
        <f t="shared" si="124"/>
        <v>43457</v>
      </c>
      <c r="F1056" s="74">
        <f t="shared" si="125"/>
        <v>43461</v>
      </c>
      <c r="G1056" s="74">
        <f t="shared" si="126"/>
        <v>43485</v>
      </c>
    </row>
    <row r="1057" spans="1:7" s="57" customFormat="1" ht="15.75" customHeight="1">
      <c r="A1057" s="90" t="s">
        <v>1029</v>
      </c>
      <c r="B1057" s="106" t="s">
        <v>621</v>
      </c>
      <c r="C1057" s="75" t="s">
        <v>623</v>
      </c>
      <c r="D1057" s="89"/>
      <c r="E1057" s="74">
        <f t="shared" si="124"/>
        <v>43464</v>
      </c>
      <c r="F1057" s="74">
        <f t="shared" si="125"/>
        <v>43468</v>
      </c>
      <c r="G1057" s="74">
        <f t="shared" si="126"/>
        <v>43492</v>
      </c>
    </row>
    <row r="1058" spans="1:7" s="57" customFormat="1" ht="15.75" customHeight="1">
      <c r="A1058" s="90"/>
      <c r="B1058" s="46"/>
      <c r="C1058" s="17"/>
      <c r="D1058" s="18"/>
      <c r="E1058" s="18"/>
      <c r="F1058" s="19"/>
      <c r="G1058" s="19"/>
    </row>
    <row r="1059" spans="1:7" s="57" customFormat="1" ht="15.75" customHeight="1">
      <c r="A1059" s="90"/>
      <c r="B1059" s="662" t="s">
        <v>40</v>
      </c>
      <c r="C1059" s="88" t="s">
        <v>41</v>
      </c>
      <c r="D1059" s="88" t="s">
        <v>42</v>
      </c>
      <c r="E1059" s="73" t="s">
        <v>818</v>
      </c>
      <c r="F1059" s="73" t="s">
        <v>43</v>
      </c>
      <c r="G1059" s="73" t="s">
        <v>177</v>
      </c>
    </row>
    <row r="1060" spans="1:7" s="57" customFormat="1" ht="15.75" customHeight="1">
      <c r="A1060" s="90"/>
      <c r="B1060" s="663"/>
      <c r="C1060" s="89"/>
      <c r="D1060" s="89"/>
      <c r="E1060" s="77" t="s">
        <v>32</v>
      </c>
      <c r="F1060" s="73" t="s">
        <v>44</v>
      </c>
      <c r="G1060" s="73" t="s">
        <v>45</v>
      </c>
    </row>
    <row r="1061" spans="1:7" s="57" customFormat="1" ht="15.75" customHeight="1">
      <c r="A1061" s="90"/>
      <c r="B1061" s="75" t="s">
        <v>412</v>
      </c>
      <c r="C1061" s="181" t="s">
        <v>413</v>
      </c>
      <c r="D1061" s="88" t="s">
        <v>1030</v>
      </c>
      <c r="E1061" s="74">
        <v>43432</v>
      </c>
      <c r="F1061" s="74">
        <f>E1061+5</f>
        <v>43437</v>
      </c>
      <c r="G1061" s="74">
        <f>F1061+23</f>
        <v>43460</v>
      </c>
    </row>
    <row r="1062" spans="1:7" s="57" customFormat="1" ht="15.75" customHeight="1">
      <c r="A1062" s="90"/>
      <c r="B1062" s="182" t="s">
        <v>611</v>
      </c>
      <c r="C1062" s="181" t="s">
        <v>615</v>
      </c>
      <c r="D1062" s="178" t="s">
        <v>1031</v>
      </c>
      <c r="E1062" s="74">
        <f t="shared" ref="E1062:E1065" si="127">E1061+7</f>
        <v>43439</v>
      </c>
      <c r="F1062" s="74">
        <f t="shared" ref="F1062:F1065" si="128">E1062+5</f>
        <v>43444</v>
      </c>
      <c r="G1062" s="74">
        <f t="shared" ref="G1062:G1065" si="129">F1062+23</f>
        <v>43467</v>
      </c>
    </row>
    <row r="1063" spans="1:7" s="57" customFormat="1" ht="15.75" customHeight="1">
      <c r="A1063" s="90"/>
      <c r="B1063" s="75" t="s">
        <v>612</v>
      </c>
      <c r="C1063" s="181" t="s">
        <v>616</v>
      </c>
      <c r="D1063" s="179"/>
      <c r="E1063" s="74">
        <f t="shared" si="127"/>
        <v>43446</v>
      </c>
      <c r="F1063" s="74">
        <f t="shared" si="128"/>
        <v>43451</v>
      </c>
      <c r="G1063" s="74">
        <f t="shared" si="129"/>
        <v>43474</v>
      </c>
    </row>
    <row r="1064" spans="1:7" s="57" customFormat="1" ht="15.75" customHeight="1">
      <c r="A1064" s="90"/>
      <c r="B1064" s="75" t="s">
        <v>613</v>
      </c>
      <c r="C1064" s="181" t="s">
        <v>617</v>
      </c>
      <c r="D1064" s="179"/>
      <c r="E1064" s="74">
        <f t="shared" si="127"/>
        <v>43453</v>
      </c>
      <c r="F1064" s="74">
        <f t="shared" si="128"/>
        <v>43458</v>
      </c>
      <c r="G1064" s="74">
        <f t="shared" si="129"/>
        <v>43481</v>
      </c>
    </row>
    <row r="1065" spans="1:7" s="57" customFormat="1" ht="15.75" customHeight="1">
      <c r="A1065" s="90"/>
      <c r="B1065" s="75" t="s">
        <v>614</v>
      </c>
      <c r="C1065" s="183" t="s">
        <v>375</v>
      </c>
      <c r="D1065" s="180"/>
      <c r="E1065" s="74">
        <f t="shared" si="127"/>
        <v>43460</v>
      </c>
      <c r="F1065" s="74">
        <f t="shared" si="128"/>
        <v>43465</v>
      </c>
      <c r="G1065" s="74">
        <f t="shared" si="129"/>
        <v>43488</v>
      </c>
    </row>
    <row r="1066" spans="1:7" s="57" customFormat="1" ht="15.75" customHeight="1">
      <c r="A1066" s="90"/>
      <c r="B1066" s="46"/>
      <c r="C1066" s="17"/>
      <c r="D1066" s="18"/>
      <c r="E1066" s="18"/>
      <c r="F1066" s="19"/>
      <c r="G1066" s="19"/>
    </row>
    <row r="1067" spans="1:7" s="57" customFormat="1" ht="15.75" customHeight="1">
      <c r="A1067" s="90"/>
      <c r="B1067" s="26"/>
      <c r="C1067" s="26"/>
      <c r="D1067" s="20"/>
      <c r="E1067" s="12"/>
      <c r="F1067" s="12"/>
      <c r="G1067" s="12"/>
    </row>
    <row r="1068" spans="1:7" s="57" customFormat="1" ht="15.75" customHeight="1">
      <c r="A1068" s="90"/>
      <c r="B1068" s="90"/>
      <c r="C1068" s="17"/>
      <c r="D1068" s="18"/>
      <c r="E1068" s="18"/>
      <c r="F1068" s="19"/>
      <c r="G1068" s="19"/>
    </row>
    <row r="1069" spans="1:7" s="57" customFormat="1" ht="15.75" customHeight="1">
      <c r="A1069" s="90"/>
      <c r="B1069" s="26"/>
      <c r="C1069" s="26"/>
      <c r="D1069" s="26"/>
      <c r="E1069" s="26"/>
      <c r="F1069" s="12"/>
      <c r="G1069" s="12"/>
    </row>
    <row r="1070" spans="1:7" s="57" customFormat="1" ht="15.75" customHeight="1">
      <c r="A1070" s="90"/>
      <c r="B1070" s="662" t="s">
        <v>40</v>
      </c>
      <c r="C1070" s="88" t="s">
        <v>41</v>
      </c>
      <c r="D1070" s="88" t="s">
        <v>42</v>
      </c>
      <c r="E1070" s="73" t="s">
        <v>814</v>
      </c>
      <c r="F1070" s="73" t="s">
        <v>43</v>
      </c>
      <c r="G1070" s="73" t="s">
        <v>1032</v>
      </c>
    </row>
    <row r="1071" spans="1:7" s="57" customFormat="1" ht="15.75" customHeight="1">
      <c r="A1071" s="90"/>
      <c r="B1071" s="663"/>
      <c r="C1071" s="175"/>
      <c r="D1071" s="175"/>
      <c r="E1071" s="77" t="s">
        <v>32</v>
      </c>
      <c r="F1071" s="73" t="s">
        <v>44</v>
      </c>
      <c r="G1071" s="73" t="s">
        <v>45</v>
      </c>
    </row>
    <row r="1072" spans="1:7" s="57" customFormat="1" ht="15.75" customHeight="1">
      <c r="A1072" s="90"/>
      <c r="B1072" s="128" t="s">
        <v>547</v>
      </c>
      <c r="C1072" s="128" t="s">
        <v>551</v>
      </c>
      <c r="D1072" s="664" t="s">
        <v>1033</v>
      </c>
      <c r="E1072" s="74">
        <v>43430</v>
      </c>
      <c r="F1072" s="74">
        <f>E1072+4</f>
        <v>43434</v>
      </c>
      <c r="G1072" s="74">
        <f>F1072+35</f>
        <v>43469</v>
      </c>
    </row>
    <row r="1073" spans="1:7" s="57" customFormat="1" ht="15.75" customHeight="1">
      <c r="A1073" s="90" t="s">
        <v>1034</v>
      </c>
      <c r="B1073" s="128" t="s">
        <v>548</v>
      </c>
      <c r="C1073" s="128" t="s">
        <v>551</v>
      </c>
      <c r="D1073" s="667"/>
      <c r="E1073" s="74">
        <f t="shared" ref="E1073:F1076" si="130">E1072+7</f>
        <v>43437</v>
      </c>
      <c r="F1073" s="74">
        <f t="shared" si="130"/>
        <v>43441</v>
      </c>
      <c r="G1073" s="74">
        <f>F1073+35</f>
        <v>43476</v>
      </c>
    </row>
    <row r="1074" spans="1:7" s="57" customFormat="1" ht="15.75" customHeight="1">
      <c r="A1074" s="90"/>
      <c r="B1074" s="184" t="s">
        <v>549</v>
      </c>
      <c r="C1074" s="128" t="s">
        <v>552</v>
      </c>
      <c r="D1074" s="667"/>
      <c r="E1074" s="74">
        <f t="shared" si="130"/>
        <v>43444</v>
      </c>
      <c r="F1074" s="74">
        <f t="shared" si="130"/>
        <v>43448</v>
      </c>
      <c r="G1074" s="74">
        <f>F1074+35</f>
        <v>43483</v>
      </c>
    </row>
    <row r="1075" spans="1:7" s="57" customFormat="1" ht="15.75" customHeight="1">
      <c r="A1075" s="90"/>
      <c r="B1075" s="184" t="s">
        <v>150</v>
      </c>
      <c r="C1075" s="128" t="s">
        <v>553</v>
      </c>
      <c r="D1075" s="667"/>
      <c r="E1075" s="74">
        <f t="shared" si="130"/>
        <v>43451</v>
      </c>
      <c r="F1075" s="74">
        <f t="shared" si="130"/>
        <v>43455</v>
      </c>
      <c r="G1075" s="74">
        <f>F1075+35</f>
        <v>43490</v>
      </c>
    </row>
    <row r="1076" spans="1:7" s="57" customFormat="1" ht="15.75" customHeight="1">
      <c r="A1076" s="90"/>
      <c r="B1076" s="184" t="s">
        <v>550</v>
      </c>
      <c r="C1076" s="128" t="s">
        <v>554</v>
      </c>
      <c r="D1076" s="665"/>
      <c r="E1076" s="74">
        <f t="shared" si="130"/>
        <v>43458</v>
      </c>
      <c r="F1076" s="74">
        <f t="shared" si="130"/>
        <v>43462</v>
      </c>
      <c r="G1076" s="74">
        <f>F1076+35</f>
        <v>43497</v>
      </c>
    </row>
    <row r="1077" spans="1:7" s="57" customFormat="1" ht="15.75" customHeight="1">
      <c r="A1077" s="90"/>
      <c r="B1077" s="26"/>
      <c r="C1077" s="26"/>
      <c r="D1077" s="26"/>
      <c r="E1077" s="12"/>
      <c r="F1077" s="12"/>
      <c r="G1077" s="12"/>
    </row>
    <row r="1078" spans="1:7" s="57" customFormat="1" ht="15.75" customHeight="1">
      <c r="A1078" s="90"/>
      <c r="B1078" s="26"/>
      <c r="C1078" s="26"/>
      <c r="D1078" s="26"/>
      <c r="E1078" s="26"/>
      <c r="F1078" s="12"/>
      <c r="G1078" s="12"/>
    </row>
    <row r="1079" spans="1:7" s="57" customFormat="1" ht="15.75" customHeight="1">
      <c r="A1079" s="90"/>
      <c r="B1079" s="90"/>
      <c r="C1079" s="17"/>
      <c r="D1079" s="18"/>
      <c r="E1079" s="18"/>
      <c r="F1079" s="19"/>
      <c r="G1079" s="19"/>
    </row>
    <row r="1080" spans="1:7" s="57" customFormat="1" ht="15.75" customHeight="1">
      <c r="A1080" s="90"/>
      <c r="B1080" s="664" t="s">
        <v>821</v>
      </c>
      <c r="C1080" s="73" t="s">
        <v>41</v>
      </c>
      <c r="D1080" s="73" t="s">
        <v>42</v>
      </c>
      <c r="E1080" s="73" t="s">
        <v>814</v>
      </c>
      <c r="F1080" s="73" t="s">
        <v>43</v>
      </c>
      <c r="G1080" s="73" t="s">
        <v>1035</v>
      </c>
    </row>
    <row r="1081" spans="1:7" s="57" customFormat="1" ht="15.75" customHeight="1">
      <c r="A1081" s="90"/>
      <c r="B1081" s="665"/>
      <c r="C1081" s="185"/>
      <c r="D1081" s="185"/>
      <c r="E1081" s="73" t="s">
        <v>32</v>
      </c>
      <c r="F1081" s="73" t="s">
        <v>44</v>
      </c>
      <c r="G1081" s="73" t="s">
        <v>45</v>
      </c>
    </row>
    <row r="1082" spans="1:7" s="57" customFormat="1" ht="15.75" customHeight="1">
      <c r="A1082" s="90"/>
      <c r="B1082" s="128" t="s">
        <v>547</v>
      </c>
      <c r="C1082" s="128" t="s">
        <v>551</v>
      </c>
      <c r="D1082" s="664" t="s">
        <v>1036</v>
      </c>
      <c r="E1082" s="74">
        <v>43430</v>
      </c>
      <c r="F1082" s="74">
        <f>E1082+4</f>
        <v>43434</v>
      </c>
      <c r="G1082" s="74">
        <f>F1082+25</f>
        <v>43459</v>
      </c>
    </row>
    <row r="1083" spans="1:7" s="57" customFormat="1" ht="15.75" customHeight="1">
      <c r="A1083" s="90" t="s">
        <v>1037</v>
      </c>
      <c r="B1083" s="128" t="s">
        <v>548</v>
      </c>
      <c r="C1083" s="128" t="s">
        <v>551</v>
      </c>
      <c r="D1083" s="667"/>
      <c r="E1083" s="74">
        <f t="shared" ref="E1083:F1086" si="131">E1082+7</f>
        <v>43437</v>
      </c>
      <c r="F1083" s="74">
        <f t="shared" si="131"/>
        <v>43441</v>
      </c>
      <c r="G1083" s="74">
        <f>F1083+25</f>
        <v>43466</v>
      </c>
    </row>
    <row r="1084" spans="1:7" s="57" customFormat="1" ht="15.75" customHeight="1">
      <c r="A1084" s="90"/>
      <c r="B1084" s="184" t="s">
        <v>549</v>
      </c>
      <c r="C1084" s="128" t="s">
        <v>552</v>
      </c>
      <c r="D1084" s="667"/>
      <c r="E1084" s="74">
        <f t="shared" si="131"/>
        <v>43444</v>
      </c>
      <c r="F1084" s="74">
        <f t="shared" si="131"/>
        <v>43448</v>
      </c>
      <c r="G1084" s="74">
        <f>F1084+25</f>
        <v>43473</v>
      </c>
    </row>
    <row r="1085" spans="1:7" s="57" customFormat="1" ht="15.75" customHeight="1">
      <c r="A1085" s="90"/>
      <c r="B1085" s="184" t="s">
        <v>150</v>
      </c>
      <c r="C1085" s="128" t="s">
        <v>553</v>
      </c>
      <c r="D1085" s="667"/>
      <c r="E1085" s="74">
        <f t="shared" si="131"/>
        <v>43451</v>
      </c>
      <c r="F1085" s="74">
        <f t="shared" si="131"/>
        <v>43455</v>
      </c>
      <c r="G1085" s="74">
        <f>F1085+25</f>
        <v>43480</v>
      </c>
    </row>
    <row r="1086" spans="1:7" s="57" customFormat="1" ht="15.75" customHeight="1">
      <c r="A1086" s="90"/>
      <c r="B1086" s="184" t="s">
        <v>550</v>
      </c>
      <c r="C1086" s="128" t="s">
        <v>554</v>
      </c>
      <c r="D1086" s="665"/>
      <c r="E1086" s="74">
        <f t="shared" si="131"/>
        <v>43458</v>
      </c>
      <c r="F1086" s="74">
        <f t="shared" si="131"/>
        <v>43462</v>
      </c>
      <c r="G1086" s="74">
        <f>F1086+25</f>
        <v>43487</v>
      </c>
    </row>
    <row r="1087" spans="1:7" s="57" customFormat="1" ht="15.75" customHeight="1">
      <c r="A1087" s="90"/>
      <c r="B1087" s="26"/>
      <c r="C1087" s="26"/>
      <c r="D1087" s="26"/>
      <c r="E1087" s="26"/>
      <c r="F1087" s="47"/>
      <c r="G1087" s="47"/>
    </row>
    <row r="1088" spans="1:7" s="57" customFormat="1" ht="15.75" customHeight="1">
      <c r="A1088" s="90"/>
      <c r="B1088" s="26"/>
      <c r="C1088" s="26"/>
      <c r="D1088" s="26"/>
      <c r="E1088" s="26"/>
      <c r="F1088" s="47"/>
      <c r="G1088" s="47"/>
    </row>
    <row r="1089" spans="1:7" s="57" customFormat="1" ht="15.75" customHeight="1">
      <c r="A1089" s="90"/>
      <c r="B1089" s="26"/>
      <c r="C1089" s="26"/>
      <c r="D1089" s="26"/>
      <c r="E1089" s="26"/>
      <c r="F1089" s="12"/>
      <c r="G1089" s="12"/>
    </row>
    <row r="1090" spans="1:7" s="57" customFormat="1" ht="15.75" customHeight="1">
      <c r="A1090" s="90"/>
      <c r="B1090" s="90"/>
      <c r="C1090" s="17"/>
      <c r="D1090" s="18"/>
      <c r="E1090" s="18"/>
      <c r="F1090" s="19"/>
      <c r="G1090" s="19"/>
    </row>
    <row r="1091" spans="1:7" s="57" customFormat="1" ht="15.75" customHeight="1">
      <c r="A1091" s="90"/>
      <c r="B1091" s="664" t="s">
        <v>40</v>
      </c>
      <c r="C1091" s="73" t="s">
        <v>41</v>
      </c>
      <c r="D1091" s="73" t="s">
        <v>813</v>
      </c>
      <c r="E1091" s="73" t="s">
        <v>814</v>
      </c>
      <c r="F1091" s="73" t="s">
        <v>814</v>
      </c>
      <c r="G1091" s="73" t="s">
        <v>1038</v>
      </c>
    </row>
    <row r="1092" spans="1:7" s="57" customFormat="1" ht="15.75" customHeight="1">
      <c r="A1092" s="90"/>
      <c r="B1092" s="665"/>
      <c r="C1092" s="185"/>
      <c r="D1092" s="185"/>
      <c r="E1092" s="73" t="s">
        <v>32</v>
      </c>
      <c r="F1092" s="73" t="s">
        <v>44</v>
      </c>
      <c r="G1092" s="73" t="s">
        <v>45</v>
      </c>
    </row>
    <row r="1093" spans="1:7" s="57" customFormat="1" ht="15.75" customHeight="1">
      <c r="A1093" s="90"/>
      <c r="B1093" s="128" t="s">
        <v>547</v>
      </c>
      <c r="C1093" s="128" t="s">
        <v>551</v>
      </c>
      <c r="D1093" s="664" t="s">
        <v>1039</v>
      </c>
      <c r="E1093" s="74">
        <v>43430</v>
      </c>
      <c r="F1093" s="74">
        <f>E1093+4</f>
        <v>43434</v>
      </c>
      <c r="G1093" s="74">
        <f>F1093+34</f>
        <v>43468</v>
      </c>
    </row>
    <row r="1094" spans="1:7" s="57" customFormat="1" ht="15.75" customHeight="1">
      <c r="A1094" s="90" t="s">
        <v>1040</v>
      </c>
      <c r="B1094" s="128" t="s">
        <v>548</v>
      </c>
      <c r="C1094" s="128" t="s">
        <v>551</v>
      </c>
      <c r="D1094" s="667"/>
      <c r="E1094" s="74">
        <f t="shared" ref="E1094:E1097" si="132">E1093+7</f>
        <v>43437</v>
      </c>
      <c r="F1094" s="74">
        <f t="shared" ref="F1094:F1097" si="133">E1094+4</f>
        <v>43441</v>
      </c>
      <c r="G1094" s="74">
        <f t="shared" ref="G1094:G1097" si="134">F1094+34</f>
        <v>43475</v>
      </c>
    </row>
    <row r="1095" spans="1:7" s="57" customFormat="1" ht="15.75" customHeight="1">
      <c r="A1095" s="90"/>
      <c r="B1095" s="184" t="s">
        <v>549</v>
      </c>
      <c r="C1095" s="128" t="s">
        <v>552</v>
      </c>
      <c r="D1095" s="667"/>
      <c r="E1095" s="74">
        <f t="shared" si="132"/>
        <v>43444</v>
      </c>
      <c r="F1095" s="74">
        <f t="shared" si="133"/>
        <v>43448</v>
      </c>
      <c r="G1095" s="74">
        <f t="shared" si="134"/>
        <v>43482</v>
      </c>
    </row>
    <row r="1096" spans="1:7" s="57" customFormat="1" ht="15.75" customHeight="1">
      <c r="A1096" s="90"/>
      <c r="B1096" s="184" t="s">
        <v>150</v>
      </c>
      <c r="C1096" s="128" t="s">
        <v>553</v>
      </c>
      <c r="D1096" s="667"/>
      <c r="E1096" s="74">
        <f t="shared" si="132"/>
        <v>43451</v>
      </c>
      <c r="F1096" s="74">
        <f t="shared" si="133"/>
        <v>43455</v>
      </c>
      <c r="G1096" s="74">
        <f t="shared" si="134"/>
        <v>43489</v>
      </c>
    </row>
    <row r="1097" spans="1:7" s="57" customFormat="1" ht="15.75" customHeight="1">
      <c r="A1097" s="90"/>
      <c r="B1097" s="184" t="s">
        <v>550</v>
      </c>
      <c r="C1097" s="128" t="s">
        <v>554</v>
      </c>
      <c r="D1097" s="665"/>
      <c r="E1097" s="74">
        <f t="shared" si="132"/>
        <v>43458</v>
      </c>
      <c r="F1097" s="74">
        <f t="shared" si="133"/>
        <v>43462</v>
      </c>
      <c r="G1097" s="74">
        <f t="shared" si="134"/>
        <v>43496</v>
      </c>
    </row>
    <row r="1098" spans="1:7" s="57" customFormat="1" ht="15.75" customHeight="1">
      <c r="A1098" s="90"/>
      <c r="B1098" s="26"/>
      <c r="C1098" s="26"/>
      <c r="D1098" s="26"/>
      <c r="E1098" s="26"/>
      <c r="F1098" s="12"/>
      <c r="G1098" s="12"/>
    </row>
    <row r="1099" spans="1:7" s="57" customFormat="1" ht="15.75" customHeight="1">
      <c r="A1099" s="90"/>
      <c r="B1099" s="26"/>
      <c r="C1099" s="26"/>
      <c r="D1099" s="26"/>
      <c r="E1099" s="26"/>
      <c r="F1099" s="12"/>
      <c r="G1099" s="12"/>
    </row>
    <row r="1100" spans="1:7" s="57" customFormat="1" ht="15.75" customHeight="1">
      <c r="A1100" s="90"/>
      <c r="B1100" s="90"/>
      <c r="C1100" s="17"/>
      <c r="D1100" s="18"/>
      <c r="E1100" s="18"/>
      <c r="F1100" s="19"/>
      <c r="G1100" s="19"/>
    </row>
    <row r="1101" spans="1:7" s="57" customFormat="1" ht="15.75" customHeight="1">
      <c r="A1101" s="90" t="s">
        <v>178</v>
      </c>
      <c r="B1101" s="26"/>
      <c r="C1101" s="26"/>
      <c r="D1101" s="26"/>
      <c r="E1101" s="12"/>
      <c r="F1101" s="12"/>
      <c r="G1101" s="12"/>
    </row>
    <row r="1102" spans="1:7" s="57" customFormat="1" ht="15.75" customHeight="1">
      <c r="A1102" s="90"/>
      <c r="B1102" s="664" t="s">
        <v>40</v>
      </c>
      <c r="C1102" s="73" t="s">
        <v>41</v>
      </c>
      <c r="D1102" s="73" t="s">
        <v>42</v>
      </c>
      <c r="E1102" s="73" t="s">
        <v>814</v>
      </c>
      <c r="F1102" s="73" t="s">
        <v>43</v>
      </c>
      <c r="G1102" s="73" t="s">
        <v>179</v>
      </c>
    </row>
    <row r="1103" spans="1:7" s="57" customFormat="1" ht="15.75" customHeight="1">
      <c r="A1103" s="90"/>
      <c r="B1103" s="665"/>
      <c r="C1103" s="185"/>
      <c r="D1103" s="185"/>
      <c r="E1103" s="73" t="s">
        <v>32</v>
      </c>
      <c r="F1103" s="73" t="s">
        <v>44</v>
      </c>
      <c r="G1103" s="73" t="s">
        <v>45</v>
      </c>
    </row>
    <row r="1104" spans="1:7" s="57" customFormat="1" ht="15.75" customHeight="1">
      <c r="A1104" s="90"/>
      <c r="B1104" s="128" t="s">
        <v>547</v>
      </c>
      <c r="C1104" s="128" t="s">
        <v>551</v>
      </c>
      <c r="D1104" s="664" t="s">
        <v>1041</v>
      </c>
      <c r="E1104" s="74">
        <v>43434</v>
      </c>
      <c r="F1104" s="74">
        <f>E1104+4</f>
        <v>43438</v>
      </c>
      <c r="G1104" s="74">
        <f>F1104+35</f>
        <v>43473</v>
      </c>
    </row>
    <row r="1105" spans="1:7" s="57" customFormat="1" ht="15.75" customHeight="1">
      <c r="A1105" s="90" t="s">
        <v>826</v>
      </c>
      <c r="B1105" s="128" t="s">
        <v>548</v>
      </c>
      <c r="C1105" s="128" t="s">
        <v>551</v>
      </c>
      <c r="D1105" s="667"/>
      <c r="E1105" s="74">
        <f t="shared" ref="E1105:F1108" si="135">E1104+7</f>
        <v>43441</v>
      </c>
      <c r="F1105" s="74">
        <f t="shared" si="135"/>
        <v>43445</v>
      </c>
      <c r="G1105" s="74">
        <f>F1105+35</f>
        <v>43480</v>
      </c>
    </row>
    <row r="1106" spans="1:7" s="57" customFormat="1" ht="15.75" customHeight="1">
      <c r="A1106" s="90"/>
      <c r="B1106" s="184" t="s">
        <v>549</v>
      </c>
      <c r="C1106" s="128" t="s">
        <v>552</v>
      </c>
      <c r="D1106" s="667"/>
      <c r="E1106" s="74">
        <f t="shared" si="135"/>
        <v>43448</v>
      </c>
      <c r="F1106" s="74">
        <f t="shared" si="135"/>
        <v>43452</v>
      </c>
      <c r="G1106" s="74">
        <f>F1106+35</f>
        <v>43487</v>
      </c>
    </row>
    <row r="1107" spans="1:7" s="57" customFormat="1" ht="15.75" customHeight="1">
      <c r="A1107" s="90"/>
      <c r="B1107" s="184" t="s">
        <v>150</v>
      </c>
      <c r="C1107" s="128" t="s">
        <v>553</v>
      </c>
      <c r="D1107" s="667"/>
      <c r="E1107" s="74">
        <f t="shared" si="135"/>
        <v>43455</v>
      </c>
      <c r="F1107" s="74">
        <f t="shared" si="135"/>
        <v>43459</v>
      </c>
      <c r="G1107" s="74">
        <f>F1107+35</f>
        <v>43494</v>
      </c>
    </row>
    <row r="1108" spans="1:7" s="57" customFormat="1" ht="15.75" customHeight="1">
      <c r="A1108" s="37"/>
      <c r="B1108" s="184" t="s">
        <v>550</v>
      </c>
      <c r="C1108" s="128" t="s">
        <v>554</v>
      </c>
      <c r="D1108" s="665"/>
      <c r="E1108" s="74">
        <f t="shared" si="135"/>
        <v>43462</v>
      </c>
      <c r="F1108" s="74">
        <f t="shared" si="135"/>
        <v>43466</v>
      </c>
      <c r="G1108" s="74">
        <f>F1108+35</f>
        <v>43501</v>
      </c>
    </row>
    <row r="1109" spans="1:7" s="57" customFormat="1" ht="15.75" customHeight="1">
      <c r="A1109" s="90"/>
      <c r="B1109" s="26"/>
      <c r="C1109" s="26"/>
      <c r="D1109" s="26"/>
      <c r="E1109" s="12"/>
      <c r="F1109" s="12"/>
      <c r="G1109" s="12"/>
    </row>
    <row r="1110" spans="1:7" s="57" customFormat="1" ht="15.75" customHeight="1">
      <c r="A1110" s="90"/>
      <c r="B1110" s="26"/>
      <c r="C1110" s="26"/>
      <c r="D1110" s="26"/>
      <c r="E1110" s="26"/>
      <c r="F1110" s="12"/>
      <c r="G1110" s="12"/>
    </row>
    <row r="1111" spans="1:7" s="57" customFormat="1" ht="15.75" customHeight="1">
      <c r="A1111" s="90"/>
      <c r="B1111" s="90"/>
      <c r="C1111" s="17"/>
      <c r="D1111" s="18"/>
      <c r="E1111" s="18"/>
      <c r="F1111" s="19"/>
      <c r="G1111" s="19"/>
    </row>
    <row r="1112" spans="1:7" s="57" customFormat="1" ht="15.75" customHeight="1">
      <c r="A1112" s="90"/>
      <c r="B1112" s="664" t="s">
        <v>40</v>
      </c>
      <c r="C1112" s="154" t="s">
        <v>41</v>
      </c>
      <c r="D1112" s="154" t="s">
        <v>42</v>
      </c>
      <c r="E1112" s="154" t="s">
        <v>814</v>
      </c>
      <c r="F1112" s="154" t="s">
        <v>43</v>
      </c>
      <c r="G1112" s="154" t="s">
        <v>1035</v>
      </c>
    </row>
    <row r="1113" spans="1:7" s="57" customFormat="1" ht="15.75" customHeight="1">
      <c r="A1113" s="90"/>
      <c r="B1113" s="665"/>
      <c r="C1113" s="186"/>
      <c r="D1113" s="186"/>
      <c r="E1113" s="154" t="s">
        <v>32</v>
      </c>
      <c r="F1113" s="154" t="s">
        <v>44</v>
      </c>
      <c r="G1113" s="154" t="s">
        <v>45</v>
      </c>
    </row>
    <row r="1114" spans="1:7" s="57" customFormat="1" ht="15.75" customHeight="1">
      <c r="A1114" s="90"/>
      <c r="B1114" s="106" t="s">
        <v>446</v>
      </c>
      <c r="C1114" s="75" t="s">
        <v>1020</v>
      </c>
      <c r="D1114" s="88" t="s">
        <v>1021</v>
      </c>
      <c r="E1114" s="74">
        <v>43433</v>
      </c>
      <c r="F1114" s="74">
        <f>E1114+4</f>
        <v>43437</v>
      </c>
      <c r="G1114" s="74">
        <f>F1114+30</f>
        <v>43467</v>
      </c>
    </row>
    <row r="1115" spans="1:7" s="57" customFormat="1" ht="15.75" customHeight="1">
      <c r="A1115" s="37"/>
      <c r="B1115" s="106" t="s">
        <v>721</v>
      </c>
      <c r="C1115" s="75" t="s">
        <v>1042</v>
      </c>
      <c r="D1115" s="178"/>
      <c r="E1115" s="74">
        <f t="shared" ref="E1115:E1118" si="136">E1114+7</f>
        <v>43440</v>
      </c>
      <c r="F1115" s="74">
        <f t="shared" ref="F1115:F1118" si="137">E1115+4</f>
        <v>43444</v>
      </c>
      <c r="G1115" s="74">
        <f t="shared" ref="G1115:G1118" si="138">F1115+30</f>
        <v>43474</v>
      </c>
    </row>
    <row r="1116" spans="1:7" s="57" customFormat="1" ht="15.75" customHeight="1">
      <c r="A1116" s="90"/>
      <c r="B1116" s="106" t="s">
        <v>723</v>
      </c>
      <c r="C1116" s="75" t="s">
        <v>1043</v>
      </c>
      <c r="D1116" s="178"/>
      <c r="E1116" s="74">
        <f t="shared" si="136"/>
        <v>43447</v>
      </c>
      <c r="F1116" s="74">
        <f t="shared" si="137"/>
        <v>43451</v>
      </c>
      <c r="G1116" s="74">
        <f t="shared" si="138"/>
        <v>43481</v>
      </c>
    </row>
    <row r="1117" spans="1:7" s="57" customFormat="1" ht="15.75" customHeight="1">
      <c r="A1117" s="90"/>
      <c r="B1117" s="106" t="s">
        <v>725</v>
      </c>
      <c r="C1117" s="75" t="s">
        <v>727</v>
      </c>
      <c r="D1117" s="178"/>
      <c r="E1117" s="74">
        <f t="shared" si="136"/>
        <v>43454</v>
      </c>
      <c r="F1117" s="74">
        <f t="shared" si="137"/>
        <v>43458</v>
      </c>
      <c r="G1117" s="74">
        <f t="shared" si="138"/>
        <v>43488</v>
      </c>
    </row>
    <row r="1118" spans="1:7" s="57" customFormat="1" ht="15.75" customHeight="1">
      <c r="A1118" s="37"/>
      <c r="B1118" s="106" t="s">
        <v>726</v>
      </c>
      <c r="C1118" s="75" t="s">
        <v>728</v>
      </c>
      <c r="D1118" s="89"/>
      <c r="E1118" s="74">
        <f t="shared" si="136"/>
        <v>43461</v>
      </c>
      <c r="F1118" s="74">
        <f t="shared" si="137"/>
        <v>43465</v>
      </c>
      <c r="G1118" s="74">
        <f t="shared" si="138"/>
        <v>43495</v>
      </c>
    </row>
    <row r="1119" spans="1:7" s="57" customFormat="1" ht="15.75" customHeight="1">
      <c r="A1119" s="90" t="s">
        <v>1044</v>
      </c>
      <c r="B1119" s="26"/>
      <c r="C1119" s="26"/>
      <c r="D1119" s="26"/>
      <c r="E1119" s="12"/>
      <c r="F1119" s="12"/>
      <c r="G1119" s="12"/>
    </row>
    <row r="1120" spans="1:7" s="57" customFormat="1" ht="15.75" customHeight="1">
      <c r="A1120" s="90"/>
      <c r="B1120" s="662" t="s">
        <v>40</v>
      </c>
      <c r="C1120" s="88" t="s">
        <v>41</v>
      </c>
      <c r="D1120" s="88" t="s">
        <v>42</v>
      </c>
      <c r="E1120" s="73" t="s">
        <v>814</v>
      </c>
      <c r="F1120" s="73" t="s">
        <v>43</v>
      </c>
      <c r="G1120" s="73" t="s">
        <v>1035</v>
      </c>
    </row>
    <row r="1121" spans="1:7" s="57" customFormat="1" ht="15.75" customHeight="1">
      <c r="A1121" s="90"/>
      <c r="B1121" s="663"/>
      <c r="C1121" s="175"/>
      <c r="D1121" s="175"/>
      <c r="E1121" s="77" t="s">
        <v>32</v>
      </c>
      <c r="F1121" s="73" t="s">
        <v>44</v>
      </c>
      <c r="G1121" s="73" t="s">
        <v>45</v>
      </c>
    </row>
    <row r="1122" spans="1:7" s="57" customFormat="1" ht="15.75" customHeight="1">
      <c r="A1122" s="90"/>
      <c r="B1122" s="128" t="s">
        <v>547</v>
      </c>
      <c r="C1122" s="128" t="s">
        <v>551</v>
      </c>
      <c r="D1122" s="88" t="s">
        <v>1041</v>
      </c>
      <c r="E1122" s="74">
        <v>43430</v>
      </c>
      <c r="F1122" s="74">
        <f>E1122+4</f>
        <v>43434</v>
      </c>
      <c r="G1122" s="74">
        <f>F1122+28</f>
        <v>43462</v>
      </c>
    </row>
    <row r="1123" spans="1:7" s="57" customFormat="1" ht="15.75" customHeight="1">
      <c r="A1123" s="90"/>
      <c r="B1123" s="128" t="s">
        <v>548</v>
      </c>
      <c r="C1123" s="128" t="s">
        <v>551</v>
      </c>
      <c r="D1123" s="178"/>
      <c r="E1123" s="74">
        <f t="shared" ref="E1123:F1126" si="139">E1122+7</f>
        <v>43437</v>
      </c>
      <c r="F1123" s="74">
        <f t="shared" si="139"/>
        <v>43441</v>
      </c>
      <c r="G1123" s="74">
        <f>F1123+28</f>
        <v>43469</v>
      </c>
    </row>
    <row r="1124" spans="1:7" s="57" customFormat="1" ht="15.75" customHeight="1">
      <c r="A1124" s="90"/>
      <c r="B1124" s="184" t="s">
        <v>549</v>
      </c>
      <c r="C1124" s="128" t="s">
        <v>552</v>
      </c>
      <c r="D1124" s="178"/>
      <c r="E1124" s="74">
        <f t="shared" si="139"/>
        <v>43444</v>
      </c>
      <c r="F1124" s="74">
        <f t="shared" si="139"/>
        <v>43448</v>
      </c>
      <c r="G1124" s="74">
        <f>F1124+28</f>
        <v>43476</v>
      </c>
    </row>
    <row r="1125" spans="1:7" s="57" customFormat="1" ht="15.75" customHeight="1">
      <c r="A1125" s="90"/>
      <c r="B1125" s="184" t="s">
        <v>150</v>
      </c>
      <c r="C1125" s="128" t="s">
        <v>553</v>
      </c>
      <c r="D1125" s="178"/>
      <c r="E1125" s="74">
        <f t="shared" si="139"/>
        <v>43451</v>
      </c>
      <c r="F1125" s="74">
        <f t="shared" si="139"/>
        <v>43455</v>
      </c>
      <c r="G1125" s="74">
        <f>F1125+28</f>
        <v>43483</v>
      </c>
    </row>
    <row r="1126" spans="1:7" s="57" customFormat="1" ht="15.75" customHeight="1">
      <c r="A1126" s="90"/>
      <c r="B1126" s="184" t="s">
        <v>550</v>
      </c>
      <c r="C1126" s="128" t="s">
        <v>554</v>
      </c>
      <c r="D1126" s="89"/>
      <c r="E1126" s="74">
        <f t="shared" si="139"/>
        <v>43458</v>
      </c>
      <c r="F1126" s="74">
        <f t="shared" si="139"/>
        <v>43462</v>
      </c>
      <c r="G1126" s="74">
        <f>F1126+28</f>
        <v>43490</v>
      </c>
    </row>
    <row r="1127" spans="1:7" s="57" customFormat="1" ht="15.75" customHeight="1">
      <c r="A1127" s="90"/>
      <c r="B1127" s="26"/>
      <c r="C1127" s="26"/>
      <c r="D1127" s="26"/>
      <c r="E1127" s="12"/>
      <c r="F1127" s="12"/>
      <c r="G1127" s="12"/>
    </row>
    <row r="1128" spans="1:7" s="57" customFormat="1" ht="15.75" customHeight="1">
      <c r="A1128" s="90"/>
      <c r="B1128" s="26"/>
      <c r="C1128" s="26"/>
      <c r="D1128" s="26"/>
      <c r="E1128" s="26"/>
      <c r="F1128" s="12"/>
      <c r="G1128" s="12"/>
    </row>
    <row r="1129" spans="1:7" s="57" customFormat="1" ht="15.75" customHeight="1">
      <c r="A1129" s="90"/>
      <c r="B1129" s="90"/>
      <c r="C1129" s="17"/>
      <c r="D1129" s="18"/>
      <c r="E1129" s="18"/>
      <c r="F1129" s="19"/>
      <c r="G1129" s="19"/>
    </row>
    <row r="1130" spans="1:7" s="57" customFormat="1" ht="15.75" customHeight="1">
      <c r="A1130" s="90"/>
      <c r="B1130" s="664" t="s">
        <v>40</v>
      </c>
      <c r="C1130" s="73" t="s">
        <v>41</v>
      </c>
      <c r="D1130" s="73" t="s">
        <v>42</v>
      </c>
      <c r="E1130" s="73" t="s">
        <v>814</v>
      </c>
      <c r="F1130" s="73" t="s">
        <v>43</v>
      </c>
      <c r="G1130" s="73" t="s">
        <v>1045</v>
      </c>
    </row>
    <row r="1131" spans="1:7" s="57" customFormat="1" ht="15.75" customHeight="1">
      <c r="A1131" s="90"/>
      <c r="B1131" s="665"/>
      <c r="C1131" s="185"/>
      <c r="D1131" s="185"/>
      <c r="E1131" s="73" t="s">
        <v>32</v>
      </c>
      <c r="F1131" s="73" t="s">
        <v>44</v>
      </c>
      <c r="G1131" s="73" t="s">
        <v>45</v>
      </c>
    </row>
    <row r="1132" spans="1:7" s="57" customFormat="1" ht="15.75" customHeight="1">
      <c r="A1132" s="90" t="s">
        <v>180</v>
      </c>
      <c r="B1132" s="128" t="s">
        <v>547</v>
      </c>
      <c r="C1132" s="128" t="s">
        <v>551</v>
      </c>
      <c r="D1132" s="664" t="s">
        <v>1041</v>
      </c>
      <c r="E1132" s="74">
        <v>43430</v>
      </c>
      <c r="F1132" s="74">
        <f>E1132+4</f>
        <v>43434</v>
      </c>
      <c r="G1132" s="74">
        <f>F1132+35</f>
        <v>43469</v>
      </c>
    </row>
    <row r="1133" spans="1:7" s="57" customFormat="1" ht="15.75" customHeight="1">
      <c r="A1133" s="90"/>
      <c r="B1133" s="128" t="s">
        <v>548</v>
      </c>
      <c r="C1133" s="128" t="s">
        <v>551</v>
      </c>
      <c r="D1133" s="667"/>
      <c r="E1133" s="74">
        <f>E1132+7</f>
        <v>43437</v>
      </c>
      <c r="F1133" s="74">
        <f t="shared" ref="E1133:F1136" si="140">F1132+7</f>
        <v>43441</v>
      </c>
      <c r="G1133" s="74">
        <f>F1133+35</f>
        <v>43476</v>
      </c>
    </row>
    <row r="1134" spans="1:7" s="57" customFormat="1" ht="15.75" customHeight="1">
      <c r="A1134" s="90"/>
      <c r="B1134" s="184" t="s">
        <v>549</v>
      </c>
      <c r="C1134" s="128" t="s">
        <v>552</v>
      </c>
      <c r="D1134" s="667"/>
      <c r="E1134" s="74">
        <f t="shared" si="140"/>
        <v>43444</v>
      </c>
      <c r="F1134" s="74">
        <f t="shared" si="140"/>
        <v>43448</v>
      </c>
      <c r="G1134" s="74">
        <f>F1134+35</f>
        <v>43483</v>
      </c>
    </row>
    <row r="1135" spans="1:7" s="57" customFormat="1" ht="15.75" customHeight="1">
      <c r="A1135" s="90"/>
      <c r="B1135" s="184" t="s">
        <v>150</v>
      </c>
      <c r="C1135" s="128" t="s">
        <v>553</v>
      </c>
      <c r="D1135" s="667"/>
      <c r="E1135" s="74">
        <f t="shared" si="140"/>
        <v>43451</v>
      </c>
      <c r="F1135" s="74">
        <f t="shared" si="140"/>
        <v>43455</v>
      </c>
      <c r="G1135" s="74">
        <f>F1135+35</f>
        <v>43490</v>
      </c>
    </row>
    <row r="1136" spans="1:7" s="57" customFormat="1" ht="15.75" customHeight="1">
      <c r="A1136" s="37"/>
      <c r="B1136" s="184" t="s">
        <v>550</v>
      </c>
      <c r="C1136" s="128" t="s">
        <v>554</v>
      </c>
      <c r="D1136" s="665"/>
      <c r="E1136" s="74">
        <f t="shared" si="140"/>
        <v>43458</v>
      </c>
      <c r="F1136" s="74">
        <f t="shared" si="140"/>
        <v>43462</v>
      </c>
      <c r="G1136" s="74">
        <f>F1136+35</f>
        <v>43497</v>
      </c>
    </row>
    <row r="1137" spans="1:7" s="57" customFormat="1" ht="15.75" customHeight="1">
      <c r="A1137" s="90"/>
      <c r="B1137" s="48"/>
      <c r="C1137" s="23"/>
      <c r="D1137" s="49"/>
      <c r="E1137" s="12"/>
      <c r="F1137" s="12"/>
      <c r="G1137" s="12"/>
    </row>
    <row r="1138" spans="1:7" s="57" customFormat="1" ht="15.75" customHeight="1">
      <c r="A1138" s="90"/>
      <c r="B1138" s="26"/>
      <c r="C1138" s="26"/>
      <c r="D1138" s="26"/>
      <c r="E1138" s="12"/>
      <c r="F1138" s="12"/>
      <c r="G1138" s="12"/>
    </row>
    <row r="1139" spans="1:7" s="57" customFormat="1" ht="15.75" customHeight="1">
      <c r="A1139" s="99" t="s">
        <v>181</v>
      </c>
      <c r="B1139" s="44"/>
      <c r="C1139" s="44"/>
      <c r="D1139" s="44"/>
      <c r="E1139" s="44"/>
      <c r="F1139" s="44"/>
      <c r="G1139" s="44"/>
    </row>
    <row r="1140" spans="1:7" s="57" customFormat="1" ht="15.75" customHeight="1">
      <c r="A1140" s="90"/>
      <c r="B1140" s="90"/>
      <c r="C1140" s="17"/>
      <c r="D1140" s="18"/>
      <c r="E1140" s="18"/>
      <c r="F1140" s="19"/>
      <c r="G1140" s="19"/>
    </row>
    <row r="1141" spans="1:7" s="57" customFormat="1" ht="15.75" customHeight="1">
      <c r="A1141" s="90"/>
      <c r="B1141" s="662" t="s">
        <v>40</v>
      </c>
      <c r="C1141" s="662" t="s">
        <v>41</v>
      </c>
      <c r="D1141" s="662" t="s">
        <v>42</v>
      </c>
      <c r="E1141" s="73" t="s">
        <v>814</v>
      </c>
      <c r="F1141" s="73" t="s">
        <v>43</v>
      </c>
      <c r="G1141" s="73" t="s">
        <v>183</v>
      </c>
    </row>
    <row r="1142" spans="1:7" s="57" customFormat="1" ht="15.75" customHeight="1">
      <c r="A1142" s="90"/>
      <c r="B1142" s="663"/>
      <c r="C1142" s="663"/>
      <c r="D1142" s="663"/>
      <c r="E1142" s="77" t="s">
        <v>32</v>
      </c>
      <c r="F1142" s="73" t="s">
        <v>44</v>
      </c>
      <c r="G1142" s="73" t="s">
        <v>45</v>
      </c>
    </row>
    <row r="1143" spans="1:7" s="57" customFormat="1" ht="15.75" customHeight="1">
      <c r="A1143" s="90"/>
      <c r="B1143" s="73" t="s">
        <v>469</v>
      </c>
      <c r="C1143" s="187" t="s">
        <v>403</v>
      </c>
      <c r="D1143" s="672" t="s">
        <v>1046</v>
      </c>
      <c r="E1143" s="74">
        <v>43437</v>
      </c>
      <c r="F1143" s="74">
        <f>E1143+4</f>
        <v>43441</v>
      </c>
      <c r="G1143" s="76">
        <f>F1143+12</f>
        <v>43453</v>
      </c>
    </row>
    <row r="1144" spans="1:7" s="57" customFormat="1" ht="15.75" customHeight="1">
      <c r="A1144" s="90"/>
      <c r="B1144" s="73" t="s">
        <v>390</v>
      </c>
      <c r="C1144" s="188" t="s">
        <v>410</v>
      </c>
      <c r="D1144" s="673"/>
      <c r="E1144" s="74">
        <f t="shared" ref="E1144:G1147" si="141">E1143+7</f>
        <v>43444</v>
      </c>
      <c r="F1144" s="74">
        <f t="shared" si="141"/>
        <v>43448</v>
      </c>
      <c r="G1144" s="74">
        <f t="shared" si="141"/>
        <v>43460</v>
      </c>
    </row>
    <row r="1145" spans="1:7" s="57" customFormat="1" ht="15.75" customHeight="1">
      <c r="A1145" s="90"/>
      <c r="B1145" s="73" t="s">
        <v>390</v>
      </c>
      <c r="C1145" s="188" t="s">
        <v>470</v>
      </c>
      <c r="D1145" s="673"/>
      <c r="E1145" s="74">
        <f t="shared" si="141"/>
        <v>43451</v>
      </c>
      <c r="F1145" s="74">
        <f t="shared" si="141"/>
        <v>43455</v>
      </c>
      <c r="G1145" s="74">
        <f t="shared" si="141"/>
        <v>43467</v>
      </c>
    </row>
    <row r="1146" spans="1:7" s="57" customFormat="1" ht="15.75" customHeight="1">
      <c r="A1146" s="37"/>
      <c r="B1146" s="173" t="s">
        <v>232</v>
      </c>
      <c r="C1146" s="189" t="s">
        <v>462</v>
      </c>
      <c r="D1146" s="673"/>
      <c r="E1146" s="74">
        <f t="shared" si="141"/>
        <v>43458</v>
      </c>
      <c r="F1146" s="74">
        <f t="shared" si="141"/>
        <v>43462</v>
      </c>
      <c r="G1146" s="74">
        <f t="shared" si="141"/>
        <v>43474</v>
      </c>
    </row>
    <row r="1147" spans="1:7" s="57" customFormat="1" ht="15.75" customHeight="1">
      <c r="A1147" s="90" t="s">
        <v>182</v>
      </c>
      <c r="B1147" s="173" t="s">
        <v>73</v>
      </c>
      <c r="C1147" s="73" t="s">
        <v>471</v>
      </c>
      <c r="D1147" s="674"/>
      <c r="E1147" s="74">
        <f t="shared" si="141"/>
        <v>43465</v>
      </c>
      <c r="F1147" s="74">
        <f t="shared" si="141"/>
        <v>43469</v>
      </c>
      <c r="G1147" s="74">
        <f t="shared" si="141"/>
        <v>43481</v>
      </c>
    </row>
    <row r="1148" spans="1:7" s="57" customFormat="1" ht="15.75" customHeight="1">
      <c r="A1148" s="90"/>
      <c r="B1148" s="5"/>
      <c r="C1148" s="26"/>
      <c r="D1148" s="26"/>
      <c r="E1148" s="12"/>
      <c r="F1148" s="12"/>
      <c r="G1148" s="12"/>
    </row>
    <row r="1149" spans="1:7" s="57" customFormat="1" ht="15.75" customHeight="1">
      <c r="A1149" s="90"/>
      <c r="B1149" s="90"/>
      <c r="C1149" s="64"/>
      <c r="D1149" s="18"/>
      <c r="E1149" s="18"/>
      <c r="F1149" s="65"/>
      <c r="G1149" s="19"/>
    </row>
    <row r="1150" spans="1:7" s="57" customFormat="1" ht="15.75" customHeight="1">
      <c r="A1150" s="90"/>
      <c r="B1150" s="671" t="s">
        <v>40</v>
      </c>
      <c r="C1150" s="671" t="s">
        <v>41</v>
      </c>
      <c r="D1150" s="671" t="s">
        <v>42</v>
      </c>
      <c r="E1150" s="131" t="s">
        <v>814</v>
      </c>
      <c r="F1150" s="131" t="s">
        <v>43</v>
      </c>
      <c r="G1150" s="131" t="s">
        <v>185</v>
      </c>
    </row>
    <row r="1151" spans="1:7" s="57" customFormat="1" ht="15.75" customHeight="1">
      <c r="A1151" s="90"/>
      <c r="B1151" s="671"/>
      <c r="C1151" s="671"/>
      <c r="D1151" s="671"/>
      <c r="E1151" s="131" t="s">
        <v>32</v>
      </c>
      <c r="F1151" s="131" t="s">
        <v>44</v>
      </c>
      <c r="G1151" s="131" t="s">
        <v>45</v>
      </c>
    </row>
    <row r="1152" spans="1:7" s="57" customFormat="1" ht="15.75" customHeight="1">
      <c r="A1152" s="90"/>
      <c r="B1152" s="190" t="s">
        <v>573</v>
      </c>
      <c r="C1152" s="188" t="s">
        <v>575</v>
      </c>
      <c r="D1152" s="669" t="s">
        <v>1047</v>
      </c>
      <c r="E1152" s="74">
        <v>43433</v>
      </c>
      <c r="F1152" s="74">
        <f>E1152+4</f>
        <v>43437</v>
      </c>
      <c r="G1152" s="76">
        <f>F1152+12</f>
        <v>43449</v>
      </c>
    </row>
    <row r="1153" spans="1:7" s="57" customFormat="1" ht="15.75" customHeight="1">
      <c r="A1153" s="90"/>
      <c r="B1153" s="190" t="s">
        <v>574</v>
      </c>
      <c r="C1153" s="189" t="s">
        <v>576</v>
      </c>
      <c r="D1153" s="669"/>
      <c r="E1153" s="74">
        <f t="shared" ref="E1153:G1157" si="142">E1152+7</f>
        <v>43440</v>
      </c>
      <c r="F1153" s="74">
        <f t="shared" si="142"/>
        <v>43444</v>
      </c>
      <c r="G1153" s="74">
        <f t="shared" si="142"/>
        <v>43456</v>
      </c>
    </row>
    <row r="1154" spans="1:7" s="57" customFormat="1" ht="15.75" customHeight="1">
      <c r="A1154" s="90"/>
      <c r="B1154" s="190" t="s">
        <v>353</v>
      </c>
      <c r="C1154" s="73" t="s">
        <v>577</v>
      </c>
      <c r="D1154" s="669"/>
      <c r="E1154" s="74">
        <f t="shared" si="142"/>
        <v>43447</v>
      </c>
      <c r="F1154" s="74">
        <f t="shared" si="142"/>
        <v>43451</v>
      </c>
      <c r="G1154" s="74">
        <f t="shared" si="142"/>
        <v>43463</v>
      </c>
    </row>
    <row r="1155" spans="1:7" s="57" customFormat="1" ht="15.75" customHeight="1">
      <c r="A1155" s="90"/>
      <c r="B1155" s="190" t="s">
        <v>405</v>
      </c>
      <c r="C1155" s="80" t="s">
        <v>578</v>
      </c>
      <c r="D1155" s="669"/>
      <c r="E1155" s="74">
        <f t="shared" si="142"/>
        <v>43454</v>
      </c>
      <c r="F1155" s="74">
        <f t="shared" si="142"/>
        <v>43458</v>
      </c>
      <c r="G1155" s="74">
        <f t="shared" si="142"/>
        <v>43470</v>
      </c>
    </row>
    <row r="1156" spans="1:7" s="57" customFormat="1" ht="15.75" customHeight="1">
      <c r="A1156" s="90" t="s">
        <v>1048</v>
      </c>
      <c r="B1156" s="190" t="s">
        <v>370</v>
      </c>
      <c r="C1156" s="191">
        <v>6</v>
      </c>
      <c r="D1156" s="669"/>
      <c r="E1156" s="74">
        <f t="shared" si="142"/>
        <v>43461</v>
      </c>
      <c r="F1156" s="74">
        <f t="shared" si="142"/>
        <v>43465</v>
      </c>
      <c r="G1156" s="74">
        <f t="shared" si="142"/>
        <v>43477</v>
      </c>
    </row>
    <row r="1157" spans="1:7" s="57" customFormat="1" ht="15.75" customHeight="1">
      <c r="A1157" s="90"/>
      <c r="B1157" s="192"/>
      <c r="C1157" s="192"/>
      <c r="D1157" s="193"/>
      <c r="E1157" s="74">
        <f t="shared" si="142"/>
        <v>43468</v>
      </c>
      <c r="F1157" s="74">
        <f t="shared" si="142"/>
        <v>43472</v>
      </c>
      <c r="G1157" s="74">
        <f t="shared" si="142"/>
        <v>43484</v>
      </c>
    </row>
    <row r="1158" spans="1:7" s="57" customFormat="1" ht="15.75" customHeight="1">
      <c r="A1158" s="90"/>
      <c r="B1158" s="50"/>
      <c r="C1158" s="51"/>
      <c r="D1158" s="26"/>
      <c r="E1158" s="26"/>
      <c r="F1158" s="52"/>
      <c r="G1158" s="52"/>
    </row>
    <row r="1159" spans="1:7" s="57" customFormat="1" ht="15.75" customHeight="1">
      <c r="A1159" s="90"/>
      <c r="B1159" s="664" t="s">
        <v>817</v>
      </c>
      <c r="C1159" s="664" t="s">
        <v>41</v>
      </c>
      <c r="D1159" s="664" t="s">
        <v>42</v>
      </c>
      <c r="E1159" s="154" t="s">
        <v>818</v>
      </c>
      <c r="F1159" s="154" t="s">
        <v>43</v>
      </c>
      <c r="G1159" s="154" t="s">
        <v>185</v>
      </c>
    </row>
    <row r="1160" spans="1:7" s="57" customFormat="1" ht="15.75" customHeight="1">
      <c r="A1160" s="90"/>
      <c r="B1160" s="665"/>
      <c r="C1160" s="665"/>
      <c r="D1160" s="665"/>
      <c r="E1160" s="155" t="s">
        <v>32</v>
      </c>
      <c r="F1160" s="154" t="s">
        <v>44</v>
      </c>
      <c r="G1160" s="154" t="s">
        <v>45</v>
      </c>
    </row>
    <row r="1161" spans="1:7" s="57" customFormat="1" ht="15.75" customHeight="1">
      <c r="A1161" s="90"/>
      <c r="B1161" s="194" t="s">
        <v>438</v>
      </c>
      <c r="C1161" s="195" t="s">
        <v>1049</v>
      </c>
      <c r="D1161" s="692" t="s">
        <v>1050</v>
      </c>
      <c r="E1161" s="157">
        <v>43435</v>
      </c>
      <c r="F1161" s="157">
        <f>E1161+4</f>
        <v>43439</v>
      </c>
      <c r="G1161" s="157">
        <f>F1161+13</f>
        <v>43452</v>
      </c>
    </row>
    <row r="1162" spans="1:7" s="57" customFormat="1" ht="15.75" customHeight="1">
      <c r="A1162" s="90"/>
      <c r="B1162" s="194" t="s">
        <v>749</v>
      </c>
      <c r="C1162" s="195" t="s">
        <v>750</v>
      </c>
      <c r="D1162" s="693"/>
      <c r="E1162" s="157">
        <f>E1161+7</f>
        <v>43442</v>
      </c>
      <c r="F1162" s="157">
        <f>E1162+4</f>
        <v>43446</v>
      </c>
      <c r="G1162" s="157">
        <f>G1161+7</f>
        <v>43459</v>
      </c>
    </row>
    <row r="1163" spans="1:7" s="57" customFormat="1" ht="15.75" customHeight="1">
      <c r="A1163" s="90"/>
      <c r="B1163" s="194" t="s">
        <v>746</v>
      </c>
      <c r="C1163" s="195" t="s">
        <v>751</v>
      </c>
      <c r="D1163" s="693"/>
      <c r="E1163" s="157">
        <f>E1162+7</f>
        <v>43449</v>
      </c>
      <c r="F1163" s="157">
        <f>E1163+4</f>
        <v>43453</v>
      </c>
      <c r="G1163" s="157">
        <f>G1162+7</f>
        <v>43466</v>
      </c>
    </row>
    <row r="1164" spans="1:7" s="57" customFormat="1" ht="15.75" customHeight="1">
      <c r="A1164" s="90"/>
      <c r="B1164" s="194" t="s">
        <v>747</v>
      </c>
      <c r="C1164" s="195" t="s">
        <v>752</v>
      </c>
      <c r="D1164" s="693"/>
      <c r="E1164" s="157">
        <f>E1163+7</f>
        <v>43456</v>
      </c>
      <c r="F1164" s="157">
        <f>E1164+4</f>
        <v>43460</v>
      </c>
      <c r="G1164" s="157">
        <f>G1163+7</f>
        <v>43473</v>
      </c>
    </row>
    <row r="1165" spans="1:7" s="57" customFormat="1" ht="15.75" customHeight="1">
      <c r="A1165" s="90"/>
      <c r="B1165" s="194" t="s">
        <v>748</v>
      </c>
      <c r="C1165" s="195" t="s">
        <v>753</v>
      </c>
      <c r="D1165" s="694"/>
      <c r="E1165" s="157">
        <f>E1164+7</f>
        <v>43463</v>
      </c>
      <c r="F1165" s="157">
        <f>E1165+4</f>
        <v>43467</v>
      </c>
      <c r="G1165" s="157">
        <f>G1164+7</f>
        <v>43480</v>
      </c>
    </row>
    <row r="1166" spans="1:7" s="57" customFormat="1" ht="15.75" customHeight="1">
      <c r="A1166" s="90"/>
      <c r="B1166" s="9"/>
      <c r="C1166" s="66"/>
      <c r="D1166" s="67"/>
      <c r="E1166" s="25"/>
      <c r="F1166" s="25"/>
      <c r="G1166" s="12"/>
    </row>
    <row r="1167" spans="1:7" s="57" customFormat="1" ht="15.75" customHeight="1">
      <c r="A1167" s="90"/>
      <c r="B1167" s="50"/>
      <c r="C1167" s="51"/>
      <c r="D1167" s="26"/>
      <c r="E1167" s="26"/>
      <c r="F1167" s="52"/>
      <c r="G1167" s="52"/>
    </row>
    <row r="1168" spans="1:7" s="57" customFormat="1" ht="15.75" customHeight="1">
      <c r="A1168" s="90"/>
      <c r="B1168" s="662" t="s">
        <v>40</v>
      </c>
      <c r="C1168" s="662" t="s">
        <v>41</v>
      </c>
      <c r="D1168" s="662" t="s">
        <v>42</v>
      </c>
      <c r="E1168" s="73" t="s">
        <v>814</v>
      </c>
      <c r="F1168" s="73" t="s">
        <v>43</v>
      </c>
      <c r="G1168" s="73" t="s">
        <v>185</v>
      </c>
    </row>
    <row r="1169" spans="1:7" s="57" customFormat="1" ht="15.75" customHeight="1">
      <c r="A1169" s="90"/>
      <c r="B1169" s="663"/>
      <c r="C1169" s="663"/>
      <c r="D1169" s="663"/>
      <c r="E1169" s="77" t="s">
        <v>32</v>
      </c>
      <c r="F1169" s="73" t="s">
        <v>44</v>
      </c>
      <c r="G1169" s="73" t="s">
        <v>45</v>
      </c>
    </row>
    <row r="1170" spans="1:7" s="57" customFormat="1" ht="15.75" customHeight="1">
      <c r="A1170" s="90"/>
      <c r="B1170" s="73" t="s">
        <v>604</v>
      </c>
      <c r="C1170" s="73" t="s">
        <v>607</v>
      </c>
      <c r="D1170" s="659" t="s">
        <v>610</v>
      </c>
      <c r="E1170" s="83">
        <v>43436</v>
      </c>
      <c r="F1170" s="83">
        <f t="shared" ref="F1170:F1175" si="143">E1170+4</f>
        <v>43440</v>
      </c>
      <c r="G1170" s="83">
        <f>F1170+12</f>
        <v>43452</v>
      </c>
    </row>
    <row r="1171" spans="1:7" s="57" customFormat="1" ht="15.75" customHeight="1">
      <c r="A1171" s="90"/>
      <c r="B1171" s="73" t="s">
        <v>409</v>
      </c>
      <c r="C1171" s="73" t="s">
        <v>9</v>
      </c>
      <c r="D1171" s="660"/>
      <c r="E1171" s="83">
        <f>E1170+7</f>
        <v>43443</v>
      </c>
      <c r="F1171" s="83">
        <f t="shared" si="143"/>
        <v>43447</v>
      </c>
      <c r="G1171" s="74">
        <f>G1170+7</f>
        <v>43459</v>
      </c>
    </row>
    <row r="1172" spans="1:7" s="57" customFormat="1" ht="15.75" customHeight="1">
      <c r="A1172" s="90"/>
      <c r="B1172" s="73" t="s">
        <v>606</v>
      </c>
      <c r="C1172" s="73"/>
      <c r="D1172" s="660"/>
      <c r="E1172" s="83">
        <f>E1171+7</f>
        <v>43450</v>
      </c>
      <c r="F1172" s="83">
        <f t="shared" si="143"/>
        <v>43454</v>
      </c>
      <c r="G1172" s="74">
        <f>G1171+7</f>
        <v>43466</v>
      </c>
    </row>
    <row r="1173" spans="1:7" s="57" customFormat="1" ht="15.75" customHeight="1">
      <c r="A1173" s="90"/>
      <c r="B1173" s="73" t="s">
        <v>203</v>
      </c>
      <c r="C1173" s="73" t="s">
        <v>608</v>
      </c>
      <c r="D1173" s="660"/>
      <c r="E1173" s="83">
        <f>E1172+7</f>
        <v>43457</v>
      </c>
      <c r="F1173" s="83">
        <f t="shared" si="143"/>
        <v>43461</v>
      </c>
      <c r="G1173" s="74">
        <f>G1172+7</f>
        <v>43473</v>
      </c>
    </row>
    <row r="1174" spans="1:7" s="57" customFormat="1" ht="15.75" customHeight="1">
      <c r="A1174" s="90"/>
      <c r="B1174" s="73" t="s">
        <v>605</v>
      </c>
      <c r="C1174" s="73" t="s">
        <v>609</v>
      </c>
      <c r="D1174" s="661"/>
      <c r="E1174" s="83">
        <f>E1173+7</f>
        <v>43464</v>
      </c>
      <c r="F1174" s="83">
        <f t="shared" si="143"/>
        <v>43468</v>
      </c>
      <c r="G1174" s="74">
        <f>G1173+7</f>
        <v>43480</v>
      </c>
    </row>
    <row r="1175" spans="1:7" s="57" customFormat="1" ht="15.75" customHeight="1">
      <c r="A1175" s="90"/>
      <c r="B1175" s="73"/>
      <c r="C1175" s="73"/>
      <c r="D1175" s="196"/>
      <c r="E1175" s="83">
        <f>E1174+7</f>
        <v>43471</v>
      </c>
      <c r="F1175" s="83">
        <f t="shared" si="143"/>
        <v>43475</v>
      </c>
      <c r="G1175" s="74">
        <f>G1174+7</f>
        <v>43487</v>
      </c>
    </row>
    <row r="1176" spans="1:7" s="57" customFormat="1" ht="15.75" customHeight="1">
      <c r="A1176" s="90"/>
      <c r="B1176" s="26"/>
      <c r="C1176" s="26"/>
      <c r="D1176" s="26"/>
      <c r="E1176" s="26"/>
      <c r="F1176" s="12"/>
      <c r="G1176" s="12"/>
    </row>
    <row r="1177" spans="1:7" s="57" customFormat="1" ht="15.75" customHeight="1">
      <c r="A1177" s="90"/>
      <c r="B1177" s="664" t="s">
        <v>40</v>
      </c>
      <c r="C1177" s="664" t="s">
        <v>41</v>
      </c>
      <c r="D1177" s="664" t="s">
        <v>42</v>
      </c>
      <c r="E1177" s="73" t="s">
        <v>814</v>
      </c>
      <c r="F1177" s="73" t="s">
        <v>43</v>
      </c>
      <c r="G1177" s="131" t="s">
        <v>185</v>
      </c>
    </row>
    <row r="1178" spans="1:7" s="57" customFormat="1" ht="15.75" customHeight="1">
      <c r="A1178" s="90"/>
      <c r="B1178" s="665"/>
      <c r="C1178" s="665"/>
      <c r="D1178" s="665"/>
      <c r="E1178" s="73" t="s">
        <v>32</v>
      </c>
      <c r="F1178" s="73" t="s">
        <v>44</v>
      </c>
      <c r="G1178" s="73" t="s">
        <v>45</v>
      </c>
    </row>
    <row r="1179" spans="1:7" s="57" customFormat="1" ht="15.75" customHeight="1">
      <c r="A1179" s="90"/>
      <c r="B1179" s="197" t="s">
        <v>77</v>
      </c>
      <c r="C1179" s="198" t="s">
        <v>460</v>
      </c>
      <c r="D1179" s="659" t="s">
        <v>1051</v>
      </c>
      <c r="E1179" s="83">
        <v>43432</v>
      </c>
      <c r="F1179" s="83">
        <f>E1179+4</f>
        <v>43436</v>
      </c>
      <c r="G1179" s="83">
        <f>F1179+11</f>
        <v>43447</v>
      </c>
    </row>
    <row r="1180" spans="1:7" s="57" customFormat="1" ht="15.75" customHeight="1">
      <c r="A1180" s="90"/>
      <c r="B1180" s="197" t="s">
        <v>459</v>
      </c>
      <c r="C1180" s="198" t="s">
        <v>461</v>
      </c>
      <c r="D1180" s="660"/>
      <c r="E1180" s="83">
        <f t="shared" ref="E1180:G1181" si="144">E1179+7</f>
        <v>43439</v>
      </c>
      <c r="F1180" s="74">
        <f t="shared" si="144"/>
        <v>43443</v>
      </c>
      <c r="G1180" s="74">
        <f t="shared" si="144"/>
        <v>43454</v>
      </c>
    </row>
    <row r="1181" spans="1:7" s="57" customFormat="1" ht="15.75" customHeight="1">
      <c r="A1181" s="90"/>
      <c r="B1181" s="197" t="s">
        <v>388</v>
      </c>
      <c r="C1181" s="198" t="s">
        <v>462</v>
      </c>
      <c r="D1181" s="660"/>
      <c r="E1181" s="83">
        <f t="shared" si="144"/>
        <v>43446</v>
      </c>
      <c r="F1181" s="74">
        <f t="shared" si="144"/>
        <v>43450</v>
      </c>
      <c r="G1181" s="74">
        <f t="shared" si="144"/>
        <v>43461</v>
      </c>
    </row>
    <row r="1182" spans="1:7" s="57" customFormat="1" ht="15.75" customHeight="1">
      <c r="A1182" s="90"/>
      <c r="B1182" s="197" t="s">
        <v>389</v>
      </c>
      <c r="C1182" s="198" t="s">
        <v>463</v>
      </c>
      <c r="D1182" s="660"/>
      <c r="E1182" s="83">
        <f>E1180+7</f>
        <v>43446</v>
      </c>
      <c r="F1182" s="74">
        <f>F1180+7</f>
        <v>43450</v>
      </c>
      <c r="G1182" s="74">
        <f>G1180+7</f>
        <v>43461</v>
      </c>
    </row>
    <row r="1183" spans="1:7" s="57" customFormat="1" ht="15.75" customHeight="1">
      <c r="A1183" s="90"/>
      <c r="B1183" s="197" t="s">
        <v>359</v>
      </c>
      <c r="C1183" s="198" t="s">
        <v>411</v>
      </c>
      <c r="D1183" s="660"/>
      <c r="E1183" s="83">
        <f t="shared" ref="E1183:G1184" si="145">E1182+7</f>
        <v>43453</v>
      </c>
      <c r="F1183" s="74">
        <f t="shared" si="145"/>
        <v>43457</v>
      </c>
      <c r="G1183" s="74">
        <f t="shared" si="145"/>
        <v>43468</v>
      </c>
    </row>
    <row r="1184" spans="1:7" s="57" customFormat="1" ht="15.75" customHeight="1">
      <c r="A1184" s="90"/>
      <c r="B1184" s="197"/>
      <c r="C1184" s="198"/>
      <c r="D1184" s="661"/>
      <c r="E1184" s="83">
        <f t="shared" si="145"/>
        <v>43460</v>
      </c>
      <c r="F1184" s="74">
        <f t="shared" si="145"/>
        <v>43464</v>
      </c>
      <c r="G1184" s="74">
        <f t="shared" si="145"/>
        <v>43475</v>
      </c>
    </row>
    <row r="1185" spans="1:9" s="57" customFormat="1" ht="15.75" customHeight="1">
      <c r="A1185" s="676"/>
      <c r="B1185" s="677"/>
      <c r="C1185" s="677"/>
      <c r="D1185" s="677"/>
      <c r="E1185" s="677"/>
      <c r="F1185" s="677"/>
      <c r="G1185" s="677"/>
      <c r="H1185" s="677"/>
    </row>
    <row r="1186" spans="1:9" s="57" customFormat="1" ht="15.75" customHeight="1">
      <c r="A1186" s="677"/>
      <c r="B1186" s="677"/>
      <c r="C1186" s="677"/>
      <c r="D1186" s="677"/>
      <c r="E1186" s="677"/>
      <c r="F1186" s="677"/>
      <c r="G1186" s="677"/>
      <c r="H1186" s="677"/>
    </row>
    <row r="1187" spans="1:9" s="57" customFormat="1" ht="15.75" customHeight="1">
      <c r="A1187" s="676"/>
      <c r="B1187" s="680"/>
      <c r="C1187" s="680"/>
      <c r="D1187" s="680"/>
      <c r="E1187" s="680"/>
      <c r="F1187" s="680"/>
      <c r="G1187" s="681"/>
      <c r="H1187" s="677"/>
      <c r="I1187" s="677"/>
    </row>
    <row r="1188" spans="1:9" s="57" customFormat="1" ht="15.75" customHeight="1">
      <c r="A1188" s="680"/>
      <c r="B1188" s="680"/>
      <c r="C1188" s="680"/>
      <c r="D1188" s="680"/>
      <c r="E1188" s="680"/>
      <c r="F1188" s="680"/>
      <c r="G1188" s="681"/>
      <c r="H1188" s="677"/>
      <c r="I1188" s="677"/>
    </row>
    <row r="1189" spans="1:9" s="57" customFormat="1" ht="15.75" customHeight="1">
      <c r="A1189" s="90"/>
      <c r="B1189" s="199" t="s">
        <v>40</v>
      </c>
      <c r="C1189" s="200" t="s">
        <v>41</v>
      </c>
      <c r="D1189" s="150" t="s">
        <v>813</v>
      </c>
      <c r="E1189" s="74" t="s">
        <v>1052</v>
      </c>
      <c r="F1189" s="74" t="s">
        <v>43</v>
      </c>
      <c r="G1189" s="74" t="s">
        <v>185</v>
      </c>
    </row>
    <row r="1190" spans="1:9" s="57" customFormat="1" ht="15.75" customHeight="1">
      <c r="A1190" s="90"/>
      <c r="B1190" s="199"/>
      <c r="C1190" s="200"/>
      <c r="D1190" s="150"/>
      <c r="E1190" s="74" t="s">
        <v>32</v>
      </c>
      <c r="F1190" s="74" t="s">
        <v>44</v>
      </c>
      <c r="G1190" s="74" t="s">
        <v>45</v>
      </c>
    </row>
    <row r="1191" spans="1:9" s="57" customFormat="1" ht="15.75" customHeight="1">
      <c r="A1191" s="90"/>
      <c r="B1191" s="199" t="s">
        <v>601</v>
      </c>
      <c r="C1191" s="200">
        <v>832</v>
      </c>
      <c r="D1191" s="672" t="s">
        <v>1053</v>
      </c>
      <c r="E1191" s="74">
        <v>43433</v>
      </c>
      <c r="F1191" s="74">
        <f>E1191+5</f>
        <v>43438</v>
      </c>
      <c r="G1191" s="74">
        <f t="shared" ref="G1191:G1196" si="146">F1191+17</f>
        <v>43455</v>
      </c>
    </row>
    <row r="1192" spans="1:9" s="57" customFormat="1" ht="15.75" customHeight="1">
      <c r="A1192" s="90"/>
      <c r="B1192" s="199" t="s">
        <v>602</v>
      </c>
      <c r="C1192" s="200">
        <v>833</v>
      </c>
      <c r="D1192" s="684"/>
      <c r="E1192" s="74">
        <f t="shared" ref="E1192:F1193" si="147">E1191+7</f>
        <v>43440</v>
      </c>
      <c r="F1192" s="74">
        <f t="shared" si="147"/>
        <v>43445</v>
      </c>
      <c r="G1192" s="74">
        <f t="shared" si="146"/>
        <v>43462</v>
      </c>
    </row>
    <row r="1193" spans="1:9" s="57" customFormat="1" ht="15.75" customHeight="1">
      <c r="A1193" s="90"/>
      <c r="B1193" s="199" t="s">
        <v>371</v>
      </c>
      <c r="C1193" s="200">
        <v>834</v>
      </c>
      <c r="D1193" s="684"/>
      <c r="E1193" s="74">
        <f t="shared" si="147"/>
        <v>43447</v>
      </c>
      <c r="F1193" s="74">
        <f t="shared" si="147"/>
        <v>43452</v>
      </c>
      <c r="G1193" s="74">
        <f t="shared" si="146"/>
        <v>43469</v>
      </c>
    </row>
    <row r="1194" spans="1:9" s="57" customFormat="1" ht="15.75" customHeight="1">
      <c r="A1194" s="90"/>
      <c r="B1194" s="73" t="s">
        <v>603</v>
      </c>
      <c r="C1194" s="73" t="s">
        <v>1054</v>
      </c>
      <c r="D1194" s="684"/>
      <c r="E1194" s="74">
        <f t="shared" ref="E1194:F1196" si="148">E1193+7</f>
        <v>43454</v>
      </c>
      <c r="F1194" s="74">
        <f t="shared" si="148"/>
        <v>43459</v>
      </c>
      <c r="G1194" s="74">
        <f t="shared" si="146"/>
        <v>43476</v>
      </c>
    </row>
    <row r="1195" spans="1:9" s="57" customFormat="1" ht="15.75" customHeight="1">
      <c r="A1195" s="90"/>
      <c r="B1195" s="171" t="s">
        <v>372</v>
      </c>
      <c r="C1195" s="112" t="s">
        <v>1055</v>
      </c>
      <c r="D1195" s="684"/>
      <c r="E1195" s="201">
        <f t="shared" si="148"/>
        <v>43461</v>
      </c>
      <c r="F1195" s="201">
        <f t="shared" si="148"/>
        <v>43466</v>
      </c>
      <c r="G1195" s="201">
        <f t="shared" si="146"/>
        <v>43483</v>
      </c>
    </row>
    <row r="1196" spans="1:9" s="57" customFormat="1" ht="15.75" customHeight="1">
      <c r="A1196" s="90"/>
      <c r="B1196" s="73"/>
      <c r="C1196" s="73"/>
      <c r="D1196" s="685"/>
      <c r="E1196" s="201">
        <f t="shared" si="148"/>
        <v>43468</v>
      </c>
      <c r="F1196" s="201">
        <f t="shared" si="148"/>
        <v>43473</v>
      </c>
      <c r="G1196" s="201">
        <f t="shared" si="146"/>
        <v>43490</v>
      </c>
    </row>
    <row r="1197" spans="1:9" s="57" customFormat="1" ht="15.75" customHeight="1">
      <c r="A1197" s="93"/>
      <c r="B1197" s="73"/>
      <c r="C1197" s="73"/>
      <c r="D1197" s="93"/>
      <c r="E1197" s="93"/>
      <c r="F1197" s="93"/>
      <c r="G1197" s="94"/>
    </row>
    <row r="1198" spans="1:9" s="57" customFormat="1" ht="15.75" customHeight="1">
      <c r="A1198" s="90"/>
      <c r="B1198" s="73" t="s">
        <v>817</v>
      </c>
      <c r="C1198" s="202" t="s">
        <v>41</v>
      </c>
      <c r="D1198" s="193" t="s">
        <v>1056</v>
      </c>
      <c r="E1198" s="74" t="s">
        <v>1057</v>
      </c>
      <c r="F1198" s="74" t="s">
        <v>43</v>
      </c>
      <c r="G1198" s="76" t="s">
        <v>185</v>
      </c>
    </row>
    <row r="1199" spans="1:9" s="57" customFormat="1" ht="15.75" customHeight="1">
      <c r="A1199" s="90"/>
      <c r="B1199" s="73"/>
      <c r="C1199" s="187"/>
      <c r="D1199" s="193"/>
      <c r="E1199" s="74" t="s">
        <v>32</v>
      </c>
      <c r="F1199" s="74" t="s">
        <v>44</v>
      </c>
      <c r="G1199" s="74" t="s">
        <v>45</v>
      </c>
    </row>
    <row r="1200" spans="1:9" s="57" customFormat="1" ht="15.75" customHeight="1">
      <c r="A1200" s="90"/>
      <c r="B1200" s="190" t="s">
        <v>573</v>
      </c>
      <c r="C1200" s="188" t="s">
        <v>575</v>
      </c>
      <c r="D1200" s="672" t="s">
        <v>1058</v>
      </c>
      <c r="E1200" s="74">
        <v>43433</v>
      </c>
      <c r="F1200" s="74">
        <f>E1200+4</f>
        <v>43437</v>
      </c>
      <c r="G1200" s="74">
        <f>F1200+12</f>
        <v>43449</v>
      </c>
    </row>
    <row r="1201" spans="1:8" s="57" customFormat="1" ht="15.75" customHeight="1">
      <c r="A1201" s="90"/>
      <c r="B1201" s="190" t="s">
        <v>574</v>
      </c>
      <c r="C1201" s="189" t="s">
        <v>576</v>
      </c>
      <c r="D1201" s="682"/>
      <c r="E1201" s="74">
        <f t="shared" ref="E1201:G1205" si="149">E1200+7</f>
        <v>43440</v>
      </c>
      <c r="F1201" s="74">
        <f t="shared" si="149"/>
        <v>43444</v>
      </c>
      <c r="G1201" s="74">
        <f t="shared" si="149"/>
        <v>43456</v>
      </c>
    </row>
    <row r="1202" spans="1:8" s="57" customFormat="1" ht="15.75" customHeight="1">
      <c r="A1202" s="90"/>
      <c r="B1202" s="190" t="s">
        <v>353</v>
      </c>
      <c r="C1202" s="73" t="s">
        <v>577</v>
      </c>
      <c r="D1202" s="682"/>
      <c r="E1202" s="74">
        <f t="shared" si="149"/>
        <v>43447</v>
      </c>
      <c r="F1202" s="74">
        <f t="shared" si="149"/>
        <v>43451</v>
      </c>
      <c r="G1202" s="74">
        <f t="shared" si="149"/>
        <v>43463</v>
      </c>
    </row>
    <row r="1203" spans="1:8" s="57" customFormat="1" ht="15.75" customHeight="1">
      <c r="A1203" s="90"/>
      <c r="B1203" s="190" t="s">
        <v>405</v>
      </c>
      <c r="C1203" s="80" t="s">
        <v>578</v>
      </c>
      <c r="D1203" s="682"/>
      <c r="E1203" s="76">
        <f>E1202+7</f>
        <v>43454</v>
      </c>
      <c r="F1203" s="74">
        <f t="shared" si="149"/>
        <v>43458</v>
      </c>
      <c r="G1203" s="74">
        <f t="shared" si="149"/>
        <v>43470</v>
      </c>
    </row>
    <row r="1204" spans="1:8" s="57" customFormat="1" ht="15.75" customHeight="1">
      <c r="A1204" s="90" t="s">
        <v>1059</v>
      </c>
      <c r="B1204" s="190" t="s">
        <v>370</v>
      </c>
      <c r="C1204" s="191" t="s">
        <v>1060</v>
      </c>
      <c r="D1204" s="682"/>
      <c r="E1204" s="201">
        <f>E1203+7</f>
        <v>43461</v>
      </c>
      <c r="F1204" s="201">
        <f>F1203+7</f>
        <v>43465</v>
      </c>
      <c r="G1204" s="201">
        <f t="shared" si="149"/>
        <v>43477</v>
      </c>
    </row>
    <row r="1205" spans="1:8" s="57" customFormat="1" ht="15.75" customHeight="1">
      <c r="A1205" s="90"/>
      <c r="B1205" s="192"/>
      <c r="C1205" s="192"/>
      <c r="D1205" s="683"/>
      <c r="E1205" s="201">
        <f>E1204+7</f>
        <v>43468</v>
      </c>
      <c r="F1205" s="201">
        <f>F1204+7</f>
        <v>43472</v>
      </c>
      <c r="G1205" s="201">
        <f t="shared" si="149"/>
        <v>43484</v>
      </c>
      <c r="H1205" s="92"/>
    </row>
    <row r="1206" spans="1:8" s="57" customFormat="1" ht="15.75" customHeight="1">
      <c r="A1206" s="92"/>
      <c r="B1206" s="92"/>
      <c r="C1206" s="92"/>
      <c r="D1206" s="92"/>
      <c r="E1206" s="92"/>
      <c r="F1206" s="92"/>
      <c r="G1206" s="92"/>
      <c r="H1206" s="92"/>
    </row>
    <row r="1207" spans="1:8" s="57" customFormat="1" ht="15.75" customHeight="1">
      <c r="A1207" s="90"/>
      <c r="B1207" s="199" t="s">
        <v>817</v>
      </c>
      <c r="C1207" s="200" t="s">
        <v>41</v>
      </c>
      <c r="D1207" s="150" t="s">
        <v>1056</v>
      </c>
      <c r="E1207" s="74" t="s">
        <v>1057</v>
      </c>
      <c r="F1207" s="74" t="s">
        <v>43</v>
      </c>
      <c r="G1207" s="74" t="s">
        <v>188</v>
      </c>
    </row>
    <row r="1208" spans="1:8" s="57" customFormat="1" ht="15.75" customHeight="1">
      <c r="A1208" s="90"/>
      <c r="B1208" s="199"/>
      <c r="C1208" s="200"/>
      <c r="D1208" s="150"/>
      <c r="E1208" s="74" t="s">
        <v>32</v>
      </c>
      <c r="F1208" s="74" t="s">
        <v>44</v>
      </c>
      <c r="G1208" s="74" t="s">
        <v>45</v>
      </c>
    </row>
    <row r="1209" spans="1:8" s="57" customFormat="1" ht="15.75" customHeight="1">
      <c r="A1209" s="90"/>
      <c r="B1209" s="199" t="s">
        <v>601</v>
      </c>
      <c r="C1209" s="200">
        <v>832</v>
      </c>
      <c r="D1209" s="672" t="s">
        <v>1053</v>
      </c>
      <c r="E1209" s="74">
        <v>43433</v>
      </c>
      <c r="F1209" s="74">
        <f>E1209+5</f>
        <v>43438</v>
      </c>
      <c r="G1209" s="74">
        <f>F1209+17</f>
        <v>43455</v>
      </c>
    </row>
    <row r="1210" spans="1:8" s="57" customFormat="1" ht="15.75" customHeight="1">
      <c r="A1210" s="90"/>
      <c r="B1210" s="199" t="s">
        <v>602</v>
      </c>
      <c r="C1210" s="200">
        <v>833</v>
      </c>
      <c r="D1210" s="682"/>
      <c r="E1210" s="74">
        <f t="shared" ref="E1210:F1212" si="150">E1209+7</f>
        <v>43440</v>
      </c>
      <c r="F1210" s="74">
        <f t="shared" si="150"/>
        <v>43445</v>
      </c>
      <c r="G1210" s="74">
        <f>F1210+17</f>
        <v>43462</v>
      </c>
    </row>
    <row r="1211" spans="1:8" s="57" customFormat="1" ht="15.75" customHeight="1">
      <c r="A1211" s="90"/>
      <c r="B1211" s="199" t="s">
        <v>371</v>
      </c>
      <c r="C1211" s="200">
        <v>834</v>
      </c>
      <c r="D1211" s="682"/>
      <c r="E1211" s="74">
        <f t="shared" si="150"/>
        <v>43447</v>
      </c>
      <c r="F1211" s="74">
        <f t="shared" si="150"/>
        <v>43452</v>
      </c>
      <c r="G1211" s="74">
        <f>F1211+17</f>
        <v>43469</v>
      </c>
    </row>
    <row r="1212" spans="1:8" s="57" customFormat="1" ht="15.75" customHeight="1">
      <c r="A1212" s="90"/>
      <c r="B1212" s="73" t="s">
        <v>603</v>
      </c>
      <c r="C1212" s="73" t="s">
        <v>1054</v>
      </c>
      <c r="D1212" s="682"/>
      <c r="E1212" s="74">
        <f>E1211+7</f>
        <v>43454</v>
      </c>
      <c r="F1212" s="74">
        <f t="shared" si="150"/>
        <v>43459</v>
      </c>
      <c r="G1212" s="74">
        <f>F1212+17</f>
        <v>43476</v>
      </c>
    </row>
    <row r="1213" spans="1:8" s="57" customFormat="1" ht="15.75" customHeight="1">
      <c r="A1213" s="90" t="s">
        <v>1061</v>
      </c>
      <c r="B1213" s="171" t="s">
        <v>372</v>
      </c>
      <c r="C1213" s="112" t="s">
        <v>1062</v>
      </c>
      <c r="D1213" s="682"/>
      <c r="E1213" s="201">
        <f>E1212+7</f>
        <v>43461</v>
      </c>
      <c r="F1213" s="201">
        <f>F1212+7</f>
        <v>43466</v>
      </c>
      <c r="G1213" s="201">
        <f>F1213+17</f>
        <v>43483</v>
      </c>
    </row>
    <row r="1214" spans="1:8" s="57" customFormat="1" ht="15.75" customHeight="1">
      <c r="A1214" s="90"/>
      <c r="B1214" s="73"/>
      <c r="C1214" s="73"/>
      <c r="D1214" s="682"/>
      <c r="E1214" s="76">
        <f>E1213+7</f>
        <v>43468</v>
      </c>
      <c r="F1214" s="76">
        <f>F1213+7</f>
        <v>43473</v>
      </c>
      <c r="G1214" s="76">
        <f>G1213+E12558</f>
        <v>43483</v>
      </c>
    </row>
    <row r="1215" spans="1:8" s="57" customFormat="1" ht="15.75" customHeight="1">
      <c r="A1215" s="90"/>
      <c r="B1215" s="73"/>
      <c r="C1215" s="73"/>
      <c r="D1215" s="690"/>
      <c r="E1215" s="73"/>
      <c r="F1215" s="73"/>
      <c r="G1215" s="73"/>
    </row>
    <row r="1216" spans="1:8" s="57" customFormat="1" ht="15.75" customHeight="1">
      <c r="A1216" s="676"/>
      <c r="B1216" s="679"/>
      <c r="C1216" s="679"/>
      <c r="D1216" s="679"/>
      <c r="E1216" s="679"/>
      <c r="F1216" s="679"/>
      <c r="G1216" s="679"/>
      <c r="H1216" s="679"/>
    </row>
    <row r="1217" spans="1:7" s="57" customFormat="1" ht="15.75" customHeight="1">
      <c r="A1217" s="90"/>
      <c r="B1217" s="199" t="s">
        <v>40</v>
      </c>
      <c r="C1217" s="200" t="s">
        <v>41</v>
      </c>
      <c r="D1217" s="150" t="s">
        <v>813</v>
      </c>
      <c r="E1217" s="74" t="s">
        <v>1052</v>
      </c>
      <c r="F1217" s="74" t="s">
        <v>43</v>
      </c>
      <c r="G1217" s="74" t="s">
        <v>189</v>
      </c>
    </row>
    <row r="1218" spans="1:7" s="57" customFormat="1" ht="15.75" customHeight="1">
      <c r="A1218" s="90"/>
      <c r="B1218" s="199"/>
      <c r="C1218" s="200"/>
      <c r="D1218" s="150"/>
      <c r="E1218" s="74" t="s">
        <v>32</v>
      </c>
      <c r="F1218" s="74" t="s">
        <v>44</v>
      </c>
      <c r="G1218" s="74" t="s">
        <v>45</v>
      </c>
    </row>
    <row r="1219" spans="1:7" s="57" customFormat="1" ht="15.75" customHeight="1">
      <c r="A1219" s="90"/>
      <c r="B1219" s="199" t="s">
        <v>560</v>
      </c>
      <c r="C1219" s="200" t="s">
        <v>565</v>
      </c>
      <c r="D1219" s="672" t="s">
        <v>1063</v>
      </c>
      <c r="E1219" s="74">
        <v>43437</v>
      </c>
      <c r="F1219" s="74">
        <f>E1219+5</f>
        <v>43442</v>
      </c>
      <c r="G1219" s="74">
        <f>F1219+17</f>
        <v>43459</v>
      </c>
    </row>
    <row r="1220" spans="1:7" s="57" customFormat="1" ht="15.75" customHeight="1">
      <c r="A1220" s="90"/>
      <c r="B1220" s="199" t="s">
        <v>561</v>
      </c>
      <c r="C1220" s="200" t="s">
        <v>566</v>
      </c>
      <c r="D1220" s="682"/>
      <c r="E1220" s="74">
        <f t="shared" ref="E1220:F1221" si="151">E1219+7</f>
        <v>43444</v>
      </c>
      <c r="F1220" s="74">
        <f t="shared" si="151"/>
        <v>43449</v>
      </c>
      <c r="G1220" s="74">
        <f>F1220+17</f>
        <v>43466</v>
      </c>
    </row>
    <row r="1221" spans="1:7" s="57" customFormat="1" ht="15.75" customHeight="1">
      <c r="A1221" s="90"/>
      <c r="B1221" s="199" t="s">
        <v>562</v>
      </c>
      <c r="C1221" s="200" t="s">
        <v>567</v>
      </c>
      <c r="D1221" s="682"/>
      <c r="E1221" s="74">
        <f t="shared" si="151"/>
        <v>43451</v>
      </c>
      <c r="F1221" s="74">
        <f t="shared" si="151"/>
        <v>43456</v>
      </c>
      <c r="G1221" s="74">
        <f>F1221+17</f>
        <v>43473</v>
      </c>
    </row>
    <row r="1222" spans="1:7" s="57" customFormat="1" ht="15.75" customHeight="1">
      <c r="A1222" s="90"/>
      <c r="B1222" s="75" t="s">
        <v>563</v>
      </c>
      <c r="C1222" s="75" t="s">
        <v>568</v>
      </c>
      <c r="D1222" s="682"/>
      <c r="E1222" s="76">
        <f>E1221+7</f>
        <v>43458</v>
      </c>
      <c r="F1222" s="203">
        <f>F1221+7</f>
        <v>43463</v>
      </c>
      <c r="G1222" s="203">
        <f>F1222+17</f>
        <v>43480</v>
      </c>
    </row>
    <row r="1223" spans="1:7" s="57" customFormat="1" ht="15.75" customHeight="1">
      <c r="A1223" s="90" t="s">
        <v>189</v>
      </c>
      <c r="B1223" s="73" t="s">
        <v>564</v>
      </c>
      <c r="C1223" s="73" t="s">
        <v>569</v>
      </c>
      <c r="D1223" s="682"/>
      <c r="E1223" s="76">
        <f>E1222+7</f>
        <v>43465</v>
      </c>
      <c r="F1223" s="76">
        <f>F1222+7</f>
        <v>43470</v>
      </c>
      <c r="G1223" s="76">
        <f>F1223+17</f>
        <v>43487</v>
      </c>
    </row>
    <row r="1224" spans="1:7" s="57" customFormat="1" ht="15.75" customHeight="1">
      <c r="A1224" s="90"/>
      <c r="B1224" s="73"/>
      <c r="C1224" s="73"/>
      <c r="D1224" s="690"/>
      <c r="E1224" s="73"/>
      <c r="F1224" s="73"/>
      <c r="G1224" s="73"/>
    </row>
    <row r="1225" spans="1:7" s="679" customFormat="1" ht="15.75" customHeight="1">
      <c r="A1225" s="676"/>
    </row>
    <row r="1226" spans="1:7" s="57" customFormat="1" ht="15.75" customHeight="1">
      <c r="A1226" s="90"/>
      <c r="B1226" s="193" t="s">
        <v>40</v>
      </c>
      <c r="C1226" s="189" t="s">
        <v>41</v>
      </c>
      <c r="D1226" s="204" t="s">
        <v>813</v>
      </c>
      <c r="E1226" s="74" t="s">
        <v>1052</v>
      </c>
      <c r="F1226" s="74" t="s">
        <v>43</v>
      </c>
      <c r="G1226" s="76" t="s">
        <v>189</v>
      </c>
    </row>
    <row r="1227" spans="1:7" s="57" customFormat="1" ht="15.75" customHeight="1">
      <c r="A1227" s="90"/>
      <c r="B1227" s="73"/>
      <c r="C1227" s="189"/>
      <c r="D1227" s="659" t="s">
        <v>458</v>
      </c>
      <c r="E1227" s="74" t="s">
        <v>885</v>
      </c>
      <c r="F1227" s="74" t="s">
        <v>44</v>
      </c>
      <c r="G1227" s="74" t="s">
        <v>45</v>
      </c>
    </row>
    <row r="1228" spans="1:7" s="57" customFormat="1" ht="15.75" customHeight="1">
      <c r="A1228" s="90"/>
      <c r="B1228" s="73" t="s">
        <v>406</v>
      </c>
      <c r="C1228" s="189" t="s">
        <v>374</v>
      </c>
      <c r="D1228" s="682"/>
      <c r="E1228" s="74">
        <v>43436</v>
      </c>
      <c r="F1228" s="74">
        <f>E1228+4</f>
        <v>43440</v>
      </c>
      <c r="G1228" s="74">
        <f>F1228+29</f>
        <v>43469</v>
      </c>
    </row>
    <row r="1229" spans="1:7" s="57" customFormat="1" ht="15.75" customHeight="1">
      <c r="A1229" s="90"/>
      <c r="B1229" s="73" t="s">
        <v>587</v>
      </c>
      <c r="C1229" s="189" t="s">
        <v>592</v>
      </c>
      <c r="D1229" s="682"/>
      <c r="E1229" s="74">
        <f t="shared" ref="E1229:G1233" si="152">E1228+7</f>
        <v>43443</v>
      </c>
      <c r="F1229" s="74">
        <f t="shared" si="152"/>
        <v>43447</v>
      </c>
      <c r="G1229" s="74">
        <f t="shared" si="152"/>
        <v>43476</v>
      </c>
    </row>
    <row r="1230" spans="1:7" s="57" customFormat="1" ht="15.75" customHeight="1">
      <c r="A1230" s="90"/>
      <c r="B1230" s="193" t="s">
        <v>588</v>
      </c>
      <c r="C1230" s="73" t="s">
        <v>590</v>
      </c>
      <c r="D1230" s="682"/>
      <c r="E1230" s="74">
        <f t="shared" si="152"/>
        <v>43450</v>
      </c>
      <c r="F1230" s="74">
        <f t="shared" si="152"/>
        <v>43454</v>
      </c>
      <c r="G1230" s="74">
        <f t="shared" si="152"/>
        <v>43483</v>
      </c>
    </row>
    <row r="1231" spans="1:7" s="57" customFormat="1" ht="15.75" customHeight="1">
      <c r="A1231" s="90"/>
      <c r="B1231" s="73" t="s">
        <v>589</v>
      </c>
      <c r="C1231" s="73" t="s">
        <v>593</v>
      </c>
      <c r="D1231" s="682"/>
      <c r="E1231" s="74">
        <f t="shared" si="152"/>
        <v>43457</v>
      </c>
      <c r="F1231" s="74">
        <f t="shared" si="152"/>
        <v>43461</v>
      </c>
      <c r="G1231" s="74">
        <f t="shared" si="152"/>
        <v>43490</v>
      </c>
    </row>
    <row r="1232" spans="1:7" s="57" customFormat="1" ht="15.75" customHeight="1">
      <c r="A1232" s="90"/>
      <c r="B1232" s="174" t="s">
        <v>15</v>
      </c>
      <c r="C1232" s="73" t="s">
        <v>591</v>
      </c>
      <c r="D1232" s="682"/>
      <c r="E1232" s="74">
        <f t="shared" si="152"/>
        <v>43464</v>
      </c>
      <c r="F1232" s="74">
        <f t="shared" si="152"/>
        <v>43468</v>
      </c>
      <c r="G1232" s="74">
        <f t="shared" si="152"/>
        <v>43497</v>
      </c>
    </row>
    <row r="1233" spans="1:8" s="57" customFormat="1" ht="15.75" customHeight="1">
      <c r="A1233" s="90"/>
      <c r="B1233" s="171"/>
      <c r="C1233" s="112"/>
      <c r="D1233" s="690"/>
      <c r="E1233" s="76">
        <f>E1232+7</f>
        <v>43471</v>
      </c>
      <c r="F1233" s="203">
        <f t="shared" si="152"/>
        <v>43475</v>
      </c>
      <c r="G1233" s="203">
        <f t="shared" si="152"/>
        <v>43504</v>
      </c>
    </row>
    <row r="1234" spans="1:8" s="57" customFormat="1" ht="15.75" customHeight="1">
      <c r="A1234" s="676"/>
      <c r="B1234" s="679"/>
      <c r="C1234" s="679"/>
      <c r="D1234" s="679"/>
      <c r="E1234" s="679"/>
      <c r="F1234" s="679"/>
      <c r="G1234" s="679"/>
      <c r="H1234" s="679"/>
    </row>
    <row r="1235" spans="1:8" s="57" customFormat="1" ht="15.75" customHeight="1">
      <c r="A1235" s="679"/>
      <c r="B1235" s="679"/>
      <c r="C1235" s="679"/>
      <c r="D1235" s="679"/>
      <c r="E1235" s="679"/>
      <c r="F1235" s="679"/>
      <c r="G1235" s="679"/>
      <c r="H1235" s="679"/>
    </row>
    <row r="1236" spans="1:8" s="57" customFormat="1" ht="15.75" customHeight="1">
      <c r="A1236" s="90"/>
      <c r="B1236" s="193" t="s">
        <v>821</v>
      </c>
      <c r="C1236" s="205" t="s">
        <v>41</v>
      </c>
      <c r="D1236" s="204" t="s">
        <v>813</v>
      </c>
      <c r="E1236" s="74" t="s">
        <v>1052</v>
      </c>
      <c r="F1236" s="74" t="s">
        <v>1052</v>
      </c>
      <c r="G1236" s="76" t="s">
        <v>1064</v>
      </c>
    </row>
    <row r="1237" spans="1:8" s="57" customFormat="1" ht="15.75" customHeight="1">
      <c r="A1237" s="90"/>
      <c r="B1237" s="73"/>
      <c r="C1237" s="205"/>
      <c r="D1237" s="204"/>
      <c r="E1237" s="74" t="s">
        <v>32</v>
      </c>
      <c r="F1237" s="74" t="s">
        <v>1065</v>
      </c>
      <c r="G1237" s="74" t="s">
        <v>1066</v>
      </c>
    </row>
    <row r="1238" spans="1:8" s="57" customFormat="1" ht="15.75" customHeight="1">
      <c r="A1238" s="90"/>
      <c r="B1238" s="73" t="s">
        <v>407</v>
      </c>
      <c r="C1238" s="205" t="s">
        <v>408</v>
      </c>
      <c r="D1238" s="659" t="s">
        <v>1067</v>
      </c>
      <c r="E1238" s="74">
        <v>43431</v>
      </c>
      <c r="F1238" s="74">
        <f>E1238+4</f>
        <v>43435</v>
      </c>
      <c r="G1238" s="74">
        <f>F1238+27</f>
        <v>43462</v>
      </c>
    </row>
    <row r="1239" spans="1:8" s="57" customFormat="1" ht="15.75" customHeight="1">
      <c r="A1239" s="90"/>
      <c r="B1239" s="73" t="s">
        <v>594</v>
      </c>
      <c r="C1239" s="205"/>
      <c r="D1239" s="682"/>
      <c r="E1239" s="74">
        <f t="shared" ref="E1239:G1241" si="153">E1238+7</f>
        <v>43438</v>
      </c>
      <c r="F1239" s="74">
        <f t="shared" si="153"/>
        <v>43442</v>
      </c>
      <c r="G1239" s="74">
        <f t="shared" si="153"/>
        <v>43469</v>
      </c>
    </row>
    <row r="1240" spans="1:8" s="57" customFormat="1" ht="15.75" customHeight="1">
      <c r="A1240" s="90"/>
      <c r="B1240" s="193" t="s">
        <v>595</v>
      </c>
      <c r="C1240" s="205" t="s">
        <v>598</v>
      </c>
      <c r="D1240" s="682"/>
      <c r="E1240" s="74">
        <f t="shared" si="153"/>
        <v>43445</v>
      </c>
      <c r="F1240" s="74">
        <f t="shared" si="153"/>
        <v>43449</v>
      </c>
      <c r="G1240" s="74">
        <f t="shared" si="153"/>
        <v>43476</v>
      </c>
    </row>
    <row r="1241" spans="1:8" s="57" customFormat="1" ht="15.75" customHeight="1">
      <c r="A1241" s="90"/>
      <c r="B1241" s="73" t="s">
        <v>596</v>
      </c>
      <c r="C1241" s="73" t="s">
        <v>599</v>
      </c>
      <c r="D1241" s="682"/>
      <c r="E1241" s="76">
        <f>E1240+7</f>
        <v>43452</v>
      </c>
      <c r="F1241" s="74">
        <f t="shared" si="153"/>
        <v>43456</v>
      </c>
      <c r="G1241" s="74">
        <f t="shared" si="153"/>
        <v>43483</v>
      </c>
    </row>
    <row r="1242" spans="1:8" s="57" customFormat="1" ht="15.75" customHeight="1">
      <c r="A1242" s="90"/>
      <c r="B1242" s="206" t="s">
        <v>597</v>
      </c>
      <c r="C1242" s="207" t="s">
        <v>600</v>
      </c>
      <c r="D1242" s="690"/>
      <c r="E1242" s="201">
        <f>E1241+7</f>
        <v>43459</v>
      </c>
      <c r="F1242" s="201">
        <f>F1241+7</f>
        <v>43463</v>
      </c>
      <c r="G1242" s="201">
        <f>G1241+7</f>
        <v>43490</v>
      </c>
    </row>
    <row r="1243" spans="1:8" s="57" customFormat="1" ht="15.75" customHeight="1">
      <c r="A1243" s="676"/>
      <c r="B1243" s="697"/>
      <c r="C1243" s="697"/>
      <c r="D1243" s="697"/>
      <c r="E1243" s="697"/>
      <c r="F1243" s="697"/>
      <c r="G1243" s="698"/>
      <c r="H1243" s="679"/>
    </row>
    <row r="1244" spans="1:8" s="57" customFormat="1" ht="15.75" customHeight="1">
      <c r="A1244" s="697"/>
      <c r="B1244" s="697"/>
      <c r="C1244" s="697"/>
      <c r="D1244" s="697"/>
      <c r="E1244" s="697"/>
      <c r="F1244" s="697"/>
      <c r="G1244" s="698"/>
      <c r="H1244" s="679"/>
    </row>
    <row r="1245" spans="1:8" s="57" customFormat="1" ht="15.75" customHeight="1">
      <c r="A1245" s="90"/>
      <c r="B1245" s="193" t="s">
        <v>40</v>
      </c>
      <c r="C1245" s="189" t="s">
        <v>41</v>
      </c>
      <c r="D1245" s="204" t="s">
        <v>813</v>
      </c>
      <c r="E1245" s="74" t="s">
        <v>1052</v>
      </c>
      <c r="F1245" s="74" t="s">
        <v>43</v>
      </c>
      <c r="G1245" s="76" t="s">
        <v>1068</v>
      </c>
    </row>
    <row r="1246" spans="1:8" s="57" customFormat="1" ht="15.75" customHeight="1">
      <c r="A1246" s="90"/>
      <c r="B1246" s="73"/>
      <c r="C1246" s="189"/>
      <c r="D1246" s="204"/>
      <c r="E1246" s="74" t="s">
        <v>32</v>
      </c>
      <c r="F1246" s="74" t="s">
        <v>44</v>
      </c>
      <c r="G1246" s="74" t="s">
        <v>45</v>
      </c>
    </row>
    <row r="1247" spans="1:8" s="57" customFormat="1" ht="15.75" customHeight="1">
      <c r="A1247" s="90"/>
      <c r="B1247" s="73" t="s">
        <v>406</v>
      </c>
      <c r="C1247" s="189" t="s">
        <v>374</v>
      </c>
      <c r="D1247" s="691" t="s">
        <v>458</v>
      </c>
      <c r="E1247" s="74">
        <v>43436</v>
      </c>
      <c r="F1247" s="74">
        <f>E1247+4</f>
        <v>43440</v>
      </c>
      <c r="G1247" s="74">
        <f>F1247+29</f>
        <v>43469</v>
      </c>
    </row>
    <row r="1248" spans="1:8" s="57" customFormat="1" ht="15.75" customHeight="1">
      <c r="A1248" s="90"/>
      <c r="B1248" s="73" t="s">
        <v>587</v>
      </c>
      <c r="C1248" s="189" t="s">
        <v>592</v>
      </c>
      <c r="D1248" s="660"/>
      <c r="E1248" s="74">
        <f t="shared" ref="E1248:G1251" si="154">E1247+7</f>
        <v>43443</v>
      </c>
      <c r="F1248" s="74">
        <f t="shared" si="154"/>
        <v>43447</v>
      </c>
      <c r="G1248" s="74">
        <f t="shared" si="154"/>
        <v>43476</v>
      </c>
    </row>
    <row r="1249" spans="1:8" s="57" customFormat="1" ht="15.75" customHeight="1">
      <c r="A1249" s="90"/>
      <c r="B1249" s="193" t="s">
        <v>588</v>
      </c>
      <c r="C1249" s="73" t="s">
        <v>590</v>
      </c>
      <c r="D1249" s="660"/>
      <c r="E1249" s="74">
        <f t="shared" si="154"/>
        <v>43450</v>
      </c>
      <c r="F1249" s="74">
        <f t="shared" si="154"/>
        <v>43454</v>
      </c>
      <c r="G1249" s="74">
        <f t="shared" si="154"/>
        <v>43483</v>
      </c>
    </row>
    <row r="1250" spans="1:8" s="57" customFormat="1" ht="15.75" customHeight="1">
      <c r="A1250" s="90"/>
      <c r="B1250" s="73" t="s">
        <v>589</v>
      </c>
      <c r="C1250" s="73" t="s">
        <v>593</v>
      </c>
      <c r="D1250" s="660"/>
      <c r="E1250" s="74">
        <f>E1249+7</f>
        <v>43457</v>
      </c>
      <c r="F1250" s="74">
        <f t="shared" si="154"/>
        <v>43461</v>
      </c>
      <c r="G1250" s="74">
        <f t="shared" si="154"/>
        <v>43490</v>
      </c>
    </row>
    <row r="1251" spans="1:8" s="57" customFormat="1" ht="15.75" customHeight="1">
      <c r="A1251" s="90" t="s">
        <v>1068</v>
      </c>
      <c r="B1251" s="174" t="s">
        <v>15</v>
      </c>
      <c r="C1251" s="73" t="s">
        <v>591</v>
      </c>
      <c r="D1251" s="660"/>
      <c r="E1251" s="76">
        <f>E1250+7</f>
        <v>43464</v>
      </c>
      <c r="F1251" s="74">
        <f t="shared" si="154"/>
        <v>43468</v>
      </c>
      <c r="G1251" s="74">
        <f t="shared" si="154"/>
        <v>43497</v>
      </c>
    </row>
    <row r="1252" spans="1:8" s="57" customFormat="1" ht="15.75" customHeight="1">
      <c r="A1252" s="90"/>
      <c r="B1252" s="171"/>
      <c r="C1252" s="112"/>
      <c r="D1252" s="661"/>
      <c r="E1252" s="201">
        <f>E1251+7</f>
        <v>43471</v>
      </c>
      <c r="F1252" s="201">
        <f>F1251+7</f>
        <v>43475</v>
      </c>
      <c r="G1252" s="201">
        <f>G1251+7</f>
        <v>43504</v>
      </c>
    </row>
    <row r="1253" spans="1:8" s="57" customFormat="1" ht="15.75" customHeight="1">
      <c r="A1253" s="676"/>
      <c r="B1253" s="679"/>
      <c r="C1253" s="679"/>
      <c r="D1253" s="679"/>
      <c r="E1253" s="679"/>
      <c r="F1253" s="679"/>
      <c r="G1253" s="679"/>
      <c r="H1253" s="679"/>
    </row>
    <row r="1254" spans="1:8" s="57" customFormat="1" ht="15.75" customHeight="1">
      <c r="A1254" s="679"/>
      <c r="B1254" s="679"/>
      <c r="C1254" s="679"/>
      <c r="D1254" s="679"/>
      <c r="E1254" s="679"/>
      <c r="F1254" s="679"/>
      <c r="G1254" s="679"/>
      <c r="H1254" s="679"/>
    </row>
    <row r="1255" spans="1:8" s="57" customFormat="1" ht="15.75" customHeight="1">
      <c r="A1255" s="90"/>
      <c r="B1255" s="73" t="s">
        <v>821</v>
      </c>
      <c r="C1255" s="73" t="s">
        <v>41</v>
      </c>
      <c r="D1255" s="193" t="s">
        <v>813</v>
      </c>
      <c r="E1255" s="74" t="s">
        <v>1052</v>
      </c>
      <c r="F1255" s="74" t="s">
        <v>43</v>
      </c>
      <c r="G1255" s="76" t="s">
        <v>331</v>
      </c>
    </row>
    <row r="1256" spans="1:8" s="57" customFormat="1" ht="15.75" customHeight="1">
      <c r="A1256" s="90"/>
      <c r="B1256" s="73"/>
      <c r="C1256" s="73"/>
      <c r="D1256" s="193"/>
      <c r="E1256" s="74" t="s">
        <v>32</v>
      </c>
      <c r="F1256" s="74" t="s">
        <v>44</v>
      </c>
      <c r="G1256" s="74" t="s">
        <v>45</v>
      </c>
    </row>
    <row r="1257" spans="1:8" s="57" customFormat="1" ht="15.75" customHeight="1">
      <c r="A1257" s="90"/>
      <c r="B1257" s="73" t="s">
        <v>78</v>
      </c>
      <c r="C1257" s="73" t="s">
        <v>467</v>
      </c>
      <c r="D1257" s="672" t="s">
        <v>1069</v>
      </c>
      <c r="E1257" s="74">
        <v>43433</v>
      </c>
      <c r="F1257" s="74">
        <f>E1257+4</f>
        <v>43437</v>
      </c>
      <c r="G1257" s="74">
        <f>F1257+30</f>
        <v>43467</v>
      </c>
    </row>
    <row r="1258" spans="1:8" s="57" customFormat="1" ht="15.75" customHeight="1">
      <c r="A1258" s="90"/>
      <c r="B1258" s="73" t="s">
        <v>464</v>
      </c>
      <c r="C1258" s="73" t="s">
        <v>411</v>
      </c>
      <c r="D1258" s="682"/>
      <c r="E1258" s="74">
        <f t="shared" ref="E1258:G1261" si="155">E1257+7</f>
        <v>43440</v>
      </c>
      <c r="F1258" s="74">
        <f t="shared" si="155"/>
        <v>43444</v>
      </c>
      <c r="G1258" s="74">
        <f t="shared" si="155"/>
        <v>43474</v>
      </c>
    </row>
    <row r="1259" spans="1:8" s="57" customFormat="1" ht="15.75" customHeight="1">
      <c r="A1259" s="90"/>
      <c r="B1259" s="73" t="s">
        <v>465</v>
      </c>
      <c r="C1259" s="73" t="s">
        <v>404</v>
      </c>
      <c r="D1259" s="682"/>
      <c r="E1259" s="74">
        <f t="shared" si="155"/>
        <v>43447</v>
      </c>
      <c r="F1259" s="74">
        <f t="shared" si="155"/>
        <v>43451</v>
      </c>
      <c r="G1259" s="74">
        <f t="shared" si="155"/>
        <v>43481</v>
      </c>
    </row>
    <row r="1260" spans="1:8" s="57" customFormat="1" ht="15.75" customHeight="1">
      <c r="A1260" s="90"/>
      <c r="B1260" s="171" t="s">
        <v>466</v>
      </c>
      <c r="C1260" s="112" t="s">
        <v>468</v>
      </c>
      <c r="D1260" s="682"/>
      <c r="E1260" s="102">
        <f t="shared" si="155"/>
        <v>43454</v>
      </c>
      <c r="F1260" s="74">
        <f t="shared" si="155"/>
        <v>43458</v>
      </c>
      <c r="G1260" s="74">
        <f t="shared" si="155"/>
        <v>43488</v>
      </c>
    </row>
    <row r="1261" spans="1:8" s="57" customFormat="1" ht="15.75" customHeight="1">
      <c r="A1261" s="90" t="s">
        <v>191</v>
      </c>
      <c r="B1261" s="171" t="s">
        <v>75</v>
      </c>
      <c r="C1261" s="112" t="s">
        <v>10</v>
      </c>
      <c r="D1261" s="682"/>
      <c r="E1261" s="201">
        <f t="shared" si="155"/>
        <v>43461</v>
      </c>
      <c r="F1261" s="201">
        <f>F1260+7</f>
        <v>43465</v>
      </c>
      <c r="G1261" s="201">
        <f>G1260+7</f>
        <v>43495</v>
      </c>
    </row>
    <row r="1262" spans="1:8" s="57" customFormat="1" ht="15.75" customHeight="1">
      <c r="A1262" s="90"/>
      <c r="B1262" s="206"/>
      <c r="C1262" s="112"/>
      <c r="D1262" s="146"/>
      <c r="E1262" s="201"/>
      <c r="F1262" s="201"/>
      <c r="G1262" s="201"/>
    </row>
    <row r="1263" spans="1:8" s="57" customFormat="1" ht="15.75" customHeight="1">
      <c r="A1263" s="676"/>
      <c r="B1263" s="677"/>
      <c r="C1263" s="677"/>
      <c r="D1263" s="677"/>
      <c r="E1263" s="677"/>
      <c r="F1263" s="677"/>
      <c r="G1263" s="677"/>
      <c r="H1263" s="677"/>
    </row>
    <row r="1264" spans="1:8" s="57" customFormat="1" ht="15.75" customHeight="1">
      <c r="A1264" s="90"/>
      <c r="B1264" s="197" t="s">
        <v>40</v>
      </c>
      <c r="C1264" s="198" t="s">
        <v>41</v>
      </c>
      <c r="D1264" s="204" t="s">
        <v>42</v>
      </c>
      <c r="E1264" s="83" t="s">
        <v>1052</v>
      </c>
      <c r="F1264" s="83" t="s">
        <v>43</v>
      </c>
      <c r="G1264" s="83" t="s">
        <v>185</v>
      </c>
    </row>
    <row r="1265" spans="1:7" s="57" customFormat="1" ht="15.75" customHeight="1">
      <c r="A1265" s="90"/>
      <c r="B1265" s="197"/>
      <c r="C1265" s="198"/>
      <c r="D1265" s="204"/>
      <c r="E1265" s="83" t="s">
        <v>32</v>
      </c>
      <c r="F1265" s="74" t="s">
        <v>44</v>
      </c>
      <c r="G1265" s="74" t="s">
        <v>45</v>
      </c>
    </row>
    <row r="1266" spans="1:7" s="57" customFormat="1" ht="15.75" customHeight="1">
      <c r="A1266" s="90"/>
      <c r="B1266" s="197" t="s">
        <v>579</v>
      </c>
      <c r="C1266" s="198" t="s">
        <v>583</v>
      </c>
      <c r="D1266" s="659" t="s">
        <v>330</v>
      </c>
      <c r="E1266" s="83">
        <v>43435</v>
      </c>
      <c r="F1266" s="74">
        <f>E1266+4</f>
        <v>43439</v>
      </c>
      <c r="G1266" s="74">
        <f>F1266+11</f>
        <v>43450</v>
      </c>
    </row>
    <row r="1267" spans="1:7" s="57" customFormat="1" ht="15.75" customHeight="1">
      <c r="A1267" s="90"/>
      <c r="B1267" s="197" t="s">
        <v>580</v>
      </c>
      <c r="C1267" s="198" t="s">
        <v>584</v>
      </c>
      <c r="D1267" s="682"/>
      <c r="E1267" s="83">
        <f t="shared" ref="E1267:G1268" si="156">E1266+7</f>
        <v>43442</v>
      </c>
      <c r="F1267" s="74">
        <f t="shared" si="156"/>
        <v>43446</v>
      </c>
      <c r="G1267" s="74">
        <f t="shared" si="156"/>
        <v>43457</v>
      </c>
    </row>
    <row r="1268" spans="1:7" s="57" customFormat="1" ht="15.75" customHeight="1">
      <c r="A1268" s="90"/>
      <c r="B1268" s="197" t="s">
        <v>581</v>
      </c>
      <c r="C1268" s="198" t="s">
        <v>585</v>
      </c>
      <c r="D1268" s="682"/>
      <c r="E1268" s="83">
        <f t="shared" si="156"/>
        <v>43449</v>
      </c>
      <c r="F1268" s="74">
        <f t="shared" si="156"/>
        <v>43453</v>
      </c>
      <c r="G1268" s="74">
        <f t="shared" si="156"/>
        <v>43464</v>
      </c>
    </row>
    <row r="1269" spans="1:7" s="57" customFormat="1" ht="15.75" customHeight="1">
      <c r="A1269" s="90"/>
      <c r="B1269" s="197" t="s">
        <v>582</v>
      </c>
      <c r="C1269" s="198" t="s">
        <v>586</v>
      </c>
      <c r="D1269" s="682"/>
      <c r="E1269" s="83">
        <f>E1267+7</f>
        <v>43449</v>
      </c>
      <c r="F1269" s="74">
        <f>F1267+7</f>
        <v>43453</v>
      </c>
      <c r="G1269" s="74">
        <f>G1267+7</f>
        <v>43464</v>
      </c>
    </row>
    <row r="1270" spans="1:7" s="57" customFormat="1" ht="15.75" customHeight="1">
      <c r="A1270" s="90"/>
      <c r="B1270" s="73"/>
      <c r="C1270" s="73"/>
      <c r="D1270" s="682"/>
      <c r="E1270" s="76">
        <f>E1269+7</f>
        <v>43456</v>
      </c>
      <c r="F1270" s="208">
        <f>F1268+7</f>
        <v>43460</v>
      </c>
      <c r="G1270" s="208">
        <f>G1268+7</f>
        <v>43471</v>
      </c>
    </row>
    <row r="1271" spans="1:7" s="57" customFormat="1" ht="15.75" customHeight="1">
      <c r="A1271" s="90" t="s">
        <v>192</v>
      </c>
      <c r="B1271" s="671"/>
      <c r="C1271" s="671"/>
      <c r="D1271" s="682"/>
      <c r="E1271" s="209">
        <f>E1270+7</f>
        <v>43463</v>
      </c>
      <c r="F1271" s="209">
        <f>F1269+7</f>
        <v>43460</v>
      </c>
      <c r="G1271" s="209">
        <f>G1269+7</f>
        <v>43471</v>
      </c>
    </row>
    <row r="1272" spans="1:7" s="57" customFormat="1" ht="15.75" customHeight="1">
      <c r="A1272" s="90"/>
      <c r="B1272" s="671"/>
      <c r="C1272" s="671"/>
      <c r="D1272" s="690"/>
      <c r="E1272" s="131"/>
      <c r="F1272" s="131"/>
      <c r="G1272" s="131"/>
    </row>
    <row r="1273" spans="1:7" s="57" customFormat="1" ht="15.75" customHeight="1">
      <c r="A1273" s="90"/>
      <c r="B1273" s="68"/>
      <c r="C1273" s="68"/>
      <c r="D1273" s="5"/>
      <c r="E1273" s="68"/>
      <c r="F1273" s="68"/>
      <c r="G1273" s="68"/>
    </row>
    <row r="1274" spans="1:7" s="679" customFormat="1" ht="15.75" customHeight="1">
      <c r="A1274" s="676"/>
    </row>
    <row r="1275" spans="1:7" s="57" customFormat="1" ht="15.75" customHeight="1">
      <c r="A1275" s="90"/>
      <c r="B1275" s="73" t="s">
        <v>821</v>
      </c>
      <c r="C1275" s="202" t="s">
        <v>41</v>
      </c>
      <c r="D1275" s="193" t="s">
        <v>813</v>
      </c>
      <c r="E1275" s="74" t="s">
        <v>1052</v>
      </c>
      <c r="F1275" s="74" t="s">
        <v>43</v>
      </c>
      <c r="G1275" s="76" t="s">
        <v>185</v>
      </c>
    </row>
    <row r="1276" spans="1:7" s="57" customFormat="1" ht="15.75" customHeight="1">
      <c r="A1276" s="90"/>
      <c r="B1276" s="190"/>
      <c r="C1276" s="188"/>
      <c r="D1276" s="669" t="s">
        <v>1070</v>
      </c>
      <c r="E1276" s="74" t="s">
        <v>32</v>
      </c>
      <c r="F1276" s="74" t="s">
        <v>44</v>
      </c>
      <c r="G1276" s="74" t="s">
        <v>45</v>
      </c>
    </row>
    <row r="1277" spans="1:7" s="57" customFormat="1" ht="15.75" customHeight="1">
      <c r="A1277" s="90"/>
      <c r="B1277" s="190" t="s">
        <v>573</v>
      </c>
      <c r="C1277" s="188" t="s">
        <v>575</v>
      </c>
      <c r="D1277" s="699"/>
      <c r="E1277" s="74">
        <v>43433</v>
      </c>
      <c r="F1277" s="74">
        <f>E1277+4</f>
        <v>43437</v>
      </c>
      <c r="G1277" s="74">
        <f>F1277+12</f>
        <v>43449</v>
      </c>
    </row>
    <row r="1278" spans="1:7" s="57" customFormat="1" ht="15.75" customHeight="1">
      <c r="A1278" s="90"/>
      <c r="B1278" s="190" t="s">
        <v>574</v>
      </c>
      <c r="C1278" s="189" t="s">
        <v>576</v>
      </c>
      <c r="D1278" s="699"/>
      <c r="E1278" s="74">
        <f>E1277+7</f>
        <v>43440</v>
      </c>
      <c r="F1278" s="74">
        <f t="shared" ref="E1278:G1280" si="157">F1277+7</f>
        <v>43444</v>
      </c>
      <c r="G1278" s="74">
        <f t="shared" si="157"/>
        <v>43456</v>
      </c>
    </row>
    <row r="1279" spans="1:7" s="57" customFormat="1" ht="15.75" customHeight="1">
      <c r="A1279" s="90"/>
      <c r="B1279" s="190" t="s">
        <v>353</v>
      </c>
      <c r="C1279" s="73" t="s">
        <v>577</v>
      </c>
      <c r="D1279" s="699"/>
      <c r="E1279" s="74">
        <f t="shared" si="157"/>
        <v>43447</v>
      </c>
      <c r="F1279" s="74">
        <f t="shared" si="157"/>
        <v>43451</v>
      </c>
      <c r="G1279" s="74">
        <f t="shared" si="157"/>
        <v>43463</v>
      </c>
    </row>
    <row r="1280" spans="1:7" s="57" customFormat="1" ht="15.75" customHeight="1">
      <c r="A1280" s="90"/>
      <c r="B1280" s="190" t="s">
        <v>405</v>
      </c>
      <c r="C1280" s="80" t="s">
        <v>578</v>
      </c>
      <c r="D1280" s="699"/>
      <c r="E1280" s="76">
        <f>E1279+7</f>
        <v>43454</v>
      </c>
      <c r="F1280" s="74">
        <f t="shared" si="157"/>
        <v>43458</v>
      </c>
      <c r="G1280" s="74">
        <f t="shared" si="157"/>
        <v>43470</v>
      </c>
    </row>
    <row r="1281" spans="1:8" s="57" customFormat="1" ht="15.75" customHeight="1">
      <c r="A1281" s="90"/>
      <c r="B1281" s="190" t="s">
        <v>370</v>
      </c>
      <c r="C1281" s="191">
        <v>6</v>
      </c>
      <c r="D1281" s="699"/>
      <c r="E1281" s="76">
        <f>E1280+7</f>
        <v>43461</v>
      </c>
      <c r="F1281" s="201">
        <f>F1280+7</f>
        <v>43465</v>
      </c>
      <c r="G1281" s="201">
        <f>G1280+7</f>
        <v>43477</v>
      </c>
    </row>
    <row r="1282" spans="1:8" s="57" customFormat="1" ht="15.75" customHeight="1">
      <c r="A1282" s="90"/>
      <c r="B1282" s="190"/>
      <c r="C1282" s="210"/>
      <c r="D1282" s="173"/>
      <c r="E1282" s="76">
        <f>E1281+7</f>
        <v>43468</v>
      </c>
      <c r="F1282" s="201">
        <f>F1281+7</f>
        <v>43472</v>
      </c>
      <c r="G1282" s="201">
        <f>G1281+7</f>
        <v>43484</v>
      </c>
    </row>
    <row r="1283" spans="1:8" s="57" customFormat="1" ht="15.75" customHeight="1">
      <c r="A1283" s="676"/>
      <c r="B1283" s="679"/>
      <c r="C1283" s="679"/>
      <c r="D1283" s="679"/>
      <c r="E1283" s="679"/>
      <c r="F1283" s="679"/>
      <c r="G1283" s="679"/>
      <c r="H1283" s="679"/>
    </row>
    <row r="1284" spans="1:8" s="57" customFormat="1" ht="15.75" customHeight="1">
      <c r="A1284" s="679"/>
      <c r="B1284" s="679"/>
      <c r="C1284" s="679"/>
      <c r="D1284" s="679"/>
      <c r="E1284" s="679"/>
      <c r="F1284" s="679"/>
      <c r="G1284" s="679"/>
      <c r="H1284" s="679"/>
    </row>
    <row r="1285" spans="1:8" s="57" customFormat="1" ht="15.75" customHeight="1">
      <c r="A1285" s="90"/>
      <c r="B1285" s="197" t="s">
        <v>40</v>
      </c>
      <c r="C1285" s="198" t="s">
        <v>41</v>
      </c>
      <c r="D1285" s="204" t="s">
        <v>813</v>
      </c>
      <c r="E1285" s="83" t="s">
        <v>1052</v>
      </c>
      <c r="F1285" s="83" t="s">
        <v>43</v>
      </c>
      <c r="G1285" s="83" t="s">
        <v>185</v>
      </c>
    </row>
    <row r="1286" spans="1:8" s="57" customFormat="1" ht="15.75" customHeight="1">
      <c r="A1286" s="90"/>
      <c r="B1286" s="197"/>
      <c r="C1286" s="198"/>
      <c r="D1286" s="204"/>
      <c r="E1286" s="83" t="s">
        <v>32</v>
      </c>
      <c r="F1286" s="74" t="s">
        <v>44</v>
      </c>
      <c r="G1286" s="74" t="s">
        <v>45</v>
      </c>
    </row>
    <row r="1287" spans="1:8" s="57" customFormat="1" ht="15.75" customHeight="1">
      <c r="A1287" s="90"/>
      <c r="B1287" s="197" t="s">
        <v>77</v>
      </c>
      <c r="C1287" s="198" t="s">
        <v>460</v>
      </c>
      <c r="D1287" s="659" t="s">
        <v>1071</v>
      </c>
      <c r="E1287" s="83">
        <v>43432</v>
      </c>
      <c r="F1287" s="74">
        <f>E1287+4</f>
        <v>43436</v>
      </c>
      <c r="G1287" s="74">
        <f>F1287+11</f>
        <v>43447</v>
      </c>
    </row>
    <row r="1288" spans="1:8" s="57" customFormat="1" ht="15.75" customHeight="1">
      <c r="A1288" s="90"/>
      <c r="B1288" s="197" t="s">
        <v>459</v>
      </c>
      <c r="C1288" s="198" t="s">
        <v>461</v>
      </c>
      <c r="D1288" s="682"/>
      <c r="E1288" s="83">
        <f t="shared" ref="E1288:G1289" si="158">E1287+7</f>
        <v>43439</v>
      </c>
      <c r="F1288" s="74">
        <f t="shared" si="158"/>
        <v>43443</v>
      </c>
      <c r="G1288" s="74">
        <f t="shared" si="158"/>
        <v>43454</v>
      </c>
    </row>
    <row r="1289" spans="1:8" s="57" customFormat="1" ht="15.75" customHeight="1">
      <c r="A1289" s="90"/>
      <c r="B1289" s="197" t="s">
        <v>388</v>
      </c>
      <c r="C1289" s="198" t="s">
        <v>462</v>
      </c>
      <c r="D1289" s="682"/>
      <c r="E1289" s="83">
        <f t="shared" si="158"/>
        <v>43446</v>
      </c>
      <c r="F1289" s="74">
        <f t="shared" si="158"/>
        <v>43450</v>
      </c>
      <c r="G1289" s="74">
        <f t="shared" si="158"/>
        <v>43461</v>
      </c>
    </row>
    <row r="1290" spans="1:8" s="57" customFormat="1" ht="15.75" customHeight="1">
      <c r="A1290" s="90"/>
      <c r="B1290" s="197" t="s">
        <v>389</v>
      </c>
      <c r="C1290" s="198" t="s">
        <v>463</v>
      </c>
      <c r="D1290" s="682"/>
      <c r="E1290" s="83">
        <f>E1288+7</f>
        <v>43446</v>
      </c>
      <c r="F1290" s="74">
        <f>F1288+7</f>
        <v>43450</v>
      </c>
      <c r="G1290" s="74">
        <f>G1288+7</f>
        <v>43461</v>
      </c>
    </row>
    <row r="1291" spans="1:8" s="57" customFormat="1" ht="15.75" customHeight="1">
      <c r="A1291" s="90" t="s">
        <v>193</v>
      </c>
      <c r="B1291" s="197" t="s">
        <v>359</v>
      </c>
      <c r="C1291" s="198" t="s">
        <v>411</v>
      </c>
      <c r="D1291" s="682"/>
      <c r="E1291" s="201">
        <f>E1289+7</f>
        <v>43453</v>
      </c>
      <c r="F1291" s="201">
        <f>F1290+7</f>
        <v>43457</v>
      </c>
      <c r="G1291" s="201">
        <f>G1290+7</f>
        <v>43468</v>
      </c>
    </row>
    <row r="1292" spans="1:8" s="57" customFormat="1" ht="15.75" customHeight="1">
      <c r="A1292" s="90"/>
      <c r="B1292" s="671"/>
      <c r="C1292" s="671"/>
      <c r="D1292" s="682"/>
      <c r="E1292" s="209">
        <f>E1290+7</f>
        <v>43453</v>
      </c>
      <c r="F1292" s="209">
        <f>F1291+7</f>
        <v>43464</v>
      </c>
      <c r="G1292" s="209">
        <f>G1291+7</f>
        <v>43475</v>
      </c>
    </row>
    <row r="1293" spans="1:8" s="57" customFormat="1" ht="15.75" customHeight="1">
      <c r="A1293" s="90"/>
      <c r="B1293" s="671"/>
      <c r="C1293" s="671"/>
      <c r="D1293" s="690"/>
      <c r="E1293" s="131"/>
      <c r="F1293" s="131"/>
      <c r="G1293" s="131"/>
    </row>
    <row r="1294" spans="1:8" s="679" customFormat="1" ht="15.75" customHeight="1">
      <c r="A1294" s="676"/>
    </row>
    <row r="1295" spans="1:8" s="92" customFormat="1" ht="15.75" customHeight="1">
      <c r="A1295" s="90"/>
    </row>
    <row r="1296" spans="1:8" s="57" customFormat="1" ht="15.75" customHeight="1">
      <c r="A1296" s="90"/>
      <c r="B1296" s="73" t="s">
        <v>40</v>
      </c>
      <c r="C1296" s="202" t="s">
        <v>41</v>
      </c>
      <c r="D1296" s="193" t="s">
        <v>813</v>
      </c>
      <c r="E1296" s="74" t="s">
        <v>1052</v>
      </c>
      <c r="F1296" s="74" t="s">
        <v>43</v>
      </c>
      <c r="G1296" s="76" t="s">
        <v>185</v>
      </c>
    </row>
    <row r="1297" spans="1:8" s="57" customFormat="1" ht="15.75" customHeight="1">
      <c r="A1297" s="90"/>
      <c r="B1297" s="73"/>
      <c r="C1297" s="187"/>
      <c r="D1297" s="193"/>
      <c r="E1297" s="74" t="s">
        <v>32</v>
      </c>
      <c r="F1297" s="74" t="s">
        <v>44</v>
      </c>
      <c r="G1297" s="74" t="s">
        <v>45</v>
      </c>
    </row>
    <row r="1298" spans="1:8" s="57" customFormat="1" ht="15.75" customHeight="1">
      <c r="A1298" s="53"/>
      <c r="B1298" s="190" t="s">
        <v>573</v>
      </c>
      <c r="C1298" s="188" t="s">
        <v>575</v>
      </c>
      <c r="D1298" s="672" t="s">
        <v>1058</v>
      </c>
      <c r="E1298" s="74">
        <v>43433</v>
      </c>
      <c r="F1298" s="74">
        <f>E1298+4</f>
        <v>43437</v>
      </c>
      <c r="G1298" s="74">
        <f>F1298+12</f>
        <v>43449</v>
      </c>
    </row>
    <row r="1299" spans="1:8" s="57" customFormat="1" ht="15.75" customHeight="1">
      <c r="A1299" s="54"/>
      <c r="B1299" s="190" t="s">
        <v>574</v>
      </c>
      <c r="C1299" s="189" t="s">
        <v>576</v>
      </c>
      <c r="D1299" s="682"/>
      <c r="E1299" s="74">
        <f t="shared" ref="E1299:G1301" si="159">E1298+7</f>
        <v>43440</v>
      </c>
      <c r="F1299" s="74">
        <f t="shared" si="159"/>
        <v>43444</v>
      </c>
      <c r="G1299" s="74">
        <f t="shared" si="159"/>
        <v>43456</v>
      </c>
    </row>
    <row r="1300" spans="1:8" s="57" customFormat="1" ht="15.75" customHeight="1">
      <c r="A1300" s="90"/>
      <c r="B1300" s="190" t="s">
        <v>353</v>
      </c>
      <c r="C1300" s="73" t="s">
        <v>577</v>
      </c>
      <c r="D1300" s="682"/>
      <c r="E1300" s="74">
        <f t="shared" si="159"/>
        <v>43447</v>
      </c>
      <c r="F1300" s="74">
        <f t="shared" si="159"/>
        <v>43451</v>
      </c>
      <c r="G1300" s="74">
        <f t="shared" si="159"/>
        <v>43463</v>
      </c>
    </row>
    <row r="1301" spans="1:8" s="57" customFormat="1" ht="15.75" customHeight="1">
      <c r="A1301" s="90"/>
      <c r="B1301" s="190" t="s">
        <v>405</v>
      </c>
      <c r="C1301" s="80" t="s">
        <v>578</v>
      </c>
      <c r="D1301" s="682"/>
      <c r="E1301" s="74">
        <f t="shared" si="159"/>
        <v>43454</v>
      </c>
      <c r="F1301" s="74">
        <f t="shared" si="159"/>
        <v>43458</v>
      </c>
      <c r="G1301" s="74">
        <f t="shared" si="159"/>
        <v>43470</v>
      </c>
    </row>
    <row r="1302" spans="1:8" s="57" customFormat="1" ht="15.75" customHeight="1">
      <c r="A1302" s="99" t="s">
        <v>194</v>
      </c>
      <c r="B1302" s="190" t="s">
        <v>370</v>
      </c>
      <c r="C1302" s="191">
        <v>6</v>
      </c>
      <c r="D1302" s="682"/>
      <c r="E1302" s="211">
        <f t="shared" ref="E1302:G1303" si="160">E1301+7</f>
        <v>43461</v>
      </c>
      <c r="F1302" s="211">
        <f t="shared" si="160"/>
        <v>43465</v>
      </c>
      <c r="G1302" s="211">
        <f t="shared" si="160"/>
        <v>43477</v>
      </c>
    </row>
    <row r="1303" spans="1:8" s="57" customFormat="1" ht="15.75" customHeight="1">
      <c r="A1303" s="90"/>
      <c r="B1303" s="190"/>
      <c r="C1303" s="210"/>
      <c r="D1303" s="686"/>
      <c r="E1303" s="211">
        <f t="shared" si="160"/>
        <v>43468</v>
      </c>
      <c r="F1303" s="211">
        <f t="shared" si="160"/>
        <v>43472</v>
      </c>
      <c r="G1303" s="211">
        <f t="shared" si="160"/>
        <v>43484</v>
      </c>
    </row>
    <row r="1304" spans="1:8" s="57" customFormat="1" ht="15.75" customHeight="1">
      <c r="A1304" s="676" t="s">
        <v>1072</v>
      </c>
      <c r="B1304" s="679"/>
      <c r="C1304" s="679"/>
      <c r="D1304" s="679"/>
      <c r="E1304" s="679"/>
      <c r="F1304" s="679"/>
      <c r="G1304" s="679"/>
      <c r="H1304" s="679"/>
    </row>
    <row r="1305" spans="1:8" s="57" customFormat="1" ht="15.75" customHeight="1">
      <c r="A1305" s="679"/>
      <c r="B1305" s="679"/>
      <c r="C1305" s="679"/>
      <c r="D1305" s="679"/>
      <c r="E1305" s="679"/>
      <c r="F1305" s="679"/>
      <c r="G1305" s="679"/>
      <c r="H1305" s="679"/>
    </row>
    <row r="1306" spans="1:8" s="57" customFormat="1" ht="15.75" customHeight="1">
      <c r="A1306" s="90"/>
      <c r="B1306" s="199" t="s">
        <v>40</v>
      </c>
      <c r="C1306" s="200" t="s">
        <v>41</v>
      </c>
      <c r="D1306" s="193" t="s">
        <v>813</v>
      </c>
      <c r="E1306" s="74" t="s">
        <v>1052</v>
      </c>
      <c r="F1306" s="74" t="s">
        <v>43</v>
      </c>
      <c r="G1306" s="74" t="s">
        <v>195</v>
      </c>
    </row>
    <row r="1307" spans="1:8" s="57" customFormat="1" ht="15.75" customHeight="1">
      <c r="A1307" s="90"/>
      <c r="B1307" s="199"/>
      <c r="C1307" s="200"/>
      <c r="D1307" s="150"/>
      <c r="E1307" s="74" t="s">
        <v>32</v>
      </c>
      <c r="F1307" s="74" t="s">
        <v>44</v>
      </c>
      <c r="G1307" s="74" t="s">
        <v>45</v>
      </c>
    </row>
    <row r="1308" spans="1:8" s="57" customFormat="1" ht="15.75" customHeight="1">
      <c r="A1308" s="91"/>
      <c r="B1308" s="199" t="s">
        <v>361</v>
      </c>
      <c r="C1308" s="200" t="s">
        <v>404</v>
      </c>
      <c r="D1308" s="672" t="s">
        <v>1073</v>
      </c>
      <c r="E1308" s="74">
        <v>43431</v>
      </c>
      <c r="F1308" s="74">
        <f>E1308+5</f>
        <v>43436</v>
      </c>
      <c r="G1308" s="74">
        <f>F1308+17</f>
        <v>43453</v>
      </c>
    </row>
    <row r="1309" spans="1:8" s="57" customFormat="1" ht="15.75" customHeight="1">
      <c r="A1309" s="55"/>
      <c r="B1309" s="199" t="s">
        <v>570</v>
      </c>
      <c r="C1309" s="200" t="s">
        <v>468</v>
      </c>
      <c r="D1309" s="673"/>
      <c r="E1309" s="74">
        <f t="shared" ref="E1309:F1312" si="161">E1308+7</f>
        <v>43438</v>
      </c>
      <c r="F1309" s="74">
        <f t="shared" si="161"/>
        <v>43443</v>
      </c>
      <c r="G1309" s="74">
        <f>F1309+17</f>
        <v>43460</v>
      </c>
    </row>
    <row r="1310" spans="1:8" s="57" customFormat="1" ht="15.75" customHeight="1">
      <c r="A1310" s="98"/>
      <c r="B1310" s="199" t="s">
        <v>362</v>
      </c>
      <c r="C1310" s="200" t="s">
        <v>571</v>
      </c>
      <c r="D1310" s="673"/>
      <c r="E1310" s="74">
        <f t="shared" si="161"/>
        <v>43445</v>
      </c>
      <c r="F1310" s="74">
        <f t="shared" si="161"/>
        <v>43450</v>
      </c>
      <c r="G1310" s="74">
        <f>F1310+17</f>
        <v>43467</v>
      </c>
    </row>
    <row r="1311" spans="1:8" s="57" customFormat="1" ht="15.75" customHeight="1">
      <c r="A1311" s="91"/>
      <c r="B1311" s="80" t="s">
        <v>402</v>
      </c>
      <c r="C1311" s="80" t="s">
        <v>572</v>
      </c>
      <c r="D1311" s="673"/>
      <c r="E1311" s="74">
        <f t="shared" si="161"/>
        <v>43452</v>
      </c>
      <c r="F1311" s="74">
        <f t="shared" si="161"/>
        <v>43457</v>
      </c>
      <c r="G1311" s="74">
        <f>F1311+17</f>
        <v>43474</v>
      </c>
    </row>
    <row r="1312" spans="1:8" s="57" customFormat="1" ht="15.75" customHeight="1">
      <c r="A1312" s="91" t="s">
        <v>1074</v>
      </c>
      <c r="B1312" s="80" t="s">
        <v>217</v>
      </c>
      <c r="C1312" s="80" t="s">
        <v>460</v>
      </c>
      <c r="D1312" s="674"/>
      <c r="E1312" s="74">
        <f t="shared" si="161"/>
        <v>43459</v>
      </c>
      <c r="F1312" s="74">
        <f t="shared" si="161"/>
        <v>43464</v>
      </c>
      <c r="G1312" s="74">
        <f>F1312+17</f>
        <v>43481</v>
      </c>
    </row>
    <row r="1313" spans="1:7" s="57" customFormat="1" ht="15.75" customHeight="1">
      <c r="A1313" s="91"/>
      <c r="B1313" s="91"/>
      <c r="C1313" s="41"/>
      <c r="D1313" s="18"/>
      <c r="E1313" s="18"/>
      <c r="F1313" s="19"/>
      <c r="G1313" s="19"/>
    </row>
    <row r="1314" spans="1:7" s="679" customFormat="1" ht="15.75" customHeight="1">
      <c r="A1314" s="678"/>
    </row>
    <row r="1315" spans="1:7" s="679" customFormat="1" ht="15.75" customHeight="1"/>
    <row r="1316" spans="1:7" s="57" customFormat="1" ht="15.75" customHeight="1">
      <c r="A1316" s="91"/>
      <c r="B1316" s="199" t="s">
        <v>40</v>
      </c>
      <c r="C1316" s="200" t="s">
        <v>41</v>
      </c>
      <c r="D1316" s="150" t="s">
        <v>813</v>
      </c>
      <c r="E1316" s="74" t="s">
        <v>1052</v>
      </c>
      <c r="F1316" s="74" t="s">
        <v>43</v>
      </c>
      <c r="G1316" s="74" t="s">
        <v>327</v>
      </c>
    </row>
    <row r="1317" spans="1:7" s="57" customFormat="1" ht="15.75" customHeight="1">
      <c r="A1317" s="91"/>
      <c r="B1317" s="199"/>
      <c r="C1317" s="200"/>
      <c r="D1317" s="150"/>
      <c r="E1317" s="74" t="s">
        <v>32</v>
      </c>
      <c r="F1317" s="74" t="s">
        <v>44</v>
      </c>
      <c r="G1317" s="74" t="s">
        <v>45</v>
      </c>
    </row>
    <row r="1318" spans="1:7" s="57" customFormat="1" ht="15.75" customHeight="1">
      <c r="A1318" s="91"/>
      <c r="B1318" s="199" t="s">
        <v>560</v>
      </c>
      <c r="C1318" s="200" t="s">
        <v>565</v>
      </c>
      <c r="D1318" s="672" t="s">
        <v>1063</v>
      </c>
      <c r="E1318" s="74">
        <v>43437</v>
      </c>
      <c r="F1318" s="74">
        <f>E1318+5</f>
        <v>43442</v>
      </c>
      <c r="G1318" s="74">
        <f>F1318+17</f>
        <v>43459</v>
      </c>
    </row>
    <row r="1319" spans="1:7" s="57" customFormat="1" ht="15.75" customHeight="1">
      <c r="A1319" s="91"/>
      <c r="B1319" s="199" t="s">
        <v>561</v>
      </c>
      <c r="C1319" s="200" t="s">
        <v>566</v>
      </c>
      <c r="D1319" s="682"/>
      <c r="E1319" s="74">
        <f t="shared" ref="E1319:F1322" si="162">E1318+7</f>
        <v>43444</v>
      </c>
      <c r="F1319" s="74">
        <f t="shared" si="162"/>
        <v>43449</v>
      </c>
      <c r="G1319" s="74">
        <f>F1319+17</f>
        <v>43466</v>
      </c>
    </row>
    <row r="1320" spans="1:7" s="57" customFormat="1" ht="15.75" customHeight="1">
      <c r="A1320" s="91"/>
      <c r="B1320" s="199" t="s">
        <v>562</v>
      </c>
      <c r="C1320" s="200" t="s">
        <v>567</v>
      </c>
      <c r="D1320" s="682"/>
      <c r="E1320" s="74">
        <f t="shared" si="162"/>
        <v>43451</v>
      </c>
      <c r="F1320" s="74">
        <f t="shared" si="162"/>
        <v>43456</v>
      </c>
      <c r="G1320" s="74">
        <f>F1320+17</f>
        <v>43473</v>
      </c>
    </row>
    <row r="1321" spans="1:7" s="57" customFormat="1" ht="15.75" customHeight="1">
      <c r="A1321" s="91"/>
      <c r="B1321" s="75" t="s">
        <v>563</v>
      </c>
      <c r="C1321" s="75" t="s">
        <v>568</v>
      </c>
      <c r="D1321" s="682"/>
      <c r="E1321" s="74">
        <f t="shared" si="162"/>
        <v>43458</v>
      </c>
      <c r="F1321" s="74">
        <f t="shared" si="162"/>
        <v>43463</v>
      </c>
      <c r="G1321" s="74">
        <f>F1321+17</f>
        <v>43480</v>
      </c>
    </row>
    <row r="1322" spans="1:7" s="57" customFormat="1" ht="15.75" customHeight="1">
      <c r="A1322" s="91" t="s">
        <v>197</v>
      </c>
      <c r="B1322" s="73" t="s">
        <v>564</v>
      </c>
      <c r="C1322" s="73" t="s">
        <v>569</v>
      </c>
      <c r="D1322" s="682"/>
      <c r="E1322" s="76">
        <f>E1321+7</f>
        <v>43465</v>
      </c>
      <c r="F1322" s="76">
        <f t="shared" si="162"/>
        <v>43470</v>
      </c>
      <c r="G1322" s="76">
        <f>F1322+17</f>
        <v>43487</v>
      </c>
    </row>
    <row r="1323" spans="1:7" s="57" customFormat="1" ht="15.75" customHeight="1">
      <c r="A1323" s="91"/>
      <c r="B1323" s="73"/>
      <c r="C1323" s="73"/>
      <c r="D1323" s="690"/>
      <c r="E1323" s="73"/>
      <c r="F1323" s="73"/>
      <c r="G1323" s="73"/>
    </row>
    <row r="1324" spans="1:7" s="57" customFormat="1" ht="15.75" customHeight="1">
      <c r="A1324" s="678"/>
      <c r="B1324" s="697"/>
      <c r="C1324" s="697"/>
      <c r="D1324" s="697"/>
      <c r="E1324" s="697"/>
      <c r="F1324" s="697"/>
      <c r="G1324" s="700"/>
    </row>
    <row r="1325" spans="1:7" s="57" customFormat="1" ht="15.75" customHeight="1">
      <c r="A1325" s="91"/>
      <c r="B1325" s="199" t="s">
        <v>40</v>
      </c>
      <c r="C1325" s="200" t="s">
        <v>41</v>
      </c>
      <c r="D1325" s="150" t="s">
        <v>813</v>
      </c>
      <c r="E1325" s="74" t="s">
        <v>1052</v>
      </c>
      <c r="F1325" s="74" t="s">
        <v>43</v>
      </c>
      <c r="G1325" s="74" t="s">
        <v>1075</v>
      </c>
    </row>
    <row r="1326" spans="1:7" s="57" customFormat="1" ht="15.75" customHeight="1">
      <c r="A1326" s="91"/>
      <c r="B1326" s="199"/>
      <c r="C1326" s="200"/>
      <c r="D1326" s="150"/>
      <c r="E1326" s="74" t="s">
        <v>32</v>
      </c>
      <c r="F1326" s="74" t="s">
        <v>44</v>
      </c>
      <c r="G1326" s="74" t="s">
        <v>45</v>
      </c>
    </row>
    <row r="1327" spans="1:7" s="57" customFormat="1" ht="15.75" customHeight="1">
      <c r="A1327" s="91"/>
      <c r="B1327" s="199" t="s">
        <v>223</v>
      </c>
      <c r="C1327" s="200" t="s">
        <v>401</v>
      </c>
      <c r="D1327" s="701" t="s">
        <v>1076</v>
      </c>
      <c r="E1327" s="74">
        <v>43433</v>
      </c>
      <c r="F1327" s="74">
        <f>E1327+5</f>
        <v>43438</v>
      </c>
      <c r="G1327" s="74">
        <f>F1327+17</f>
        <v>43455</v>
      </c>
    </row>
    <row r="1328" spans="1:7" s="57" customFormat="1" ht="15.75" customHeight="1">
      <c r="A1328" s="91"/>
      <c r="B1328" s="199" t="s">
        <v>373</v>
      </c>
      <c r="C1328" s="200" t="s">
        <v>557</v>
      </c>
      <c r="D1328" s="688"/>
      <c r="E1328" s="74">
        <f t="shared" ref="E1328:F1331" si="163">E1327+7</f>
        <v>43440</v>
      </c>
      <c r="F1328" s="74">
        <f t="shared" si="163"/>
        <v>43445</v>
      </c>
      <c r="G1328" s="74">
        <f>F1328+17</f>
        <v>43462</v>
      </c>
    </row>
    <row r="1329" spans="1:8" s="57" customFormat="1" ht="15.75" customHeight="1">
      <c r="A1329" s="91"/>
      <c r="B1329" s="199" t="s">
        <v>556</v>
      </c>
      <c r="C1329" s="200" t="s">
        <v>558</v>
      </c>
      <c r="D1329" s="688"/>
      <c r="E1329" s="74">
        <f t="shared" si="163"/>
        <v>43447</v>
      </c>
      <c r="F1329" s="74">
        <f t="shared" si="163"/>
        <v>43452</v>
      </c>
      <c r="G1329" s="74">
        <f>F1329+17</f>
        <v>43469</v>
      </c>
    </row>
    <row r="1330" spans="1:8" s="57" customFormat="1" ht="15.75" customHeight="1">
      <c r="A1330" s="91"/>
      <c r="B1330" s="199" t="s">
        <v>414</v>
      </c>
      <c r="C1330" s="200" t="s">
        <v>559</v>
      </c>
      <c r="D1330" s="688"/>
      <c r="E1330" s="74">
        <f t="shared" si="163"/>
        <v>43454</v>
      </c>
      <c r="F1330" s="74">
        <f t="shared" si="163"/>
        <v>43459</v>
      </c>
      <c r="G1330" s="74">
        <f>F1330+17</f>
        <v>43476</v>
      </c>
    </row>
    <row r="1331" spans="1:8" s="57" customFormat="1" ht="15.75" customHeight="1">
      <c r="A1331" s="91"/>
      <c r="B1331" s="206" t="s">
        <v>111</v>
      </c>
      <c r="C1331" s="212"/>
      <c r="D1331" s="689"/>
      <c r="E1331" s="201">
        <f t="shared" si="163"/>
        <v>43461</v>
      </c>
      <c r="F1331" s="201">
        <f>F1330+7</f>
        <v>43466</v>
      </c>
      <c r="G1331" s="201">
        <f>F1331+17</f>
        <v>43483</v>
      </c>
    </row>
    <row r="1332" spans="1:8" s="57" customFormat="1" ht="15.75" customHeight="1">
      <c r="A1332" s="678"/>
      <c r="B1332" s="679"/>
      <c r="C1332" s="679"/>
      <c r="D1332" s="679"/>
      <c r="E1332" s="679"/>
      <c r="F1332" s="679"/>
      <c r="G1332" s="679"/>
      <c r="H1332" s="679"/>
    </row>
    <row r="1333" spans="1:8" s="57" customFormat="1" ht="15.75" customHeight="1">
      <c r="A1333" s="679"/>
      <c r="B1333" s="679"/>
      <c r="C1333" s="679"/>
      <c r="D1333" s="679"/>
      <c r="E1333" s="679"/>
      <c r="F1333" s="679"/>
      <c r="G1333" s="679"/>
      <c r="H1333" s="679"/>
    </row>
    <row r="1334" spans="1:8" s="57" customFormat="1" ht="15.75" customHeight="1">
      <c r="A1334" s="679"/>
      <c r="B1334" s="679"/>
      <c r="C1334" s="679"/>
      <c r="D1334" s="679"/>
      <c r="E1334" s="679"/>
      <c r="F1334" s="679"/>
      <c r="G1334" s="679"/>
      <c r="H1334" s="679"/>
    </row>
    <row r="1335" spans="1:8" s="57" customFormat="1" ht="15.75" customHeight="1">
      <c r="A1335" s="91"/>
      <c r="B1335" s="199" t="s">
        <v>40</v>
      </c>
      <c r="C1335" s="200" t="s">
        <v>41</v>
      </c>
      <c r="D1335" s="150" t="s">
        <v>1077</v>
      </c>
      <c r="E1335" s="74" t="s">
        <v>1078</v>
      </c>
      <c r="F1335" s="74" t="s">
        <v>43</v>
      </c>
      <c r="G1335" s="74" t="s">
        <v>326</v>
      </c>
    </row>
    <row r="1336" spans="1:8" s="57" customFormat="1" ht="15.75" customHeight="1">
      <c r="A1336" s="91"/>
      <c r="B1336" s="199"/>
      <c r="C1336" s="200"/>
      <c r="D1336" s="150"/>
      <c r="E1336" s="74" t="s">
        <v>32</v>
      </c>
      <c r="F1336" s="74" t="s">
        <v>44</v>
      </c>
      <c r="G1336" s="74" t="s">
        <v>45</v>
      </c>
    </row>
    <row r="1337" spans="1:8" s="57" customFormat="1" ht="15.75" customHeight="1">
      <c r="A1337" s="91"/>
      <c r="B1337" s="199" t="s">
        <v>560</v>
      </c>
      <c r="C1337" s="200" t="s">
        <v>565</v>
      </c>
      <c r="D1337" s="687" t="s">
        <v>1063</v>
      </c>
      <c r="E1337" s="74">
        <v>43437</v>
      </c>
      <c r="F1337" s="74">
        <f>E1337+5</f>
        <v>43442</v>
      </c>
      <c r="G1337" s="74">
        <f>F1337+17</f>
        <v>43459</v>
      </c>
    </row>
    <row r="1338" spans="1:8" s="57" customFormat="1" ht="15.75" customHeight="1">
      <c r="A1338" s="91"/>
      <c r="B1338" s="199" t="s">
        <v>561</v>
      </c>
      <c r="C1338" s="200" t="s">
        <v>566</v>
      </c>
      <c r="D1338" s="695"/>
      <c r="E1338" s="74">
        <f t="shared" ref="E1338:F1339" si="164">E1337+7</f>
        <v>43444</v>
      </c>
      <c r="F1338" s="74">
        <f t="shared" si="164"/>
        <v>43449</v>
      </c>
      <c r="G1338" s="74">
        <f>F1338+17</f>
        <v>43466</v>
      </c>
    </row>
    <row r="1339" spans="1:8" s="57" customFormat="1" ht="15.75" customHeight="1">
      <c r="A1339" s="91"/>
      <c r="B1339" s="199" t="s">
        <v>562</v>
      </c>
      <c r="C1339" s="200" t="s">
        <v>567</v>
      </c>
      <c r="D1339" s="695"/>
      <c r="E1339" s="74">
        <f t="shared" si="164"/>
        <v>43451</v>
      </c>
      <c r="F1339" s="74">
        <f t="shared" si="164"/>
        <v>43456</v>
      </c>
      <c r="G1339" s="74">
        <f>F1339+17</f>
        <v>43473</v>
      </c>
    </row>
    <row r="1340" spans="1:8" s="57" customFormat="1" ht="15.75" customHeight="1">
      <c r="A1340" s="91"/>
      <c r="B1340" s="75" t="s">
        <v>563</v>
      </c>
      <c r="C1340" s="75" t="s">
        <v>568</v>
      </c>
      <c r="D1340" s="695"/>
      <c r="E1340" s="213">
        <f>E1339+7</f>
        <v>43458</v>
      </c>
      <c r="F1340" s="213">
        <f>F1339+7</f>
        <v>43463</v>
      </c>
      <c r="G1340" s="213">
        <f>F1340+17</f>
        <v>43480</v>
      </c>
    </row>
    <row r="1341" spans="1:8" s="57" customFormat="1" ht="15.75" customHeight="1">
      <c r="A1341" s="91" t="s">
        <v>1079</v>
      </c>
      <c r="B1341" s="73" t="s">
        <v>564</v>
      </c>
      <c r="C1341" s="73" t="s">
        <v>569</v>
      </c>
      <c r="D1341" s="696"/>
      <c r="E1341" s="76">
        <f>E1340+7</f>
        <v>43465</v>
      </c>
      <c r="F1341" s="76">
        <f>F1340+7</f>
        <v>43470</v>
      </c>
      <c r="G1341" s="76">
        <f>F1341+17</f>
        <v>43487</v>
      </c>
    </row>
    <row r="1342" spans="1:8" s="57" customFormat="1" ht="15.75" customHeight="1">
      <c r="A1342" s="91"/>
      <c r="B1342" s="73"/>
      <c r="C1342" s="73"/>
      <c r="D1342" s="73"/>
      <c r="E1342" s="73"/>
      <c r="F1342" s="73"/>
      <c r="G1342" s="73"/>
    </row>
    <row r="1343" spans="1:8" s="57" customFormat="1" ht="15.75" customHeight="1">
      <c r="A1343" s="678"/>
      <c r="B1343" s="679"/>
      <c r="C1343" s="679"/>
      <c r="D1343" s="679"/>
      <c r="E1343" s="679"/>
      <c r="F1343" s="679"/>
      <c r="G1343" s="679"/>
      <c r="H1343" s="679"/>
    </row>
    <row r="1344" spans="1:8" s="57" customFormat="1" ht="15.75" customHeight="1">
      <c r="A1344" s="91"/>
      <c r="B1344" s="662" t="s">
        <v>40</v>
      </c>
      <c r="C1344" s="88" t="s">
        <v>41</v>
      </c>
      <c r="D1344" s="88" t="s">
        <v>42</v>
      </c>
      <c r="E1344" s="73" t="s">
        <v>814</v>
      </c>
      <c r="F1344" s="73" t="s">
        <v>43</v>
      </c>
      <c r="G1344" s="88" t="s">
        <v>326</v>
      </c>
    </row>
    <row r="1345" spans="1:7" s="57" customFormat="1" ht="15.75" customHeight="1">
      <c r="A1345" s="91"/>
      <c r="B1345" s="663"/>
      <c r="C1345" s="89"/>
      <c r="D1345" s="89"/>
      <c r="E1345" s="77" t="s">
        <v>32</v>
      </c>
      <c r="F1345" s="78" t="s">
        <v>44</v>
      </c>
      <c r="G1345" s="73" t="s">
        <v>45</v>
      </c>
    </row>
    <row r="1346" spans="1:7" s="57" customFormat="1" ht="15.75" customHeight="1">
      <c r="A1346" s="91"/>
      <c r="B1346" s="199" t="s">
        <v>223</v>
      </c>
      <c r="C1346" s="200" t="s">
        <v>401</v>
      </c>
      <c r="D1346" s="687" t="s">
        <v>1076</v>
      </c>
      <c r="E1346" s="74">
        <v>43433</v>
      </c>
      <c r="F1346" s="74">
        <f>E1346+5</f>
        <v>43438</v>
      </c>
      <c r="G1346" s="74">
        <f>F1346+17</f>
        <v>43455</v>
      </c>
    </row>
    <row r="1347" spans="1:7" s="57" customFormat="1" ht="15.75" customHeight="1">
      <c r="A1347" s="91"/>
      <c r="B1347" s="199" t="s">
        <v>373</v>
      </c>
      <c r="C1347" s="200" t="s">
        <v>557</v>
      </c>
      <c r="D1347" s="695"/>
      <c r="E1347" s="74">
        <f t="shared" ref="E1347:F1347" si="165">E1346+7</f>
        <v>43440</v>
      </c>
      <c r="F1347" s="74">
        <f t="shared" si="165"/>
        <v>43445</v>
      </c>
      <c r="G1347" s="74">
        <f>F1347+17</f>
        <v>43462</v>
      </c>
    </row>
    <row r="1348" spans="1:7" s="57" customFormat="1" ht="15.75" customHeight="1">
      <c r="A1348" s="55"/>
      <c r="B1348" s="199" t="s">
        <v>556</v>
      </c>
      <c r="C1348" s="200" t="s">
        <v>558</v>
      </c>
      <c r="D1348" s="695"/>
      <c r="E1348" s="74">
        <f t="shared" ref="E1348:F1348" si="166">E1347+7</f>
        <v>43447</v>
      </c>
      <c r="F1348" s="74">
        <f t="shared" si="166"/>
        <v>43452</v>
      </c>
      <c r="G1348" s="74">
        <f>F1348+17</f>
        <v>43469</v>
      </c>
    </row>
    <row r="1349" spans="1:7" s="57" customFormat="1" ht="15.75" customHeight="1">
      <c r="A1349" s="69" t="s">
        <v>1080</v>
      </c>
      <c r="B1349" s="199" t="s">
        <v>414</v>
      </c>
      <c r="C1349" s="200" t="s">
        <v>559</v>
      </c>
      <c r="D1349" s="695"/>
      <c r="E1349" s="74">
        <f t="shared" ref="E1349:F1349" si="167">E1348+7</f>
        <v>43454</v>
      </c>
      <c r="F1349" s="74">
        <f t="shared" si="167"/>
        <v>43459</v>
      </c>
      <c r="G1349" s="74">
        <f>F1349+17</f>
        <v>43476</v>
      </c>
    </row>
    <row r="1350" spans="1:7" s="57" customFormat="1" ht="15.75" customHeight="1">
      <c r="B1350" s="206" t="s">
        <v>111</v>
      </c>
      <c r="C1350" s="212"/>
      <c r="D1350" s="696"/>
      <c r="E1350" s="201">
        <f t="shared" ref="E1350" si="168">E1349+7</f>
        <v>43461</v>
      </c>
      <c r="F1350" s="201">
        <f>F1349+7</f>
        <v>43466</v>
      </c>
      <c r="G1350" s="201">
        <f>F1350+17</f>
        <v>43483</v>
      </c>
    </row>
    <row r="1351" spans="1:7" s="57" customFormat="1" ht="15.75">
      <c r="B1351" s="87"/>
      <c r="C1351" s="87"/>
      <c r="D1351" s="87"/>
      <c r="E1351" s="87"/>
      <c r="F1351" s="87"/>
      <c r="G1351" s="87"/>
    </row>
    <row r="1352" spans="1:7" s="72" customFormat="1"/>
  </sheetData>
  <mergeCells count="488">
    <mergeCell ref="B621:B622"/>
    <mergeCell ref="A620:B620"/>
    <mergeCell ref="B788:B789"/>
    <mergeCell ref="B798:B799"/>
    <mergeCell ref="B951:B952"/>
    <mergeCell ref="D668:D669"/>
    <mergeCell ref="C660:C661"/>
    <mergeCell ref="D651:D652"/>
    <mergeCell ref="D653:D657"/>
    <mergeCell ref="D630:D631"/>
    <mergeCell ref="C621:C622"/>
    <mergeCell ref="D632:D636"/>
    <mergeCell ref="D621:D622"/>
    <mergeCell ref="D660:D661"/>
    <mergeCell ref="C788:C789"/>
    <mergeCell ref="D740:D744"/>
    <mergeCell ref="C825:C826"/>
    <mergeCell ref="C677:C678"/>
    <mergeCell ref="C641:C642"/>
    <mergeCell ref="D818:D822"/>
    <mergeCell ref="D762:D766"/>
    <mergeCell ref="D770:D771"/>
    <mergeCell ref="D643:D647"/>
    <mergeCell ref="B998:B999"/>
    <mergeCell ref="B960:B961"/>
    <mergeCell ref="B980:B981"/>
    <mergeCell ref="B844:B845"/>
    <mergeCell ref="B677:B678"/>
    <mergeCell ref="B770:B771"/>
    <mergeCell ref="B864:B865"/>
    <mergeCell ref="B911:B912"/>
    <mergeCell ref="D624:D628"/>
    <mergeCell ref="A629:B629"/>
    <mergeCell ref="B779:B780"/>
    <mergeCell ref="C770:C771"/>
    <mergeCell ref="C807:C808"/>
    <mergeCell ref="D677:D678"/>
    <mergeCell ref="D679:D683"/>
    <mergeCell ref="D713:D717"/>
    <mergeCell ref="D732:D736"/>
    <mergeCell ref="D694:D695"/>
    <mergeCell ref="D749:D753"/>
    <mergeCell ref="D687:D691"/>
    <mergeCell ref="D696:D700"/>
    <mergeCell ref="D711:D712"/>
    <mergeCell ref="B730:B731"/>
    <mergeCell ref="B738:B739"/>
    <mergeCell ref="A611:B611"/>
    <mergeCell ref="B612:B613"/>
    <mergeCell ref="B630:B631"/>
    <mergeCell ref="C612:C613"/>
    <mergeCell ref="B990:B991"/>
    <mergeCell ref="B668:B669"/>
    <mergeCell ref="B651:B652"/>
    <mergeCell ref="B660:B661"/>
    <mergeCell ref="B641:B642"/>
    <mergeCell ref="B807:B808"/>
    <mergeCell ref="B711:B712"/>
    <mergeCell ref="B685:B686"/>
    <mergeCell ref="C760:C761"/>
    <mergeCell ref="B747:B748"/>
    <mergeCell ref="B720:B721"/>
    <mergeCell ref="C720:C721"/>
    <mergeCell ref="C711:C712"/>
    <mergeCell ref="C703:C704"/>
    <mergeCell ref="B760:B761"/>
    <mergeCell ref="C694:C695"/>
    <mergeCell ref="C685:C686"/>
    <mergeCell ref="B703:B704"/>
    <mergeCell ref="B694:B695"/>
    <mergeCell ref="B970:B971"/>
    <mergeCell ref="D568:D572"/>
    <mergeCell ref="D577:D581"/>
    <mergeCell ref="B547:G548"/>
    <mergeCell ref="A593:B593"/>
    <mergeCell ref="B603:B604"/>
    <mergeCell ref="A602:B602"/>
    <mergeCell ref="D594:D595"/>
    <mergeCell ref="D560:D564"/>
    <mergeCell ref="D491:D492"/>
    <mergeCell ref="D493:D497"/>
    <mergeCell ref="A510:B510"/>
    <mergeCell ref="B511:B512"/>
    <mergeCell ref="D513:D518"/>
    <mergeCell ref="A537:B537"/>
    <mergeCell ref="B566:B567"/>
    <mergeCell ref="A557:B557"/>
    <mergeCell ref="B549:B550"/>
    <mergeCell ref="C603:C604"/>
    <mergeCell ref="D605:D609"/>
    <mergeCell ref="D603:D604"/>
    <mergeCell ref="D447:D448"/>
    <mergeCell ref="D449:D453"/>
    <mergeCell ref="D437:D438"/>
    <mergeCell ref="D439:D443"/>
    <mergeCell ref="A445:G445"/>
    <mergeCell ref="B437:B438"/>
    <mergeCell ref="D482:D483"/>
    <mergeCell ref="D484:D488"/>
    <mergeCell ref="A490:B490"/>
    <mergeCell ref="B482:B483"/>
    <mergeCell ref="C447:C448"/>
    <mergeCell ref="C473:C474"/>
    <mergeCell ref="D458:D462"/>
    <mergeCell ref="C464:C465"/>
    <mergeCell ref="A446:B446"/>
    <mergeCell ref="D456:D457"/>
    <mergeCell ref="A455:B455"/>
    <mergeCell ref="B464:B465"/>
    <mergeCell ref="D596:D600"/>
    <mergeCell ref="B558:B559"/>
    <mergeCell ref="B594:B595"/>
    <mergeCell ref="C594:C595"/>
    <mergeCell ref="B400:B401"/>
    <mergeCell ref="D412:D416"/>
    <mergeCell ref="C410:C411"/>
    <mergeCell ref="D402:D406"/>
    <mergeCell ref="A427:B427"/>
    <mergeCell ref="D428:D429"/>
    <mergeCell ref="D374:D378"/>
    <mergeCell ref="D421:D425"/>
    <mergeCell ref="B381:B382"/>
    <mergeCell ref="A380:B380"/>
    <mergeCell ref="D363:D364"/>
    <mergeCell ref="D354:D355"/>
    <mergeCell ref="C363:C364"/>
    <mergeCell ref="D365:D369"/>
    <mergeCell ref="C345:C346"/>
    <mergeCell ref="D356:D360"/>
    <mergeCell ref="D347:D351"/>
    <mergeCell ref="B473:B474"/>
    <mergeCell ref="B456:B457"/>
    <mergeCell ref="A418:B418"/>
    <mergeCell ref="A389:G389"/>
    <mergeCell ref="C372:C373"/>
    <mergeCell ref="C428:C429"/>
    <mergeCell ref="D400:D401"/>
    <mergeCell ref="A390:B390"/>
    <mergeCell ref="D430:D434"/>
    <mergeCell ref="B391:B392"/>
    <mergeCell ref="B410:B411"/>
    <mergeCell ref="D393:D397"/>
    <mergeCell ref="A409:B409"/>
    <mergeCell ref="B419:B420"/>
    <mergeCell ref="C419:C420"/>
    <mergeCell ref="C400:C401"/>
    <mergeCell ref="D410:D411"/>
    <mergeCell ref="A326:B326"/>
    <mergeCell ref="A305:B305"/>
    <mergeCell ref="B316:B317"/>
    <mergeCell ref="A287:B287"/>
    <mergeCell ref="A362:B362"/>
    <mergeCell ref="A325:G325"/>
    <mergeCell ref="B345:B346"/>
    <mergeCell ref="D345:D346"/>
    <mergeCell ref="D318:D323"/>
    <mergeCell ref="A268:B268"/>
    <mergeCell ref="A315:B315"/>
    <mergeCell ref="C316:C317"/>
    <mergeCell ref="A296:B296"/>
    <mergeCell ref="B297:B298"/>
    <mergeCell ref="C306:C307"/>
    <mergeCell ref="D308:D313"/>
    <mergeCell ref="B288:B289"/>
    <mergeCell ref="C297:C298"/>
    <mergeCell ref="C288:C289"/>
    <mergeCell ref="D299:D303"/>
    <mergeCell ref="D297:D298"/>
    <mergeCell ref="D279:D280"/>
    <mergeCell ref="B279:B280"/>
    <mergeCell ref="D316:D317"/>
    <mergeCell ref="D281:D285"/>
    <mergeCell ref="D269:D270"/>
    <mergeCell ref="D306:D307"/>
    <mergeCell ref="B306:B307"/>
    <mergeCell ref="D271:D276"/>
    <mergeCell ref="D288:D289"/>
    <mergeCell ref="B269:B270"/>
    <mergeCell ref="C279:C280"/>
    <mergeCell ref="D290:D294"/>
    <mergeCell ref="B80:B81"/>
    <mergeCell ref="B71:B72"/>
    <mergeCell ref="D252:D257"/>
    <mergeCell ref="A278:B278"/>
    <mergeCell ref="B23:B24"/>
    <mergeCell ref="A33:B33"/>
    <mergeCell ref="C260:C261"/>
    <mergeCell ref="D260:D261"/>
    <mergeCell ref="C250:C251"/>
    <mergeCell ref="A249:B249"/>
    <mergeCell ref="C231:C232"/>
    <mergeCell ref="B260:B261"/>
    <mergeCell ref="A258:G259"/>
    <mergeCell ref="D147:D152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B34:B35"/>
    <mergeCell ref="C43:C44"/>
    <mergeCell ref="D14:D15"/>
    <mergeCell ref="D16:D20"/>
    <mergeCell ref="C14:C15"/>
    <mergeCell ref="B12:G13"/>
    <mergeCell ref="D43:D44"/>
    <mergeCell ref="B231:B232"/>
    <mergeCell ref="D262:D266"/>
    <mergeCell ref="C240:C241"/>
    <mergeCell ref="A87:B87"/>
    <mergeCell ref="C97:C98"/>
    <mergeCell ref="B97:B98"/>
    <mergeCell ref="B106:B107"/>
    <mergeCell ref="B145:B146"/>
    <mergeCell ref="A114:B114"/>
    <mergeCell ref="D52:D53"/>
    <mergeCell ref="D45:D49"/>
    <mergeCell ref="B202:B203"/>
    <mergeCell ref="D192:D193"/>
    <mergeCell ref="B52:B53"/>
    <mergeCell ref="A51:B51"/>
    <mergeCell ref="A70:B70"/>
    <mergeCell ref="A96:B96"/>
    <mergeCell ref="D82:D86"/>
    <mergeCell ref="D80:D81"/>
    <mergeCell ref="C71:C72"/>
    <mergeCell ref="D54:D58"/>
    <mergeCell ref="D63:D67"/>
    <mergeCell ref="D71:D72"/>
    <mergeCell ref="C88:C89"/>
    <mergeCell ref="D135:D13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88:B89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174:B175"/>
    <mergeCell ref="B115:B116"/>
    <mergeCell ref="B164:B165"/>
    <mergeCell ref="B125:B126"/>
    <mergeCell ref="A173:B173"/>
    <mergeCell ref="B135:B136"/>
    <mergeCell ref="D117:D122"/>
    <mergeCell ref="D127:D132"/>
    <mergeCell ref="B155:B156"/>
    <mergeCell ref="A144:B144"/>
    <mergeCell ref="A163:B163"/>
    <mergeCell ref="A124:B124"/>
    <mergeCell ref="D166:D170"/>
    <mergeCell ref="D174:D175"/>
    <mergeCell ref="D97:D98"/>
    <mergeCell ref="D185:D189"/>
    <mergeCell ref="D125:D126"/>
    <mergeCell ref="D99:D103"/>
    <mergeCell ref="C164:C165"/>
    <mergeCell ref="D183:D184"/>
    <mergeCell ref="D157:D161"/>
    <mergeCell ref="D137:D142"/>
    <mergeCell ref="D164:D165"/>
    <mergeCell ref="D145:D146"/>
    <mergeCell ref="D115:D116"/>
    <mergeCell ref="D155:D156"/>
    <mergeCell ref="D108:D112"/>
    <mergeCell ref="C106:C107"/>
    <mergeCell ref="C155:C156"/>
    <mergeCell ref="C145:C146"/>
    <mergeCell ref="C125:C126"/>
    <mergeCell ref="D242:D246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240:D241"/>
    <mergeCell ref="D233:D237"/>
    <mergeCell ref="A239:B239"/>
    <mergeCell ref="D231:D232"/>
    <mergeCell ref="A211:B211"/>
    <mergeCell ref="B212:B213"/>
    <mergeCell ref="D212:D213"/>
    <mergeCell ref="C222:C223"/>
    <mergeCell ref="D204:D208"/>
    <mergeCell ref="C202:C203"/>
    <mergeCell ref="D202:D203"/>
    <mergeCell ref="A134:B134"/>
    <mergeCell ref="A154:B154"/>
    <mergeCell ref="B250:B251"/>
    <mergeCell ref="B240:B241"/>
    <mergeCell ref="D250:D251"/>
    <mergeCell ref="B222:B223"/>
    <mergeCell ref="B428:B429"/>
    <mergeCell ref="D383:D387"/>
    <mergeCell ref="B363:B364"/>
    <mergeCell ref="A230:B230"/>
    <mergeCell ref="C269:C270"/>
    <mergeCell ref="B354:B355"/>
    <mergeCell ref="C327:C328"/>
    <mergeCell ref="D337:D341"/>
    <mergeCell ref="B335:B336"/>
    <mergeCell ref="C354:C355"/>
    <mergeCell ref="A334:B334"/>
    <mergeCell ref="A344:B344"/>
    <mergeCell ref="A353:B353"/>
    <mergeCell ref="D335:D336"/>
    <mergeCell ref="C335:C336"/>
    <mergeCell ref="B327:B328"/>
    <mergeCell ref="D327:D328"/>
    <mergeCell ref="D329:D333"/>
    <mergeCell ref="D224:D228"/>
    <mergeCell ref="D222:D223"/>
    <mergeCell ref="A371:B371"/>
    <mergeCell ref="B521:B522"/>
    <mergeCell ref="B529:B530"/>
    <mergeCell ref="B501:B502"/>
    <mergeCell ref="B491:B492"/>
    <mergeCell ref="A500:B500"/>
    <mergeCell ref="D475:D479"/>
    <mergeCell ref="C491:C492"/>
    <mergeCell ref="D503:D507"/>
    <mergeCell ref="C482:C483"/>
    <mergeCell ref="D419:D420"/>
    <mergeCell ref="B447:B448"/>
    <mergeCell ref="D391:D392"/>
    <mergeCell ref="D464:D465"/>
    <mergeCell ref="D473:D474"/>
    <mergeCell ref="C437:C438"/>
    <mergeCell ref="A472:B472"/>
    <mergeCell ref="C456:C457"/>
    <mergeCell ref="C391:C392"/>
    <mergeCell ref="A399:B399"/>
    <mergeCell ref="D372:D373"/>
    <mergeCell ref="B372:B373"/>
    <mergeCell ref="A436:B436"/>
    <mergeCell ref="A520:B520"/>
    <mergeCell ref="D612:D613"/>
    <mergeCell ref="C651:C652"/>
    <mergeCell ref="C668:C669"/>
    <mergeCell ref="D800:D804"/>
    <mergeCell ref="D662:D666"/>
    <mergeCell ref="D641:D642"/>
    <mergeCell ref="D685:D686"/>
    <mergeCell ref="D781:D785"/>
    <mergeCell ref="D705:D709"/>
    <mergeCell ref="D670:D674"/>
    <mergeCell ref="D703:D704"/>
    <mergeCell ref="D760:D761"/>
    <mergeCell ref="D722:D726"/>
    <mergeCell ref="D772:D776"/>
    <mergeCell ref="D720:D721"/>
    <mergeCell ref="D615:D619"/>
    <mergeCell ref="C630:C631"/>
    <mergeCell ref="D1082:D1086"/>
    <mergeCell ref="D962:D966"/>
    <mergeCell ref="D798:D799"/>
    <mergeCell ref="D825:D826"/>
    <mergeCell ref="D807:D808"/>
    <mergeCell ref="C779:C780"/>
    <mergeCell ref="D788:D789"/>
    <mergeCell ref="C844:C845"/>
    <mergeCell ref="C816:C817"/>
    <mergeCell ref="C798:C799"/>
    <mergeCell ref="D855:D860"/>
    <mergeCell ref="D816:D817"/>
    <mergeCell ref="D779:D780"/>
    <mergeCell ref="D1346:D1350"/>
    <mergeCell ref="A1314:XFD1315"/>
    <mergeCell ref="A1225:XFD1225"/>
    <mergeCell ref="D1227:D1233"/>
    <mergeCell ref="A1243:H1244"/>
    <mergeCell ref="A1234:H1235"/>
    <mergeCell ref="D1257:D1261"/>
    <mergeCell ref="B1292:B1293"/>
    <mergeCell ref="C1292:C1293"/>
    <mergeCell ref="A1304:H1305"/>
    <mergeCell ref="D1287:D1293"/>
    <mergeCell ref="A1294:XFD1294"/>
    <mergeCell ref="B1271:B1272"/>
    <mergeCell ref="C1271:C1272"/>
    <mergeCell ref="D1276:D1281"/>
    <mergeCell ref="A1283:H1284"/>
    <mergeCell ref="A1253:H1254"/>
    <mergeCell ref="D1318:D1323"/>
    <mergeCell ref="A1324:G1324"/>
    <mergeCell ref="A1343:H1343"/>
    <mergeCell ref="D1337:D1341"/>
    <mergeCell ref="B1344:B1345"/>
    <mergeCell ref="D1327:D1331"/>
    <mergeCell ref="A1185:H1186"/>
    <mergeCell ref="A1332:H1334"/>
    <mergeCell ref="D1308:D1312"/>
    <mergeCell ref="A1187:I1188"/>
    <mergeCell ref="D1200:D1205"/>
    <mergeCell ref="D1191:D1196"/>
    <mergeCell ref="D1298:D1303"/>
    <mergeCell ref="D790:D794"/>
    <mergeCell ref="A1216:H1216"/>
    <mergeCell ref="D1219:D1224"/>
    <mergeCell ref="D1209:D1215"/>
    <mergeCell ref="D1266:D1272"/>
    <mergeCell ref="A1274:XFD1274"/>
    <mergeCell ref="D1238:D1242"/>
    <mergeCell ref="D1247:D1252"/>
    <mergeCell ref="A1263:H1263"/>
    <mergeCell ref="D935:D939"/>
    <mergeCell ref="D845:D850"/>
    <mergeCell ref="B1130:B1131"/>
    <mergeCell ref="D1161:D1165"/>
    <mergeCell ref="D1132:D1136"/>
    <mergeCell ref="C1159:C1160"/>
    <mergeCell ref="D809:D813"/>
    <mergeCell ref="D972:D976"/>
    <mergeCell ref="D1141:D1142"/>
    <mergeCell ref="B825:B826"/>
    <mergeCell ref="B816:B817"/>
    <mergeCell ref="D1152:D1156"/>
    <mergeCell ref="B873:B874"/>
    <mergeCell ref="D921:D925"/>
    <mergeCell ref="B943:B944"/>
    <mergeCell ref="B854:B855"/>
    <mergeCell ref="B882:B883"/>
    <mergeCell ref="C1150:C1151"/>
    <mergeCell ref="D1150:D1151"/>
    <mergeCell ref="C1141:C1142"/>
    <mergeCell ref="B1150:B1151"/>
    <mergeCell ref="B1141:B1142"/>
    <mergeCell ref="D1143:D1147"/>
    <mergeCell ref="B1120:B1121"/>
    <mergeCell ref="B1112:B1113"/>
    <mergeCell ref="B901:B902"/>
    <mergeCell ref="B891:B892"/>
    <mergeCell ref="B919:B920"/>
    <mergeCell ref="B933:B934"/>
    <mergeCell ref="B836:B837"/>
    <mergeCell ref="B1041:B1042"/>
    <mergeCell ref="D1104:D1108"/>
    <mergeCell ref="D1179:D1184"/>
    <mergeCell ref="B1009:B1010"/>
    <mergeCell ref="B1091:B1092"/>
    <mergeCell ref="B1080:B1081"/>
    <mergeCell ref="D945:D949"/>
    <mergeCell ref="D1093:D1097"/>
    <mergeCell ref="D953:D957"/>
    <mergeCell ref="D1072:D1076"/>
    <mergeCell ref="D982:D986"/>
    <mergeCell ref="B1102:B1103"/>
    <mergeCell ref="B1070:B1071"/>
    <mergeCell ref="B1051:B1052"/>
    <mergeCell ref="B1019:B1020"/>
    <mergeCell ref="D1177:D1178"/>
    <mergeCell ref="B1177:B1178"/>
    <mergeCell ref="C1168:C1169"/>
    <mergeCell ref="D1168:D1169"/>
    <mergeCell ref="D1170:D1174"/>
    <mergeCell ref="D1159:D1160"/>
    <mergeCell ref="B1159:B1160"/>
    <mergeCell ref="B1168:B1169"/>
    <mergeCell ref="C1177:C1178"/>
    <mergeCell ref="B1030:B1031"/>
    <mergeCell ref="B1059:B1060"/>
  </mergeCells>
  <phoneticPr fontId="33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81"/>
  <sheetViews>
    <sheetView workbookViewId="0">
      <selection activeCell="I20" sqref="I20"/>
    </sheetView>
  </sheetViews>
  <sheetFormatPr defaultColWidth="9" defaultRowHeight="16.5"/>
  <cols>
    <col min="1" max="1" width="15.25" style="214" customWidth="1"/>
    <col min="2" max="2" width="29.625" style="215" customWidth="1"/>
    <col min="3" max="3" width="11" style="215" customWidth="1"/>
    <col min="4" max="4" width="16.125" style="214" customWidth="1"/>
    <col min="5" max="5" width="14.625" style="214" customWidth="1"/>
    <col min="6" max="6" width="18.5" style="214" customWidth="1"/>
    <col min="7" max="7" width="16.375" style="214" customWidth="1"/>
    <col min="8" max="8" width="16.125" style="214" customWidth="1"/>
    <col min="9" max="16384" width="9" style="214"/>
  </cols>
  <sheetData>
    <row r="1" spans="1:11" ht="62.25" customHeight="1">
      <c r="A1" s="751" t="s">
        <v>1970</v>
      </c>
      <c r="B1" s="751"/>
      <c r="C1" s="751"/>
      <c r="D1" s="751"/>
      <c r="E1" s="751"/>
      <c r="F1" s="752"/>
      <c r="G1" s="751"/>
      <c r="H1" s="277"/>
      <c r="I1" s="261"/>
      <c r="J1" s="753"/>
      <c r="K1" s="753"/>
    </row>
    <row r="2" spans="1:11" ht="36" customHeight="1">
      <c r="A2" s="754" t="s">
        <v>37</v>
      </c>
      <c r="B2" s="754"/>
      <c r="C2" s="328"/>
      <c r="D2" s="327"/>
      <c r="E2" s="327"/>
      <c r="F2" s="327"/>
      <c r="G2" s="326" t="s">
        <v>1969</v>
      </c>
      <c r="H2" s="277"/>
      <c r="I2" s="261"/>
      <c r="J2" s="325"/>
      <c r="K2" s="324"/>
    </row>
    <row r="3" spans="1:11" ht="23.25" customHeight="1">
      <c r="A3" s="754" t="s">
        <v>1968</v>
      </c>
      <c r="B3" s="754"/>
      <c r="C3" s="754"/>
      <c r="D3" s="754"/>
      <c r="E3" s="754"/>
      <c r="F3" s="754"/>
      <c r="G3" s="754"/>
      <c r="H3" s="277"/>
      <c r="I3" s="261"/>
      <c r="J3" s="325"/>
      <c r="K3" s="324"/>
    </row>
    <row r="4" spans="1:11">
      <c r="A4" s="272" t="s">
        <v>198</v>
      </c>
      <c r="B4" s="273"/>
      <c r="C4" s="273"/>
      <c r="D4" s="272"/>
      <c r="E4" s="272"/>
      <c r="F4" s="272"/>
      <c r="G4" s="272"/>
      <c r="H4" s="254"/>
    </row>
    <row r="5" spans="1:11">
      <c r="A5" s="231" t="s">
        <v>66</v>
      </c>
      <c r="B5" s="253"/>
      <c r="C5" s="253"/>
      <c r="D5" s="231"/>
      <c r="E5" s="231"/>
      <c r="F5" s="231"/>
      <c r="G5" s="277"/>
      <c r="H5" s="323"/>
    </row>
    <row r="6" spans="1:11">
      <c r="A6" s="231"/>
      <c r="B6" s="741" t="s">
        <v>40</v>
      </c>
      <c r="C6" s="741" t="s">
        <v>41</v>
      </c>
      <c r="D6" s="743" t="s">
        <v>42</v>
      </c>
      <c r="E6" s="218" t="s">
        <v>199</v>
      </c>
      <c r="F6" s="218" t="s">
        <v>199</v>
      </c>
      <c r="G6" s="218" t="s">
        <v>1928</v>
      </c>
    </row>
    <row r="7" spans="1:11">
      <c r="B7" s="742"/>
      <c r="C7" s="742"/>
      <c r="D7" s="744"/>
      <c r="E7" s="218" t="s">
        <v>1083</v>
      </c>
      <c r="F7" s="218" t="s">
        <v>44</v>
      </c>
      <c r="G7" s="218" t="s">
        <v>45</v>
      </c>
    </row>
    <row r="8" spans="1:11" ht="16.5" customHeight="1">
      <c r="B8" s="275" t="s">
        <v>1506</v>
      </c>
      <c r="C8" s="275" t="s">
        <v>1505</v>
      </c>
      <c r="D8" s="745" t="s">
        <v>1504</v>
      </c>
      <c r="E8" s="216">
        <f>F8-6</f>
        <v>43434</v>
      </c>
      <c r="F8" s="216">
        <v>43440</v>
      </c>
      <c r="G8" s="216">
        <f>F8+34</f>
        <v>43474</v>
      </c>
    </row>
    <row r="9" spans="1:11">
      <c r="B9" s="275" t="s">
        <v>1503</v>
      </c>
      <c r="C9" s="275" t="s">
        <v>1502</v>
      </c>
      <c r="D9" s="745"/>
      <c r="E9" s="216">
        <f t="shared" ref="E9:F11" si="0">E8+7</f>
        <v>43441</v>
      </c>
      <c r="F9" s="216">
        <f t="shared" si="0"/>
        <v>43447</v>
      </c>
      <c r="G9" s="216">
        <f>F9+33</f>
        <v>43480</v>
      </c>
    </row>
    <row r="10" spans="1:11">
      <c r="B10" s="275" t="s">
        <v>1501</v>
      </c>
      <c r="C10" s="275" t="s">
        <v>1500</v>
      </c>
      <c r="D10" s="745"/>
      <c r="E10" s="216">
        <f t="shared" si="0"/>
        <v>43448</v>
      </c>
      <c r="F10" s="216">
        <f t="shared" si="0"/>
        <v>43454</v>
      </c>
      <c r="G10" s="216">
        <f>F10+33</f>
        <v>43487</v>
      </c>
      <c r="H10" s="315"/>
    </row>
    <row r="11" spans="1:11">
      <c r="B11" s="275" t="s">
        <v>1499</v>
      </c>
      <c r="C11" s="275" t="s">
        <v>1498</v>
      </c>
      <c r="D11" s="745"/>
      <c r="E11" s="216">
        <f t="shared" si="0"/>
        <v>43455</v>
      </c>
      <c r="F11" s="216">
        <f t="shared" si="0"/>
        <v>43461</v>
      </c>
      <c r="G11" s="216">
        <f>F11+33</f>
        <v>43494</v>
      </c>
    </row>
    <row r="12" spans="1:11">
      <c r="B12" s="214"/>
      <c r="C12" s="214"/>
    </row>
    <row r="13" spans="1:11">
      <c r="B13" s="741" t="s">
        <v>40</v>
      </c>
      <c r="C13" s="741" t="s">
        <v>41</v>
      </c>
      <c r="D13" s="743" t="s">
        <v>42</v>
      </c>
      <c r="E13" s="218" t="s">
        <v>199</v>
      </c>
      <c r="F13" s="218" t="s">
        <v>199</v>
      </c>
      <c r="G13" s="218" t="s">
        <v>1928</v>
      </c>
    </row>
    <row r="14" spans="1:11">
      <c r="B14" s="742"/>
      <c r="C14" s="742"/>
      <c r="D14" s="744"/>
      <c r="E14" s="218" t="s">
        <v>1083</v>
      </c>
      <c r="F14" s="218" t="s">
        <v>44</v>
      </c>
      <c r="G14" s="218" t="s">
        <v>45</v>
      </c>
    </row>
    <row r="15" spans="1:11" ht="16.5" customHeight="1">
      <c r="B15" s="256" t="s">
        <v>1927</v>
      </c>
      <c r="C15" s="256" t="s">
        <v>1912</v>
      </c>
      <c r="D15" s="733" t="s">
        <v>1926</v>
      </c>
      <c r="E15" s="216">
        <f>F15-5</f>
        <v>43431</v>
      </c>
      <c r="F15" s="216">
        <v>43436</v>
      </c>
      <c r="G15" s="216">
        <f>F15+28</f>
        <v>43464</v>
      </c>
    </row>
    <row r="16" spans="1:11">
      <c r="B16" s="276" t="s">
        <v>1925</v>
      </c>
      <c r="C16" s="275" t="s">
        <v>1252</v>
      </c>
      <c r="D16" s="734"/>
      <c r="E16" s="216">
        <f t="shared" ref="E16:F19" si="1">E15+7</f>
        <v>43438</v>
      </c>
      <c r="F16" s="216">
        <f t="shared" si="1"/>
        <v>43443</v>
      </c>
      <c r="G16" s="216">
        <f>F16+28</f>
        <v>43471</v>
      </c>
    </row>
    <row r="17" spans="1:7">
      <c r="B17" s="276" t="s">
        <v>1924</v>
      </c>
      <c r="C17" s="275" t="s">
        <v>1252</v>
      </c>
      <c r="D17" s="734"/>
      <c r="E17" s="216">
        <f t="shared" si="1"/>
        <v>43445</v>
      </c>
      <c r="F17" s="216">
        <f t="shared" si="1"/>
        <v>43450</v>
      </c>
      <c r="G17" s="216">
        <f>F17+28</f>
        <v>43478</v>
      </c>
    </row>
    <row r="18" spans="1:7">
      <c r="B18" s="276" t="s">
        <v>1923</v>
      </c>
      <c r="C18" s="275" t="s">
        <v>1252</v>
      </c>
      <c r="D18" s="735"/>
      <c r="E18" s="216">
        <f t="shared" si="1"/>
        <v>43452</v>
      </c>
      <c r="F18" s="216">
        <f t="shared" si="1"/>
        <v>43457</v>
      </c>
      <c r="G18" s="216">
        <f>F18+28</f>
        <v>43485</v>
      </c>
    </row>
    <row r="19" spans="1:7">
      <c r="B19" s="275" t="s">
        <v>1922</v>
      </c>
      <c r="C19" s="275" t="s">
        <v>1912</v>
      </c>
      <c r="D19" s="745"/>
      <c r="E19" s="216">
        <f t="shared" si="1"/>
        <v>43459</v>
      </c>
      <c r="F19" s="216">
        <f t="shared" si="1"/>
        <v>43464</v>
      </c>
      <c r="G19" s="216">
        <f>F19+28</f>
        <v>43492</v>
      </c>
    </row>
    <row r="20" spans="1:7">
      <c r="B20" s="214"/>
      <c r="C20" s="214"/>
    </row>
    <row r="21" spans="1:7">
      <c r="B21" s="741" t="s">
        <v>40</v>
      </c>
      <c r="C21" s="741" t="s">
        <v>41</v>
      </c>
      <c r="D21" s="743" t="s">
        <v>42</v>
      </c>
      <c r="E21" s="218" t="s">
        <v>199</v>
      </c>
      <c r="F21" s="218" t="s">
        <v>199</v>
      </c>
      <c r="G21" s="218" t="s">
        <v>1928</v>
      </c>
    </row>
    <row r="22" spans="1:7">
      <c r="B22" s="742"/>
      <c r="C22" s="742"/>
      <c r="D22" s="744"/>
      <c r="E22" s="218" t="s">
        <v>1083</v>
      </c>
      <c r="F22" s="218" t="s">
        <v>44</v>
      </c>
      <c r="G22" s="218" t="s">
        <v>45</v>
      </c>
    </row>
    <row r="23" spans="1:7" ht="16.5" customHeight="1">
      <c r="B23" s="256" t="s">
        <v>1874</v>
      </c>
      <c r="C23" s="256" t="s">
        <v>1870</v>
      </c>
      <c r="D23" s="733" t="s">
        <v>1873</v>
      </c>
      <c r="E23" s="216">
        <f>F23-4</f>
        <v>43432</v>
      </c>
      <c r="F23" s="216">
        <v>43436</v>
      </c>
      <c r="G23" s="216">
        <f>F23+33</f>
        <v>43469</v>
      </c>
    </row>
    <row r="24" spans="1:7">
      <c r="B24" s="276" t="s">
        <v>1872</v>
      </c>
      <c r="C24" s="275" t="s">
        <v>94</v>
      </c>
      <c r="D24" s="734"/>
      <c r="E24" s="216">
        <f t="shared" ref="E24:F27" si="2">E23+7</f>
        <v>43439</v>
      </c>
      <c r="F24" s="216">
        <f t="shared" si="2"/>
        <v>43443</v>
      </c>
      <c r="G24" s="216">
        <f>F24+33</f>
        <v>43476</v>
      </c>
    </row>
    <row r="25" spans="1:7">
      <c r="B25" s="276" t="s">
        <v>1871</v>
      </c>
      <c r="C25" s="275" t="s">
        <v>1870</v>
      </c>
      <c r="D25" s="734"/>
      <c r="E25" s="216">
        <f t="shared" si="2"/>
        <v>43446</v>
      </c>
      <c r="F25" s="216">
        <f t="shared" si="2"/>
        <v>43450</v>
      </c>
      <c r="G25" s="216">
        <f>F25+33</f>
        <v>43483</v>
      </c>
    </row>
    <row r="26" spans="1:7">
      <c r="B26" s="276" t="s">
        <v>1869</v>
      </c>
      <c r="C26" s="275" t="s">
        <v>1456</v>
      </c>
      <c r="D26" s="735"/>
      <c r="E26" s="216">
        <f t="shared" si="2"/>
        <v>43453</v>
      </c>
      <c r="F26" s="216">
        <f t="shared" si="2"/>
        <v>43457</v>
      </c>
      <c r="G26" s="216">
        <f>F26+33</f>
        <v>43490</v>
      </c>
    </row>
    <row r="27" spans="1:7">
      <c r="B27" s="275" t="s">
        <v>1868</v>
      </c>
      <c r="C27" s="275" t="s">
        <v>1456</v>
      </c>
      <c r="D27" s="745"/>
      <c r="E27" s="216">
        <f t="shared" si="2"/>
        <v>43460</v>
      </c>
      <c r="F27" s="216">
        <f t="shared" si="2"/>
        <v>43464</v>
      </c>
      <c r="G27" s="216">
        <f>F27+33</f>
        <v>43497</v>
      </c>
    </row>
    <row r="28" spans="1:7">
      <c r="B28" s="214"/>
      <c r="C28" s="214"/>
      <c r="E28" s="226"/>
      <c r="F28" s="226"/>
      <c r="G28" s="226"/>
    </row>
    <row r="29" spans="1:7">
      <c r="A29" s="291" t="s">
        <v>208</v>
      </c>
      <c r="B29" s="214"/>
      <c r="C29" s="214"/>
      <c r="E29" s="231"/>
      <c r="F29" s="231"/>
      <c r="G29" s="277"/>
    </row>
    <row r="30" spans="1:7">
      <c r="B30" s="741" t="s">
        <v>40</v>
      </c>
      <c r="C30" s="741" t="s">
        <v>41</v>
      </c>
      <c r="D30" s="743" t="s">
        <v>42</v>
      </c>
      <c r="E30" s="218" t="s">
        <v>199</v>
      </c>
      <c r="F30" s="218" t="s">
        <v>199</v>
      </c>
      <c r="G30" s="218" t="s">
        <v>1967</v>
      </c>
    </row>
    <row r="31" spans="1:7">
      <c r="B31" s="742"/>
      <c r="C31" s="742"/>
      <c r="D31" s="744"/>
      <c r="E31" s="218" t="s">
        <v>1083</v>
      </c>
      <c r="F31" s="218" t="s">
        <v>44</v>
      </c>
      <c r="G31" s="218" t="s">
        <v>45</v>
      </c>
    </row>
    <row r="32" spans="1:7" ht="16.5" customHeight="1">
      <c r="B32" s="275" t="s">
        <v>1506</v>
      </c>
      <c r="C32" s="275" t="s">
        <v>1505</v>
      </c>
      <c r="D32" s="745" t="s">
        <v>1504</v>
      </c>
      <c r="E32" s="216">
        <f>F32-6</f>
        <v>43434</v>
      </c>
      <c r="F32" s="216">
        <v>43440</v>
      </c>
      <c r="G32" s="216">
        <f>F32+30</f>
        <v>43470</v>
      </c>
    </row>
    <row r="33" spans="1:7">
      <c r="B33" s="275" t="s">
        <v>1503</v>
      </c>
      <c r="C33" s="275" t="s">
        <v>1502</v>
      </c>
      <c r="D33" s="745"/>
      <c r="E33" s="216">
        <f t="shared" ref="E33:F35" si="3">E32+7</f>
        <v>43441</v>
      </c>
      <c r="F33" s="216">
        <f t="shared" si="3"/>
        <v>43447</v>
      </c>
      <c r="G33" s="216">
        <f>F33+30</f>
        <v>43477</v>
      </c>
    </row>
    <row r="34" spans="1:7">
      <c r="B34" s="275" t="s">
        <v>1501</v>
      </c>
      <c r="C34" s="275" t="s">
        <v>1500</v>
      </c>
      <c r="D34" s="745"/>
      <c r="E34" s="216">
        <f t="shared" si="3"/>
        <v>43448</v>
      </c>
      <c r="F34" s="216">
        <f t="shared" si="3"/>
        <v>43454</v>
      </c>
      <c r="G34" s="216">
        <f>F34+30</f>
        <v>43484</v>
      </c>
    </row>
    <row r="35" spans="1:7">
      <c r="B35" s="275" t="s">
        <v>1499</v>
      </c>
      <c r="C35" s="275" t="s">
        <v>1498</v>
      </c>
      <c r="D35" s="745"/>
      <c r="E35" s="216">
        <f t="shared" si="3"/>
        <v>43455</v>
      </c>
      <c r="F35" s="216">
        <f t="shared" si="3"/>
        <v>43461</v>
      </c>
      <c r="G35" s="216">
        <f>F35+30</f>
        <v>43491</v>
      </c>
    </row>
    <row r="36" spans="1:7">
      <c r="B36" s="214"/>
      <c r="C36" s="214"/>
    </row>
    <row r="37" spans="1:7">
      <c r="B37" s="741" t="s">
        <v>40</v>
      </c>
      <c r="C37" s="741" t="s">
        <v>41</v>
      </c>
      <c r="D37" s="743" t="s">
        <v>42</v>
      </c>
      <c r="E37" s="218" t="s">
        <v>199</v>
      </c>
      <c r="F37" s="218" t="s">
        <v>199</v>
      </c>
      <c r="G37" s="218" t="s">
        <v>1967</v>
      </c>
    </row>
    <row r="38" spans="1:7">
      <c r="B38" s="742"/>
      <c r="C38" s="742"/>
      <c r="D38" s="744"/>
      <c r="E38" s="218" t="s">
        <v>1083</v>
      </c>
      <c r="F38" s="218" t="s">
        <v>44</v>
      </c>
      <c r="G38" s="218" t="s">
        <v>45</v>
      </c>
    </row>
    <row r="39" spans="1:7" ht="16.5" customHeight="1">
      <c r="B39" s="275" t="s">
        <v>1966</v>
      </c>
      <c r="C39" s="275" t="s">
        <v>1310</v>
      </c>
      <c r="D39" s="745" t="s">
        <v>1965</v>
      </c>
      <c r="E39" s="216">
        <f>F39-5</f>
        <v>43433</v>
      </c>
      <c r="F39" s="216">
        <v>43438</v>
      </c>
      <c r="G39" s="216">
        <f>F39+29</f>
        <v>43467</v>
      </c>
    </row>
    <row r="40" spans="1:7">
      <c r="B40" s="275" t="s">
        <v>1964</v>
      </c>
      <c r="C40" s="275" t="s">
        <v>1961</v>
      </c>
      <c r="D40" s="745"/>
      <c r="E40" s="216">
        <f t="shared" ref="E40:F42" si="4">E39+7</f>
        <v>43440</v>
      </c>
      <c r="F40" s="216">
        <f t="shared" si="4"/>
        <v>43445</v>
      </c>
      <c r="G40" s="216">
        <f>F40+29</f>
        <v>43474</v>
      </c>
    </row>
    <row r="41" spans="1:7">
      <c r="B41" s="275" t="s">
        <v>1963</v>
      </c>
      <c r="C41" s="275" t="s">
        <v>1912</v>
      </c>
      <c r="D41" s="745"/>
      <c r="E41" s="216">
        <f t="shared" si="4"/>
        <v>43447</v>
      </c>
      <c r="F41" s="216">
        <f t="shared" si="4"/>
        <v>43452</v>
      </c>
      <c r="G41" s="216">
        <f>F41+29</f>
        <v>43481</v>
      </c>
    </row>
    <row r="42" spans="1:7">
      <c r="B42" s="275" t="s">
        <v>1962</v>
      </c>
      <c r="C42" s="275" t="s">
        <v>1961</v>
      </c>
      <c r="D42" s="745"/>
      <c r="E42" s="216">
        <f t="shared" si="4"/>
        <v>43454</v>
      </c>
      <c r="F42" s="216">
        <f t="shared" si="4"/>
        <v>43459</v>
      </c>
      <c r="G42" s="216">
        <f>F42+29</f>
        <v>43488</v>
      </c>
    </row>
    <row r="43" spans="1:7">
      <c r="B43" s="322"/>
      <c r="C43" s="321"/>
      <c r="D43" s="231"/>
      <c r="E43" s="231"/>
      <c r="F43" s="231"/>
      <c r="G43" s="226"/>
    </row>
    <row r="44" spans="1:7">
      <c r="A44" s="291" t="s">
        <v>56</v>
      </c>
      <c r="B44" s="231"/>
      <c r="C44" s="231"/>
      <c r="D44" s="231"/>
      <c r="E44" s="231"/>
      <c r="F44" s="231"/>
      <c r="G44" s="294"/>
    </row>
    <row r="45" spans="1:7">
      <c r="B45" s="741" t="s">
        <v>40</v>
      </c>
      <c r="C45" s="741" t="s">
        <v>41</v>
      </c>
      <c r="D45" s="743" t="s">
        <v>42</v>
      </c>
      <c r="E45" s="218" t="s">
        <v>199</v>
      </c>
      <c r="F45" s="218" t="s">
        <v>199</v>
      </c>
      <c r="G45" s="218" t="s">
        <v>1960</v>
      </c>
    </row>
    <row r="46" spans="1:7">
      <c r="B46" s="742"/>
      <c r="C46" s="742"/>
      <c r="D46" s="744"/>
      <c r="E46" s="218" t="s">
        <v>1083</v>
      </c>
      <c r="F46" s="218" t="s">
        <v>44</v>
      </c>
      <c r="G46" s="218" t="s">
        <v>45</v>
      </c>
    </row>
    <row r="47" spans="1:7" ht="16.5" customHeight="1">
      <c r="B47" s="256" t="s">
        <v>1942</v>
      </c>
      <c r="C47" s="256" t="s">
        <v>1941</v>
      </c>
      <c r="D47" s="733" t="s">
        <v>1940</v>
      </c>
      <c r="E47" s="216">
        <f>F47-4</f>
        <v>43432</v>
      </c>
      <c r="F47" s="216">
        <v>43436</v>
      </c>
      <c r="G47" s="216">
        <f>F47+28</f>
        <v>43464</v>
      </c>
    </row>
    <row r="48" spans="1:7">
      <c r="B48" s="275" t="s">
        <v>1939</v>
      </c>
      <c r="C48" s="275" t="s">
        <v>1938</v>
      </c>
      <c r="D48" s="734"/>
      <c r="E48" s="216">
        <f t="shared" ref="E48:F51" si="5">E47+7</f>
        <v>43439</v>
      </c>
      <c r="F48" s="216">
        <f t="shared" si="5"/>
        <v>43443</v>
      </c>
      <c r="G48" s="216">
        <f>F48+28</f>
        <v>43471</v>
      </c>
    </row>
    <row r="49" spans="1:7">
      <c r="B49" s="276" t="s">
        <v>1937</v>
      </c>
      <c r="C49" s="275" t="s">
        <v>1936</v>
      </c>
      <c r="D49" s="734"/>
      <c r="E49" s="216">
        <f t="shared" si="5"/>
        <v>43446</v>
      </c>
      <c r="F49" s="216">
        <f t="shared" si="5"/>
        <v>43450</v>
      </c>
      <c r="G49" s="216">
        <f>F49+28</f>
        <v>43478</v>
      </c>
    </row>
    <row r="50" spans="1:7">
      <c r="B50" s="276" t="s">
        <v>1935</v>
      </c>
      <c r="C50" s="275" t="s">
        <v>1934</v>
      </c>
      <c r="D50" s="735"/>
      <c r="E50" s="216">
        <f t="shared" si="5"/>
        <v>43453</v>
      </c>
      <c r="F50" s="216">
        <f t="shared" si="5"/>
        <v>43457</v>
      </c>
      <c r="G50" s="216">
        <f>F50+28</f>
        <v>43485</v>
      </c>
    </row>
    <row r="51" spans="1:7">
      <c r="B51" s="275" t="s">
        <v>1933</v>
      </c>
      <c r="C51" s="275" t="s">
        <v>1932</v>
      </c>
      <c r="D51" s="745"/>
      <c r="E51" s="216">
        <f t="shared" si="5"/>
        <v>43460</v>
      </c>
      <c r="F51" s="216">
        <f t="shared" si="5"/>
        <v>43464</v>
      </c>
      <c r="G51" s="216">
        <f>F51+28</f>
        <v>43492</v>
      </c>
    </row>
    <row r="52" spans="1:7">
      <c r="B52" s="231"/>
      <c r="C52" s="231"/>
      <c r="D52" s="231"/>
      <c r="E52" s="231"/>
      <c r="F52" s="226"/>
      <c r="G52" s="261"/>
    </row>
    <row r="53" spans="1:7">
      <c r="A53" s="231" t="s">
        <v>52</v>
      </c>
      <c r="B53" s="231"/>
      <c r="C53" s="231"/>
      <c r="D53" s="231"/>
      <c r="E53" s="231"/>
      <c r="F53" s="231"/>
      <c r="G53" s="277"/>
    </row>
    <row r="54" spans="1:7">
      <c r="B54" s="741" t="s">
        <v>40</v>
      </c>
      <c r="C54" s="741" t="s">
        <v>41</v>
      </c>
      <c r="D54" s="743" t="s">
        <v>42</v>
      </c>
      <c r="E54" s="218" t="s">
        <v>199</v>
      </c>
      <c r="F54" s="218" t="s">
        <v>199</v>
      </c>
      <c r="G54" s="218" t="s">
        <v>1959</v>
      </c>
    </row>
    <row r="55" spans="1:7">
      <c r="B55" s="742"/>
      <c r="C55" s="742"/>
      <c r="D55" s="744"/>
      <c r="E55" s="218" t="s">
        <v>1083</v>
      </c>
      <c r="F55" s="218" t="s">
        <v>44</v>
      </c>
      <c r="G55" s="218" t="s">
        <v>45</v>
      </c>
    </row>
    <row r="56" spans="1:7" ht="16.5" customHeight="1">
      <c r="B56" s="256" t="s">
        <v>1958</v>
      </c>
      <c r="C56" s="256" t="s">
        <v>1957</v>
      </c>
      <c r="D56" s="733" t="s">
        <v>1956</v>
      </c>
      <c r="E56" s="216">
        <f>F56-3</f>
        <v>43432</v>
      </c>
      <c r="F56" s="216">
        <v>43435</v>
      </c>
      <c r="G56" s="216">
        <f>F56+29</f>
        <v>43464</v>
      </c>
    </row>
    <row r="57" spans="1:7">
      <c r="B57" s="275" t="s">
        <v>1955</v>
      </c>
      <c r="C57" s="275" t="s">
        <v>1954</v>
      </c>
      <c r="D57" s="734"/>
      <c r="E57" s="216">
        <f t="shared" ref="E57:F60" si="6">E56+7</f>
        <v>43439</v>
      </c>
      <c r="F57" s="216">
        <f t="shared" si="6"/>
        <v>43442</v>
      </c>
      <c r="G57" s="216">
        <f>F57+29</f>
        <v>43471</v>
      </c>
    </row>
    <row r="58" spans="1:7">
      <c r="B58" s="276" t="s">
        <v>1953</v>
      </c>
      <c r="C58" s="275" t="s">
        <v>1952</v>
      </c>
      <c r="D58" s="734"/>
      <c r="E58" s="216">
        <f t="shared" si="6"/>
        <v>43446</v>
      </c>
      <c r="F58" s="216">
        <f t="shared" si="6"/>
        <v>43449</v>
      </c>
      <c r="G58" s="216">
        <f>F58+29</f>
        <v>43478</v>
      </c>
    </row>
    <row r="59" spans="1:7">
      <c r="B59" s="276" t="s">
        <v>1951</v>
      </c>
      <c r="C59" s="275" t="s">
        <v>1950</v>
      </c>
      <c r="D59" s="735"/>
      <c r="E59" s="216">
        <f t="shared" si="6"/>
        <v>43453</v>
      </c>
      <c r="F59" s="216">
        <f t="shared" si="6"/>
        <v>43456</v>
      </c>
      <c r="G59" s="216">
        <f>F59+29</f>
        <v>43485</v>
      </c>
    </row>
    <row r="60" spans="1:7">
      <c r="B60" s="275" t="s">
        <v>1949</v>
      </c>
      <c r="C60" s="275" t="s">
        <v>1948</v>
      </c>
      <c r="D60" s="745"/>
      <c r="E60" s="216">
        <f t="shared" si="6"/>
        <v>43460</v>
      </c>
      <c r="F60" s="216">
        <f t="shared" si="6"/>
        <v>43463</v>
      </c>
      <c r="G60" s="216">
        <f>F60+29</f>
        <v>43492</v>
      </c>
    </row>
    <row r="61" spans="1:7">
      <c r="B61" s="320"/>
      <c r="C61" s="319"/>
      <c r="E61" s="226"/>
      <c r="F61" s="226"/>
      <c r="G61" s="226"/>
    </row>
    <row r="62" spans="1:7">
      <c r="A62" s="231" t="s">
        <v>54</v>
      </c>
      <c r="B62" s="214"/>
      <c r="C62" s="214"/>
    </row>
    <row r="63" spans="1:7">
      <c r="A63" s="231"/>
      <c r="B63" s="741" t="s">
        <v>40</v>
      </c>
      <c r="C63" s="741" t="s">
        <v>41</v>
      </c>
      <c r="D63" s="743" t="s">
        <v>42</v>
      </c>
      <c r="E63" s="218" t="s">
        <v>199</v>
      </c>
      <c r="F63" s="218" t="s">
        <v>199</v>
      </c>
      <c r="G63" s="218" t="s">
        <v>207</v>
      </c>
    </row>
    <row r="64" spans="1:7">
      <c r="A64" s="231"/>
      <c r="B64" s="742"/>
      <c r="C64" s="742"/>
      <c r="D64" s="744"/>
      <c r="E64" s="218" t="s">
        <v>1083</v>
      </c>
      <c r="F64" s="218" t="s">
        <v>44</v>
      </c>
      <c r="G64" s="218" t="s">
        <v>45</v>
      </c>
    </row>
    <row r="65" spans="1:7" ht="16.5" customHeight="1">
      <c r="A65" s="231"/>
      <c r="B65" s="275" t="s">
        <v>1506</v>
      </c>
      <c r="C65" s="275" t="s">
        <v>1505</v>
      </c>
      <c r="D65" s="745" t="s">
        <v>1504</v>
      </c>
      <c r="E65" s="216">
        <f>F65-6</f>
        <v>43434</v>
      </c>
      <c r="F65" s="216">
        <v>43440</v>
      </c>
      <c r="G65" s="216">
        <f>F65+27</f>
        <v>43467</v>
      </c>
    </row>
    <row r="66" spans="1:7">
      <c r="A66" s="231"/>
      <c r="B66" s="275" t="s">
        <v>1503</v>
      </c>
      <c r="C66" s="275" t="s">
        <v>1502</v>
      </c>
      <c r="D66" s="745"/>
      <c r="E66" s="216">
        <f t="shared" ref="E66:F68" si="7">E65+7</f>
        <v>43441</v>
      </c>
      <c r="F66" s="216">
        <f t="shared" si="7"/>
        <v>43447</v>
      </c>
      <c r="G66" s="216">
        <f>F66+27</f>
        <v>43474</v>
      </c>
    </row>
    <row r="67" spans="1:7">
      <c r="A67" s="231"/>
      <c r="B67" s="275" t="s">
        <v>1501</v>
      </c>
      <c r="C67" s="275" t="s">
        <v>1500</v>
      </c>
      <c r="D67" s="745"/>
      <c r="E67" s="216">
        <f t="shared" si="7"/>
        <v>43448</v>
      </c>
      <c r="F67" s="216">
        <f t="shared" si="7"/>
        <v>43454</v>
      </c>
      <c r="G67" s="216">
        <f>F67+27</f>
        <v>43481</v>
      </c>
    </row>
    <row r="68" spans="1:7">
      <c r="A68" s="231"/>
      <c r="B68" s="275" t="s">
        <v>1499</v>
      </c>
      <c r="C68" s="275" t="s">
        <v>1498</v>
      </c>
      <c r="D68" s="745"/>
      <c r="E68" s="216">
        <f t="shared" si="7"/>
        <v>43455</v>
      </c>
      <c r="F68" s="216">
        <f t="shared" si="7"/>
        <v>43461</v>
      </c>
      <c r="G68" s="216">
        <f>F68+27</f>
        <v>43488</v>
      </c>
    </row>
    <row r="69" spans="1:7">
      <c r="A69" s="231"/>
      <c r="B69" s="231"/>
      <c r="C69" s="231"/>
      <c r="D69" s="231"/>
      <c r="E69" s="231"/>
      <c r="F69" s="231"/>
      <c r="G69" s="231"/>
    </row>
    <row r="70" spans="1:7">
      <c r="B70" s="741" t="s">
        <v>40</v>
      </c>
      <c r="C70" s="741" t="s">
        <v>41</v>
      </c>
      <c r="D70" s="743" t="s">
        <v>42</v>
      </c>
      <c r="E70" s="218" t="s">
        <v>199</v>
      </c>
      <c r="F70" s="218" t="s">
        <v>199</v>
      </c>
      <c r="G70" s="218" t="s">
        <v>207</v>
      </c>
    </row>
    <row r="71" spans="1:7">
      <c r="B71" s="742"/>
      <c r="C71" s="742"/>
      <c r="D71" s="744"/>
      <c r="E71" s="218" t="s">
        <v>1083</v>
      </c>
      <c r="F71" s="218" t="s">
        <v>44</v>
      </c>
      <c r="G71" s="218" t="s">
        <v>45</v>
      </c>
    </row>
    <row r="72" spans="1:7" ht="16.5" customHeight="1">
      <c r="B72" s="256" t="s">
        <v>1874</v>
      </c>
      <c r="C72" s="256" t="s">
        <v>1870</v>
      </c>
      <c r="D72" s="733" t="s">
        <v>1873</v>
      </c>
      <c r="E72" s="216">
        <f>F72-4</f>
        <v>43432</v>
      </c>
      <c r="F72" s="216">
        <v>43436</v>
      </c>
      <c r="G72" s="216">
        <f>F72+28</f>
        <v>43464</v>
      </c>
    </row>
    <row r="73" spans="1:7">
      <c r="B73" s="276" t="s">
        <v>1872</v>
      </c>
      <c r="C73" s="275" t="s">
        <v>94</v>
      </c>
      <c r="D73" s="734"/>
      <c r="E73" s="216">
        <f t="shared" ref="E73:F76" si="8">E72+7</f>
        <v>43439</v>
      </c>
      <c r="F73" s="216">
        <f t="shared" si="8"/>
        <v>43443</v>
      </c>
      <c r="G73" s="216">
        <f>F73+28</f>
        <v>43471</v>
      </c>
    </row>
    <row r="74" spans="1:7">
      <c r="B74" s="276" t="s">
        <v>1871</v>
      </c>
      <c r="C74" s="275" t="s">
        <v>1870</v>
      </c>
      <c r="D74" s="734"/>
      <c r="E74" s="216">
        <f t="shared" si="8"/>
        <v>43446</v>
      </c>
      <c r="F74" s="216">
        <f t="shared" si="8"/>
        <v>43450</v>
      </c>
      <c r="G74" s="216">
        <f>F74+28</f>
        <v>43478</v>
      </c>
    </row>
    <row r="75" spans="1:7">
      <c r="B75" s="276" t="s">
        <v>1869</v>
      </c>
      <c r="C75" s="275" t="s">
        <v>1456</v>
      </c>
      <c r="D75" s="735"/>
      <c r="E75" s="216">
        <f t="shared" si="8"/>
        <v>43453</v>
      </c>
      <c r="F75" s="216">
        <f t="shared" si="8"/>
        <v>43457</v>
      </c>
      <c r="G75" s="216">
        <f>F75+28</f>
        <v>43485</v>
      </c>
    </row>
    <row r="76" spans="1:7">
      <c r="B76" s="275" t="s">
        <v>1868</v>
      </c>
      <c r="C76" s="275" t="s">
        <v>1456</v>
      </c>
      <c r="D76" s="745"/>
      <c r="E76" s="216">
        <f t="shared" si="8"/>
        <v>43460</v>
      </c>
      <c r="F76" s="216">
        <f t="shared" si="8"/>
        <v>43464</v>
      </c>
      <c r="G76" s="216">
        <f>F76+28</f>
        <v>43492</v>
      </c>
    </row>
    <row r="77" spans="1:7">
      <c r="B77" s="279"/>
      <c r="C77" s="279"/>
      <c r="D77" s="227"/>
      <c r="E77" s="226"/>
      <c r="F77" s="226"/>
      <c r="G77" s="226"/>
    </row>
    <row r="78" spans="1:7">
      <c r="A78" s="231" t="s">
        <v>1947</v>
      </c>
      <c r="B78" s="231"/>
      <c r="C78" s="231"/>
      <c r="G78" s="277"/>
    </row>
    <row r="79" spans="1:7">
      <c r="B79" s="741" t="s">
        <v>40</v>
      </c>
      <c r="C79" s="741" t="s">
        <v>41</v>
      </c>
      <c r="D79" s="743" t="s">
        <v>42</v>
      </c>
      <c r="E79" s="218" t="s">
        <v>199</v>
      </c>
      <c r="F79" s="218" t="s">
        <v>199</v>
      </c>
      <c r="G79" s="218" t="s">
        <v>206</v>
      </c>
    </row>
    <row r="80" spans="1:7">
      <c r="B80" s="742"/>
      <c r="C80" s="742"/>
      <c r="D80" s="744"/>
      <c r="E80" s="218" t="s">
        <v>1083</v>
      </c>
      <c r="F80" s="218" t="s">
        <v>44</v>
      </c>
      <c r="G80" s="218" t="s">
        <v>45</v>
      </c>
    </row>
    <row r="81" spans="1:8" ht="16.5" customHeight="1">
      <c r="B81" s="256" t="s">
        <v>1874</v>
      </c>
      <c r="C81" s="256" t="s">
        <v>1870</v>
      </c>
      <c r="D81" s="733" t="s">
        <v>1873</v>
      </c>
      <c r="E81" s="216">
        <f>F81-4</f>
        <v>43432</v>
      </c>
      <c r="F81" s="216">
        <v>43436</v>
      </c>
      <c r="G81" s="216">
        <f>F81+36</f>
        <v>43472</v>
      </c>
    </row>
    <row r="82" spans="1:8">
      <c r="B82" s="276" t="s">
        <v>1872</v>
      </c>
      <c r="C82" s="275" t="s">
        <v>94</v>
      </c>
      <c r="D82" s="734"/>
      <c r="E82" s="216">
        <f t="shared" ref="E82:F85" si="9">E81+7</f>
        <v>43439</v>
      </c>
      <c r="F82" s="216">
        <f t="shared" si="9"/>
        <v>43443</v>
      </c>
      <c r="G82" s="216">
        <f>F82+36</f>
        <v>43479</v>
      </c>
    </row>
    <row r="83" spans="1:8">
      <c r="B83" s="276" t="s">
        <v>1871</v>
      </c>
      <c r="C83" s="275" t="s">
        <v>1870</v>
      </c>
      <c r="D83" s="734"/>
      <c r="E83" s="216">
        <f t="shared" si="9"/>
        <v>43446</v>
      </c>
      <c r="F83" s="216">
        <f t="shared" si="9"/>
        <v>43450</v>
      </c>
      <c r="G83" s="216">
        <f>F83+36</f>
        <v>43486</v>
      </c>
    </row>
    <row r="84" spans="1:8">
      <c r="B84" s="276" t="s">
        <v>1869</v>
      </c>
      <c r="C84" s="275" t="s">
        <v>1456</v>
      </c>
      <c r="D84" s="735"/>
      <c r="E84" s="216">
        <f t="shared" si="9"/>
        <v>43453</v>
      </c>
      <c r="F84" s="216">
        <f t="shared" si="9"/>
        <v>43457</v>
      </c>
      <c r="G84" s="216">
        <f>F84+36</f>
        <v>43493</v>
      </c>
    </row>
    <row r="85" spans="1:8">
      <c r="B85" s="275" t="s">
        <v>1868</v>
      </c>
      <c r="C85" s="275" t="s">
        <v>1456</v>
      </c>
      <c r="D85" s="745"/>
      <c r="E85" s="216">
        <f t="shared" si="9"/>
        <v>43460</v>
      </c>
      <c r="F85" s="216">
        <f t="shared" si="9"/>
        <v>43464</v>
      </c>
      <c r="G85" s="216">
        <f>F85+36</f>
        <v>43500</v>
      </c>
    </row>
    <row r="86" spans="1:8">
      <c r="B86" s="279"/>
      <c r="C86" s="279"/>
      <c r="D86" s="227"/>
      <c r="E86" s="226"/>
      <c r="F86" s="226"/>
      <c r="G86" s="226"/>
    </row>
    <row r="87" spans="1:8" s="261" customFormat="1">
      <c r="A87" s="272" t="s">
        <v>1946</v>
      </c>
      <c r="B87" s="273"/>
      <c r="C87" s="273"/>
      <c r="D87" s="272"/>
      <c r="E87" s="272"/>
      <c r="F87" s="272"/>
      <c r="G87" s="272"/>
      <c r="H87" s="254"/>
    </row>
    <row r="88" spans="1:8">
      <c r="A88" s="231" t="s">
        <v>69</v>
      </c>
      <c r="B88" s="253"/>
      <c r="C88" s="253"/>
      <c r="D88" s="253"/>
      <c r="E88" s="253"/>
      <c r="F88" s="231"/>
      <c r="G88" s="231"/>
      <c r="H88" s="261"/>
    </row>
    <row r="89" spans="1:8">
      <c r="A89" s="231"/>
      <c r="B89" s="741" t="s">
        <v>40</v>
      </c>
      <c r="C89" s="741" t="s">
        <v>41</v>
      </c>
      <c r="D89" s="743" t="s">
        <v>42</v>
      </c>
      <c r="E89" s="218" t="s">
        <v>199</v>
      </c>
      <c r="F89" s="218" t="s">
        <v>199</v>
      </c>
      <c r="G89" s="218" t="s">
        <v>1945</v>
      </c>
      <c r="H89" s="261"/>
    </row>
    <row r="90" spans="1:8">
      <c r="A90" s="231"/>
      <c r="B90" s="742"/>
      <c r="C90" s="742"/>
      <c r="D90" s="744"/>
      <c r="E90" s="218" t="s">
        <v>1083</v>
      </c>
      <c r="F90" s="218" t="s">
        <v>44</v>
      </c>
      <c r="G90" s="218" t="s">
        <v>45</v>
      </c>
      <c r="H90" s="261"/>
    </row>
    <row r="91" spans="1:8">
      <c r="A91" s="231"/>
      <c r="B91" s="256" t="s">
        <v>1840</v>
      </c>
      <c r="C91" s="256" t="s">
        <v>1839</v>
      </c>
      <c r="D91" s="733" t="s">
        <v>1838</v>
      </c>
      <c r="E91" s="216">
        <f>F91-4</f>
        <v>43437</v>
      </c>
      <c r="F91" s="216">
        <v>43441</v>
      </c>
      <c r="G91" s="216">
        <f>F91+34</f>
        <v>43475</v>
      </c>
      <c r="H91" s="261"/>
    </row>
    <row r="92" spans="1:8">
      <c r="A92" s="231"/>
      <c r="B92" s="275" t="s">
        <v>1837</v>
      </c>
      <c r="C92" s="275" t="s">
        <v>398</v>
      </c>
      <c r="D92" s="734"/>
      <c r="E92" s="216">
        <f t="shared" ref="E92:G94" si="10">E91+7</f>
        <v>43444</v>
      </c>
      <c r="F92" s="216">
        <f t="shared" si="10"/>
        <v>43448</v>
      </c>
      <c r="G92" s="216">
        <f t="shared" si="10"/>
        <v>43482</v>
      </c>
      <c r="H92" s="261"/>
    </row>
    <row r="93" spans="1:8">
      <c r="A93" s="231"/>
      <c r="B93" s="276" t="s">
        <v>1836</v>
      </c>
      <c r="C93" s="275" t="s">
        <v>1237</v>
      </c>
      <c r="D93" s="734"/>
      <c r="E93" s="216">
        <f t="shared" si="10"/>
        <v>43451</v>
      </c>
      <c r="F93" s="216">
        <f t="shared" si="10"/>
        <v>43455</v>
      </c>
      <c r="G93" s="216">
        <f t="shared" si="10"/>
        <v>43489</v>
      </c>
      <c r="H93" s="261"/>
    </row>
    <row r="94" spans="1:8">
      <c r="A94" s="231"/>
      <c r="B94" s="276" t="s">
        <v>1835</v>
      </c>
      <c r="C94" s="275" t="s">
        <v>1235</v>
      </c>
      <c r="D94" s="735"/>
      <c r="E94" s="216">
        <f t="shared" si="10"/>
        <v>43458</v>
      </c>
      <c r="F94" s="216">
        <f t="shared" si="10"/>
        <v>43462</v>
      </c>
      <c r="G94" s="216">
        <f t="shared" si="10"/>
        <v>43496</v>
      </c>
      <c r="H94" s="261"/>
    </row>
    <row r="95" spans="1:8">
      <c r="A95" s="231"/>
      <c r="B95" s="279"/>
      <c r="C95" s="279"/>
      <c r="D95" s="227"/>
      <c r="E95" s="226"/>
      <c r="F95" s="226"/>
      <c r="G95" s="226"/>
      <c r="H95" s="261"/>
    </row>
    <row r="96" spans="1:8">
      <c r="A96" s="231" t="s">
        <v>1943</v>
      </c>
      <c r="C96" s="318"/>
      <c r="E96" s="226"/>
      <c r="F96" s="226"/>
      <c r="G96" s="226"/>
    </row>
    <row r="97" spans="1:8">
      <c r="B97" s="741" t="s">
        <v>40</v>
      </c>
      <c r="C97" s="741" t="s">
        <v>41</v>
      </c>
      <c r="D97" s="743" t="s">
        <v>42</v>
      </c>
      <c r="E97" s="218" t="s">
        <v>199</v>
      </c>
      <c r="F97" s="218" t="s">
        <v>199</v>
      </c>
      <c r="G97" s="218" t="s">
        <v>1945</v>
      </c>
      <c r="H97" s="218" t="s">
        <v>1943</v>
      </c>
    </row>
    <row r="98" spans="1:8">
      <c r="B98" s="742"/>
      <c r="C98" s="742"/>
      <c r="D98" s="744"/>
      <c r="E98" s="218" t="s">
        <v>1083</v>
      </c>
      <c r="F98" s="218" t="s">
        <v>44</v>
      </c>
      <c r="G98" s="218" t="s">
        <v>45</v>
      </c>
      <c r="H98" s="218" t="s">
        <v>45</v>
      </c>
    </row>
    <row r="99" spans="1:8">
      <c r="B99" s="256" t="s">
        <v>1840</v>
      </c>
      <c r="C99" s="256" t="s">
        <v>1839</v>
      </c>
      <c r="D99" s="733" t="s">
        <v>1838</v>
      </c>
      <c r="E99" s="216">
        <f>F99-4</f>
        <v>43437</v>
      </c>
      <c r="F99" s="216">
        <v>43441</v>
      </c>
      <c r="G99" s="216">
        <f>F99+34</f>
        <v>43475</v>
      </c>
      <c r="H99" s="218" t="s">
        <v>1944</v>
      </c>
    </row>
    <row r="100" spans="1:8">
      <c r="B100" s="275" t="s">
        <v>1837</v>
      </c>
      <c r="C100" s="275" t="s">
        <v>398</v>
      </c>
      <c r="D100" s="734"/>
      <c r="E100" s="216">
        <f t="shared" ref="E100:G102" si="11">E99+7</f>
        <v>43444</v>
      </c>
      <c r="F100" s="216">
        <f t="shared" si="11"/>
        <v>43448</v>
      </c>
      <c r="G100" s="216">
        <f t="shared" si="11"/>
        <v>43482</v>
      </c>
      <c r="H100" s="218" t="s">
        <v>1944</v>
      </c>
    </row>
    <row r="101" spans="1:8">
      <c r="B101" s="276" t="s">
        <v>1836</v>
      </c>
      <c r="C101" s="275" t="s">
        <v>1237</v>
      </c>
      <c r="D101" s="734"/>
      <c r="E101" s="216">
        <f t="shared" si="11"/>
        <v>43451</v>
      </c>
      <c r="F101" s="216">
        <f t="shared" si="11"/>
        <v>43455</v>
      </c>
      <c r="G101" s="216">
        <f t="shared" si="11"/>
        <v>43489</v>
      </c>
      <c r="H101" s="218" t="s">
        <v>1944</v>
      </c>
    </row>
    <row r="102" spans="1:8">
      <c r="B102" s="276" t="s">
        <v>1835</v>
      </c>
      <c r="C102" s="275" t="s">
        <v>1235</v>
      </c>
      <c r="D102" s="735"/>
      <c r="E102" s="216">
        <f t="shared" si="11"/>
        <v>43458</v>
      </c>
      <c r="F102" s="216">
        <f t="shared" si="11"/>
        <v>43462</v>
      </c>
      <c r="G102" s="216">
        <f t="shared" si="11"/>
        <v>43496</v>
      </c>
      <c r="H102" s="218" t="s">
        <v>1944</v>
      </c>
    </row>
    <row r="103" spans="1:8">
      <c r="B103" s="214"/>
      <c r="C103" s="214"/>
    </row>
    <row r="104" spans="1:8">
      <c r="B104" s="741" t="s">
        <v>40</v>
      </c>
      <c r="C104" s="741" t="s">
        <v>41</v>
      </c>
      <c r="D104" s="743" t="s">
        <v>42</v>
      </c>
      <c r="E104" s="218" t="s">
        <v>199</v>
      </c>
      <c r="F104" s="218" t="s">
        <v>199</v>
      </c>
      <c r="G104" s="218" t="s">
        <v>200</v>
      </c>
      <c r="H104" s="218" t="s">
        <v>1943</v>
      </c>
    </row>
    <row r="105" spans="1:8">
      <c r="B105" s="742"/>
      <c r="C105" s="742"/>
      <c r="D105" s="744"/>
      <c r="E105" s="218" t="s">
        <v>1083</v>
      </c>
      <c r="F105" s="218" t="s">
        <v>44</v>
      </c>
      <c r="G105" s="218" t="s">
        <v>45</v>
      </c>
      <c r="H105" s="218" t="s">
        <v>45</v>
      </c>
    </row>
    <row r="106" spans="1:8" ht="16.5" customHeight="1">
      <c r="B106" s="256" t="s">
        <v>1942</v>
      </c>
      <c r="C106" s="256" t="s">
        <v>1941</v>
      </c>
      <c r="D106" s="733" t="s">
        <v>1940</v>
      </c>
      <c r="E106" s="216">
        <f>F106-4</f>
        <v>43432</v>
      </c>
      <c r="F106" s="216">
        <v>43436</v>
      </c>
      <c r="G106" s="216">
        <f>F106+33</f>
        <v>43469</v>
      </c>
      <c r="H106" s="218" t="s">
        <v>1931</v>
      </c>
    </row>
    <row r="107" spans="1:8">
      <c r="B107" s="275" t="s">
        <v>1939</v>
      </c>
      <c r="C107" s="275" t="s">
        <v>1938</v>
      </c>
      <c r="D107" s="734"/>
      <c r="E107" s="216">
        <f t="shared" ref="E107:F110" si="12">E106+7</f>
        <v>43439</v>
      </c>
      <c r="F107" s="216">
        <f t="shared" si="12"/>
        <v>43443</v>
      </c>
      <c r="G107" s="216">
        <f>F107+33</f>
        <v>43476</v>
      </c>
      <c r="H107" s="218" t="s">
        <v>1931</v>
      </c>
    </row>
    <row r="108" spans="1:8">
      <c r="B108" s="276" t="s">
        <v>1937</v>
      </c>
      <c r="C108" s="275" t="s">
        <v>1936</v>
      </c>
      <c r="D108" s="734"/>
      <c r="E108" s="216">
        <f t="shared" si="12"/>
        <v>43446</v>
      </c>
      <c r="F108" s="216">
        <f t="shared" si="12"/>
        <v>43450</v>
      </c>
      <c r="G108" s="216">
        <f>F108+33</f>
        <v>43483</v>
      </c>
      <c r="H108" s="218" t="s">
        <v>1931</v>
      </c>
    </row>
    <row r="109" spans="1:8">
      <c r="B109" s="276" t="s">
        <v>1935</v>
      </c>
      <c r="C109" s="275" t="s">
        <v>1934</v>
      </c>
      <c r="D109" s="735"/>
      <c r="E109" s="216">
        <f t="shared" si="12"/>
        <v>43453</v>
      </c>
      <c r="F109" s="216">
        <f t="shared" si="12"/>
        <v>43457</v>
      </c>
      <c r="G109" s="216">
        <f>F109+33</f>
        <v>43490</v>
      </c>
      <c r="H109" s="218" t="s">
        <v>1931</v>
      </c>
    </row>
    <row r="110" spans="1:8">
      <c r="B110" s="275" t="s">
        <v>1933</v>
      </c>
      <c r="C110" s="275" t="s">
        <v>1932</v>
      </c>
      <c r="D110" s="745"/>
      <c r="E110" s="216">
        <f t="shared" si="12"/>
        <v>43460</v>
      </c>
      <c r="F110" s="216">
        <f t="shared" si="12"/>
        <v>43464</v>
      </c>
      <c r="G110" s="216">
        <f>F110+33</f>
        <v>43497</v>
      </c>
      <c r="H110" s="218" t="s">
        <v>1931</v>
      </c>
    </row>
    <row r="111" spans="1:8">
      <c r="B111" s="279"/>
      <c r="C111" s="279"/>
      <c r="D111" s="227"/>
      <c r="E111" s="226"/>
      <c r="F111" s="226"/>
      <c r="G111" s="226"/>
    </row>
    <row r="112" spans="1:8">
      <c r="A112" s="231" t="s">
        <v>70</v>
      </c>
      <c r="B112" s="231"/>
      <c r="C112" s="231"/>
      <c r="G112" s="277"/>
      <c r="H112" s="277"/>
    </row>
    <row r="113" spans="1:8">
      <c r="A113" s="231"/>
      <c r="B113" s="741" t="s">
        <v>40</v>
      </c>
      <c r="C113" s="741" t="s">
        <v>41</v>
      </c>
      <c r="D113" s="743" t="s">
        <v>42</v>
      </c>
      <c r="E113" s="218" t="s">
        <v>199</v>
      </c>
      <c r="F113" s="218" t="s">
        <v>199</v>
      </c>
      <c r="G113" s="218" t="s">
        <v>1930</v>
      </c>
      <c r="H113" s="218" t="s">
        <v>1929</v>
      </c>
    </row>
    <row r="114" spans="1:8">
      <c r="A114" s="231"/>
      <c r="B114" s="742"/>
      <c r="C114" s="742"/>
      <c r="D114" s="744"/>
      <c r="E114" s="218" t="s">
        <v>1083</v>
      </c>
      <c r="F114" s="218" t="s">
        <v>44</v>
      </c>
      <c r="G114" s="218" t="s">
        <v>45</v>
      </c>
      <c r="H114" s="218" t="s">
        <v>45</v>
      </c>
    </row>
    <row r="115" spans="1:8" ht="16.5" customHeight="1">
      <c r="A115" s="231"/>
      <c r="B115" s="256" t="s">
        <v>1927</v>
      </c>
      <c r="C115" s="256" t="s">
        <v>1912</v>
      </c>
      <c r="D115" s="733" t="s">
        <v>1926</v>
      </c>
      <c r="E115" s="216">
        <f>F115-5</f>
        <v>43431</v>
      </c>
      <c r="F115" s="216">
        <v>43436</v>
      </c>
      <c r="G115" s="216">
        <f>F115+25</f>
        <v>43461</v>
      </c>
      <c r="H115" s="216" t="s">
        <v>58</v>
      </c>
    </row>
    <row r="116" spans="1:8">
      <c r="A116" s="231"/>
      <c r="B116" s="276" t="s">
        <v>1925</v>
      </c>
      <c r="C116" s="275" t="s">
        <v>1252</v>
      </c>
      <c r="D116" s="734"/>
      <c r="E116" s="216">
        <f t="shared" ref="E116:F119" si="13">E115+7</f>
        <v>43438</v>
      </c>
      <c r="F116" s="216">
        <f t="shared" si="13"/>
        <v>43443</v>
      </c>
      <c r="G116" s="216">
        <f>F116+25</f>
        <v>43468</v>
      </c>
      <c r="H116" s="216" t="s">
        <v>58</v>
      </c>
    </row>
    <row r="117" spans="1:8">
      <c r="A117" s="231"/>
      <c r="B117" s="276" t="s">
        <v>1924</v>
      </c>
      <c r="C117" s="275" t="s">
        <v>1252</v>
      </c>
      <c r="D117" s="734"/>
      <c r="E117" s="216">
        <f t="shared" si="13"/>
        <v>43445</v>
      </c>
      <c r="F117" s="216">
        <f t="shared" si="13"/>
        <v>43450</v>
      </c>
      <c r="G117" s="216">
        <f>F117+25</f>
        <v>43475</v>
      </c>
      <c r="H117" s="216" t="s">
        <v>58</v>
      </c>
    </row>
    <row r="118" spans="1:8">
      <c r="A118" s="231"/>
      <c r="B118" s="276" t="s">
        <v>1923</v>
      </c>
      <c r="C118" s="275" t="s">
        <v>1252</v>
      </c>
      <c r="D118" s="735"/>
      <c r="E118" s="216">
        <f t="shared" si="13"/>
        <v>43452</v>
      </c>
      <c r="F118" s="216">
        <f t="shared" si="13"/>
        <v>43457</v>
      </c>
      <c r="G118" s="216">
        <f>F118+25</f>
        <v>43482</v>
      </c>
      <c r="H118" s="216" t="s">
        <v>58</v>
      </c>
    </row>
    <row r="119" spans="1:8">
      <c r="A119" s="231"/>
      <c r="B119" s="275" t="s">
        <v>1922</v>
      </c>
      <c r="C119" s="275" t="s">
        <v>1912</v>
      </c>
      <c r="D119" s="745"/>
      <c r="E119" s="216">
        <f t="shared" si="13"/>
        <v>43459</v>
      </c>
      <c r="F119" s="216">
        <f t="shared" si="13"/>
        <v>43464</v>
      </c>
      <c r="G119" s="216">
        <f>F119+25</f>
        <v>43489</v>
      </c>
      <c r="H119" s="216" t="s">
        <v>58</v>
      </c>
    </row>
    <row r="120" spans="1:8">
      <c r="A120" s="231"/>
      <c r="B120" s="279"/>
      <c r="C120" s="279"/>
      <c r="D120" s="227"/>
      <c r="E120" s="226"/>
      <c r="F120" s="226"/>
      <c r="G120" s="226"/>
      <c r="H120" s="245"/>
    </row>
    <row r="121" spans="1:8">
      <c r="A121" s="740" t="s">
        <v>67</v>
      </c>
      <c r="B121" s="740"/>
      <c r="C121" s="253"/>
      <c r="D121" s="253"/>
      <c r="E121" s="253"/>
      <c r="F121" s="231"/>
      <c r="G121" s="231"/>
      <c r="H121" s="277"/>
    </row>
    <row r="122" spans="1:8">
      <c r="A122" s="231"/>
      <c r="B122" s="741" t="s">
        <v>40</v>
      </c>
      <c r="C122" s="741" t="s">
        <v>41</v>
      </c>
      <c r="D122" s="743" t="s">
        <v>42</v>
      </c>
      <c r="E122" s="218" t="s">
        <v>199</v>
      </c>
      <c r="F122" s="218" t="s">
        <v>199</v>
      </c>
      <c r="G122" s="218" t="s">
        <v>1928</v>
      </c>
      <c r="H122" s="218" t="s">
        <v>68</v>
      </c>
    </row>
    <row r="123" spans="1:8">
      <c r="A123" s="231"/>
      <c r="B123" s="742"/>
      <c r="C123" s="742"/>
      <c r="D123" s="744"/>
      <c r="E123" s="218" t="s">
        <v>1083</v>
      </c>
      <c r="F123" s="218" t="s">
        <v>44</v>
      </c>
      <c r="G123" s="218" t="s">
        <v>45</v>
      </c>
      <c r="H123" s="218" t="s">
        <v>45</v>
      </c>
    </row>
    <row r="124" spans="1:8" ht="16.5" customHeight="1">
      <c r="A124" s="231"/>
      <c r="B124" s="256" t="s">
        <v>1927</v>
      </c>
      <c r="C124" s="256" t="s">
        <v>1912</v>
      </c>
      <c r="D124" s="733" t="s">
        <v>1926</v>
      </c>
      <c r="E124" s="216">
        <f>F124-5</f>
        <v>43431</v>
      </c>
      <c r="F124" s="216">
        <v>43436</v>
      </c>
      <c r="G124" s="216">
        <f>F124+28</f>
        <v>43464</v>
      </c>
      <c r="H124" s="218" t="s">
        <v>1921</v>
      </c>
    </row>
    <row r="125" spans="1:8">
      <c r="A125" s="231"/>
      <c r="B125" s="276" t="s">
        <v>1925</v>
      </c>
      <c r="C125" s="275" t="s">
        <v>1252</v>
      </c>
      <c r="D125" s="734"/>
      <c r="E125" s="216">
        <f t="shared" ref="E125:F128" si="14">E124+7</f>
        <v>43438</v>
      </c>
      <c r="F125" s="216">
        <f t="shared" si="14"/>
        <v>43443</v>
      </c>
      <c r="G125" s="216">
        <f>F125+28</f>
        <v>43471</v>
      </c>
      <c r="H125" s="218" t="s">
        <v>1921</v>
      </c>
    </row>
    <row r="126" spans="1:8">
      <c r="A126" s="231" t="s">
        <v>346</v>
      </c>
      <c r="B126" s="276" t="s">
        <v>1924</v>
      </c>
      <c r="C126" s="275" t="s">
        <v>1252</v>
      </c>
      <c r="D126" s="734"/>
      <c r="E126" s="216">
        <f t="shared" si="14"/>
        <v>43445</v>
      </c>
      <c r="F126" s="216">
        <f t="shared" si="14"/>
        <v>43450</v>
      </c>
      <c r="G126" s="216">
        <f>F126+28</f>
        <v>43478</v>
      </c>
      <c r="H126" s="218" t="s">
        <v>1921</v>
      </c>
    </row>
    <row r="127" spans="1:8">
      <c r="A127" s="231"/>
      <c r="B127" s="276" t="s">
        <v>1923</v>
      </c>
      <c r="C127" s="275" t="s">
        <v>1252</v>
      </c>
      <c r="D127" s="735"/>
      <c r="E127" s="216">
        <f t="shared" si="14"/>
        <v>43452</v>
      </c>
      <c r="F127" s="216">
        <f t="shared" si="14"/>
        <v>43457</v>
      </c>
      <c r="G127" s="216">
        <f>F127+28</f>
        <v>43485</v>
      </c>
      <c r="H127" s="218" t="s">
        <v>1921</v>
      </c>
    </row>
    <row r="128" spans="1:8">
      <c r="A128" s="231"/>
      <c r="B128" s="275" t="s">
        <v>1922</v>
      </c>
      <c r="C128" s="275" t="s">
        <v>1912</v>
      </c>
      <c r="D128" s="745"/>
      <c r="E128" s="216">
        <f t="shared" si="14"/>
        <v>43459</v>
      </c>
      <c r="F128" s="216">
        <f t="shared" si="14"/>
        <v>43464</v>
      </c>
      <c r="G128" s="216">
        <f>F128+28</f>
        <v>43492</v>
      </c>
      <c r="H128" s="218" t="s">
        <v>1921</v>
      </c>
    </row>
    <row r="129" spans="1:8">
      <c r="A129" s="231"/>
      <c r="B129" s="279"/>
      <c r="C129" s="279"/>
      <c r="D129" s="227"/>
      <c r="E129" s="226"/>
      <c r="F129" s="226"/>
      <c r="G129" s="226"/>
      <c r="H129" s="226"/>
    </row>
    <row r="130" spans="1:8">
      <c r="A130" s="231" t="s">
        <v>64</v>
      </c>
    </row>
    <row r="131" spans="1:8">
      <c r="A131" s="231"/>
      <c r="B131" s="741" t="s">
        <v>40</v>
      </c>
      <c r="C131" s="741" t="s">
        <v>41</v>
      </c>
      <c r="D131" s="743" t="s">
        <v>42</v>
      </c>
      <c r="E131" s="218" t="s">
        <v>199</v>
      </c>
      <c r="F131" s="218" t="s">
        <v>199</v>
      </c>
      <c r="G131" s="218" t="s">
        <v>1928</v>
      </c>
      <c r="H131" s="218" t="s">
        <v>64</v>
      </c>
    </row>
    <row r="132" spans="1:8">
      <c r="A132" s="231"/>
      <c r="B132" s="742"/>
      <c r="C132" s="742"/>
      <c r="D132" s="744"/>
      <c r="E132" s="218" t="s">
        <v>1083</v>
      </c>
      <c r="F132" s="218" t="s">
        <v>44</v>
      </c>
      <c r="G132" s="218" t="s">
        <v>45</v>
      </c>
      <c r="H132" s="218" t="s">
        <v>45</v>
      </c>
    </row>
    <row r="133" spans="1:8" ht="16.5" customHeight="1">
      <c r="A133" s="231"/>
      <c r="B133" s="256" t="s">
        <v>1927</v>
      </c>
      <c r="C133" s="256" t="s">
        <v>1912</v>
      </c>
      <c r="D133" s="733" t="s">
        <v>1926</v>
      </c>
      <c r="E133" s="216">
        <f>F133-5</f>
        <v>43431</v>
      </c>
      <c r="F133" s="216">
        <v>43436</v>
      </c>
      <c r="G133" s="216">
        <f>F133+28</f>
        <v>43464</v>
      </c>
      <c r="H133" s="218" t="s">
        <v>1921</v>
      </c>
    </row>
    <row r="134" spans="1:8">
      <c r="A134" s="231"/>
      <c r="B134" s="276" t="s">
        <v>1925</v>
      </c>
      <c r="C134" s="275" t="s">
        <v>1252</v>
      </c>
      <c r="D134" s="734"/>
      <c r="E134" s="216">
        <f t="shared" ref="E134:F137" si="15">E133+7</f>
        <v>43438</v>
      </c>
      <c r="F134" s="216">
        <f t="shared" si="15"/>
        <v>43443</v>
      </c>
      <c r="G134" s="216">
        <f>F134+28</f>
        <v>43471</v>
      </c>
      <c r="H134" s="218" t="s">
        <v>1921</v>
      </c>
    </row>
    <row r="135" spans="1:8">
      <c r="A135" s="231"/>
      <c r="B135" s="276" t="s">
        <v>1924</v>
      </c>
      <c r="C135" s="275" t="s">
        <v>1252</v>
      </c>
      <c r="D135" s="734"/>
      <c r="E135" s="216">
        <f t="shared" si="15"/>
        <v>43445</v>
      </c>
      <c r="F135" s="216">
        <f t="shared" si="15"/>
        <v>43450</v>
      </c>
      <c r="G135" s="216">
        <f>F135+28</f>
        <v>43478</v>
      </c>
      <c r="H135" s="218" t="s">
        <v>1921</v>
      </c>
    </row>
    <row r="136" spans="1:8">
      <c r="A136" s="231"/>
      <c r="B136" s="276" t="s">
        <v>1923</v>
      </c>
      <c r="C136" s="275" t="s">
        <v>1252</v>
      </c>
      <c r="D136" s="735"/>
      <c r="E136" s="216">
        <f t="shared" si="15"/>
        <v>43452</v>
      </c>
      <c r="F136" s="216">
        <f t="shared" si="15"/>
        <v>43457</v>
      </c>
      <c r="G136" s="216">
        <f>F136+28</f>
        <v>43485</v>
      </c>
      <c r="H136" s="218" t="s">
        <v>1921</v>
      </c>
    </row>
    <row r="137" spans="1:8">
      <c r="A137" s="231"/>
      <c r="B137" s="275" t="s">
        <v>1922</v>
      </c>
      <c r="C137" s="275" t="s">
        <v>1912</v>
      </c>
      <c r="D137" s="745"/>
      <c r="E137" s="216">
        <f t="shared" si="15"/>
        <v>43459</v>
      </c>
      <c r="F137" s="216">
        <f t="shared" si="15"/>
        <v>43464</v>
      </c>
      <c r="G137" s="216">
        <f>F137+28</f>
        <v>43492</v>
      </c>
      <c r="H137" s="218" t="s">
        <v>1921</v>
      </c>
    </row>
    <row r="138" spans="1:8">
      <c r="A138" s="231"/>
      <c r="B138" s="279"/>
      <c r="C138" s="279"/>
      <c r="D138" s="227"/>
      <c r="E138" s="226"/>
      <c r="F138" s="226"/>
      <c r="G138" s="226"/>
      <c r="H138" s="226"/>
    </row>
    <row r="139" spans="1:8">
      <c r="A139" s="231" t="s">
        <v>71</v>
      </c>
      <c r="B139" s="253"/>
      <c r="C139" s="253"/>
      <c r="D139" s="253"/>
      <c r="E139" s="253"/>
      <c r="F139" s="231"/>
      <c r="G139" s="231"/>
      <c r="H139" s="277"/>
    </row>
    <row r="140" spans="1:8">
      <c r="A140" s="231"/>
      <c r="B140" s="741" t="s">
        <v>40</v>
      </c>
      <c r="C140" s="741" t="s">
        <v>41</v>
      </c>
      <c r="D140" s="743" t="s">
        <v>42</v>
      </c>
      <c r="E140" s="218" t="s">
        <v>199</v>
      </c>
      <c r="F140" s="218" t="s">
        <v>199</v>
      </c>
      <c r="G140" s="218" t="s">
        <v>200</v>
      </c>
      <c r="H140" s="218" t="s">
        <v>1920</v>
      </c>
    </row>
    <row r="141" spans="1:8">
      <c r="A141" s="231"/>
      <c r="B141" s="742"/>
      <c r="C141" s="742"/>
      <c r="D141" s="744"/>
      <c r="E141" s="218" t="s">
        <v>1083</v>
      </c>
      <c r="F141" s="218" t="s">
        <v>44</v>
      </c>
      <c r="G141" s="218" t="s">
        <v>45</v>
      </c>
      <c r="H141" s="218" t="s">
        <v>45</v>
      </c>
    </row>
    <row r="142" spans="1:8" ht="16.5" customHeight="1">
      <c r="A142" s="231"/>
      <c r="B142" s="256" t="s">
        <v>1874</v>
      </c>
      <c r="C142" s="256" t="s">
        <v>1870</v>
      </c>
      <c r="D142" s="733" t="s">
        <v>1873</v>
      </c>
      <c r="E142" s="216">
        <f>F142-4</f>
        <v>43432</v>
      </c>
      <c r="F142" s="216">
        <v>43436</v>
      </c>
      <c r="G142" s="216">
        <f>F142+33</f>
        <v>43469</v>
      </c>
      <c r="H142" s="216" t="s">
        <v>215</v>
      </c>
    </row>
    <row r="143" spans="1:8">
      <c r="A143" s="231"/>
      <c r="B143" s="276" t="s">
        <v>1872</v>
      </c>
      <c r="C143" s="275" t="s">
        <v>94</v>
      </c>
      <c r="D143" s="734"/>
      <c r="E143" s="216">
        <f t="shared" ref="E143:F146" si="16">E142+7</f>
        <v>43439</v>
      </c>
      <c r="F143" s="216">
        <f t="shared" si="16"/>
        <v>43443</v>
      </c>
      <c r="G143" s="216">
        <f>F143+33</f>
        <v>43476</v>
      </c>
      <c r="H143" s="216" t="s">
        <v>215</v>
      </c>
    </row>
    <row r="144" spans="1:8">
      <c r="A144" s="231"/>
      <c r="B144" s="276" t="s">
        <v>1871</v>
      </c>
      <c r="C144" s="275" t="s">
        <v>1870</v>
      </c>
      <c r="D144" s="734"/>
      <c r="E144" s="216">
        <f t="shared" si="16"/>
        <v>43446</v>
      </c>
      <c r="F144" s="216">
        <f t="shared" si="16"/>
        <v>43450</v>
      </c>
      <c r="G144" s="216">
        <f>F144+33</f>
        <v>43483</v>
      </c>
      <c r="H144" s="216" t="s">
        <v>215</v>
      </c>
    </row>
    <row r="145" spans="1:8">
      <c r="A145" s="231"/>
      <c r="B145" s="276" t="s">
        <v>1869</v>
      </c>
      <c r="C145" s="275" t="s">
        <v>1456</v>
      </c>
      <c r="D145" s="735"/>
      <c r="E145" s="216">
        <f t="shared" si="16"/>
        <v>43453</v>
      </c>
      <c r="F145" s="216">
        <f t="shared" si="16"/>
        <v>43457</v>
      </c>
      <c r="G145" s="216">
        <f>F145+33</f>
        <v>43490</v>
      </c>
      <c r="H145" s="216" t="s">
        <v>215</v>
      </c>
    </row>
    <row r="146" spans="1:8">
      <c r="A146" s="231"/>
      <c r="B146" s="275" t="s">
        <v>1868</v>
      </c>
      <c r="C146" s="275" t="s">
        <v>1456</v>
      </c>
      <c r="D146" s="745"/>
      <c r="E146" s="216">
        <f t="shared" si="16"/>
        <v>43460</v>
      </c>
      <c r="F146" s="216">
        <f t="shared" si="16"/>
        <v>43464</v>
      </c>
      <c r="G146" s="216">
        <f>F146+33</f>
        <v>43497</v>
      </c>
      <c r="H146" s="216" t="s">
        <v>215</v>
      </c>
    </row>
    <row r="147" spans="1:8">
      <c r="A147" s="231"/>
      <c r="B147" s="279"/>
      <c r="C147" s="279"/>
      <c r="D147" s="227"/>
      <c r="E147" s="226"/>
      <c r="F147" s="226"/>
      <c r="G147" s="226"/>
      <c r="H147" s="226"/>
    </row>
    <row r="148" spans="1:8">
      <c r="A148" s="231" t="s">
        <v>57</v>
      </c>
    </row>
    <row r="149" spans="1:8">
      <c r="B149" s="741" t="s">
        <v>40</v>
      </c>
      <c r="C149" s="741" t="s">
        <v>41</v>
      </c>
      <c r="D149" s="743" t="s">
        <v>42</v>
      </c>
      <c r="E149" s="218" t="s">
        <v>199</v>
      </c>
      <c r="F149" s="218" t="s">
        <v>199</v>
      </c>
      <c r="G149" s="218" t="s">
        <v>207</v>
      </c>
      <c r="H149" s="218" t="s">
        <v>211</v>
      </c>
    </row>
    <row r="150" spans="1:8">
      <c r="B150" s="742"/>
      <c r="C150" s="742"/>
      <c r="D150" s="744"/>
      <c r="E150" s="218" t="s">
        <v>1083</v>
      </c>
      <c r="F150" s="218" t="s">
        <v>44</v>
      </c>
      <c r="G150" s="218" t="s">
        <v>45</v>
      </c>
      <c r="H150" s="218" t="s">
        <v>45</v>
      </c>
    </row>
    <row r="151" spans="1:8" ht="16.5" customHeight="1">
      <c r="B151" s="256" t="s">
        <v>1874</v>
      </c>
      <c r="C151" s="256" t="s">
        <v>1870</v>
      </c>
      <c r="D151" s="733" t="s">
        <v>1873</v>
      </c>
      <c r="E151" s="216">
        <f>F151-4</f>
        <v>43432</v>
      </c>
      <c r="F151" s="216">
        <v>43436</v>
      </c>
      <c r="G151" s="216">
        <f>F151+28</f>
        <v>43464</v>
      </c>
      <c r="H151" s="218" t="s">
        <v>58</v>
      </c>
    </row>
    <row r="152" spans="1:8">
      <c r="B152" s="276" t="s">
        <v>1872</v>
      </c>
      <c r="C152" s="275" t="s">
        <v>94</v>
      </c>
      <c r="D152" s="734"/>
      <c r="E152" s="216">
        <f t="shared" ref="E152:G155" si="17">E151+7</f>
        <v>43439</v>
      </c>
      <c r="F152" s="216">
        <f t="shared" si="17"/>
        <v>43443</v>
      </c>
      <c r="G152" s="216">
        <f t="shared" si="17"/>
        <v>43471</v>
      </c>
      <c r="H152" s="218" t="s">
        <v>58</v>
      </c>
    </row>
    <row r="153" spans="1:8">
      <c r="B153" s="276" t="s">
        <v>1871</v>
      </c>
      <c r="C153" s="275" t="s">
        <v>1870</v>
      </c>
      <c r="D153" s="734"/>
      <c r="E153" s="216">
        <f t="shared" si="17"/>
        <v>43446</v>
      </c>
      <c r="F153" s="216">
        <f t="shared" si="17"/>
        <v>43450</v>
      </c>
      <c r="G153" s="216">
        <f t="shared" si="17"/>
        <v>43478</v>
      </c>
      <c r="H153" s="218" t="s">
        <v>58</v>
      </c>
    </row>
    <row r="154" spans="1:8">
      <c r="B154" s="276" t="s">
        <v>1869</v>
      </c>
      <c r="C154" s="275" t="s">
        <v>1456</v>
      </c>
      <c r="D154" s="735"/>
      <c r="E154" s="216">
        <f t="shared" si="17"/>
        <v>43453</v>
      </c>
      <c r="F154" s="216">
        <f t="shared" si="17"/>
        <v>43457</v>
      </c>
      <c r="G154" s="216">
        <f t="shared" si="17"/>
        <v>43485</v>
      </c>
      <c r="H154" s="218" t="s">
        <v>58</v>
      </c>
    </row>
    <row r="155" spans="1:8">
      <c r="B155" s="275" t="s">
        <v>1868</v>
      </c>
      <c r="C155" s="275" t="s">
        <v>1456</v>
      </c>
      <c r="D155" s="745"/>
      <c r="E155" s="216">
        <f t="shared" si="17"/>
        <v>43460</v>
      </c>
      <c r="F155" s="216">
        <f t="shared" si="17"/>
        <v>43464</v>
      </c>
      <c r="G155" s="216">
        <f t="shared" si="17"/>
        <v>43492</v>
      </c>
      <c r="H155" s="218" t="s">
        <v>58</v>
      </c>
    </row>
    <row r="156" spans="1:8">
      <c r="B156" s="279"/>
      <c r="C156" s="279"/>
      <c r="D156" s="227"/>
      <c r="E156" s="226"/>
      <c r="F156" s="226"/>
      <c r="G156" s="226"/>
      <c r="H156" s="245"/>
    </row>
    <row r="157" spans="1:8">
      <c r="A157" s="231" t="s">
        <v>536</v>
      </c>
    </row>
    <row r="158" spans="1:8">
      <c r="B158" s="741" t="s">
        <v>40</v>
      </c>
      <c r="C158" s="741" t="s">
        <v>41</v>
      </c>
      <c r="D158" s="743" t="s">
        <v>42</v>
      </c>
      <c r="E158" s="218" t="s">
        <v>199</v>
      </c>
      <c r="F158" s="218" t="s">
        <v>199</v>
      </c>
      <c r="G158" s="218" t="s">
        <v>207</v>
      </c>
      <c r="H158" s="218" t="s">
        <v>1919</v>
      </c>
    </row>
    <row r="159" spans="1:8">
      <c r="B159" s="742"/>
      <c r="C159" s="742"/>
      <c r="D159" s="744"/>
      <c r="E159" s="218" t="s">
        <v>1083</v>
      </c>
      <c r="F159" s="218" t="s">
        <v>44</v>
      </c>
      <c r="G159" s="218" t="s">
        <v>45</v>
      </c>
      <c r="H159" s="218" t="s">
        <v>45</v>
      </c>
    </row>
    <row r="160" spans="1:8" ht="16.5" customHeight="1">
      <c r="B160" s="256" t="s">
        <v>1874</v>
      </c>
      <c r="C160" s="256" t="s">
        <v>1870</v>
      </c>
      <c r="D160" s="733" t="s">
        <v>1873</v>
      </c>
      <c r="E160" s="216">
        <f>F160-4</f>
        <v>43432</v>
      </c>
      <c r="F160" s="216">
        <v>43436</v>
      </c>
      <c r="G160" s="216">
        <f>F160+28</f>
        <v>43464</v>
      </c>
      <c r="H160" s="218" t="s">
        <v>58</v>
      </c>
    </row>
    <row r="161" spans="1:8">
      <c r="B161" s="276" t="s">
        <v>1872</v>
      </c>
      <c r="C161" s="275" t="s">
        <v>94</v>
      </c>
      <c r="D161" s="734"/>
      <c r="E161" s="216">
        <f t="shared" ref="E161:G164" si="18">E160+7</f>
        <v>43439</v>
      </c>
      <c r="F161" s="216">
        <f t="shared" si="18"/>
        <v>43443</v>
      </c>
      <c r="G161" s="216">
        <f t="shared" si="18"/>
        <v>43471</v>
      </c>
      <c r="H161" s="218" t="s">
        <v>58</v>
      </c>
    </row>
    <row r="162" spans="1:8">
      <c r="B162" s="276" t="s">
        <v>1871</v>
      </c>
      <c r="C162" s="275" t="s">
        <v>1870</v>
      </c>
      <c r="D162" s="734"/>
      <c r="E162" s="216">
        <f t="shared" si="18"/>
        <v>43446</v>
      </c>
      <c r="F162" s="216">
        <f t="shared" si="18"/>
        <v>43450</v>
      </c>
      <c r="G162" s="216">
        <f t="shared" si="18"/>
        <v>43478</v>
      </c>
      <c r="H162" s="218" t="s">
        <v>58</v>
      </c>
    </row>
    <row r="163" spans="1:8">
      <c r="B163" s="276" t="s">
        <v>1869</v>
      </c>
      <c r="C163" s="275" t="s">
        <v>1456</v>
      </c>
      <c r="D163" s="735"/>
      <c r="E163" s="216">
        <f t="shared" si="18"/>
        <v>43453</v>
      </c>
      <c r="F163" s="216">
        <f t="shared" si="18"/>
        <v>43457</v>
      </c>
      <c r="G163" s="216">
        <f t="shared" si="18"/>
        <v>43485</v>
      </c>
      <c r="H163" s="218" t="s">
        <v>58</v>
      </c>
    </row>
    <row r="164" spans="1:8">
      <c r="B164" s="275" t="s">
        <v>1868</v>
      </c>
      <c r="C164" s="275" t="s">
        <v>1456</v>
      </c>
      <c r="D164" s="745"/>
      <c r="E164" s="216">
        <f t="shared" si="18"/>
        <v>43460</v>
      </c>
      <c r="F164" s="216">
        <f t="shared" si="18"/>
        <v>43464</v>
      </c>
      <c r="G164" s="216">
        <f t="shared" si="18"/>
        <v>43492</v>
      </c>
      <c r="H164" s="218" t="s">
        <v>58</v>
      </c>
    </row>
    <row r="165" spans="1:8">
      <c r="B165" s="279"/>
      <c r="C165" s="279"/>
      <c r="D165" s="227"/>
      <c r="E165" s="226"/>
      <c r="F165" s="226"/>
      <c r="G165" s="226"/>
    </row>
    <row r="166" spans="1:8">
      <c r="A166" s="272" t="s">
        <v>221</v>
      </c>
      <c r="B166" s="273"/>
      <c r="C166" s="273"/>
      <c r="D166" s="272"/>
      <c r="E166" s="272"/>
      <c r="F166" s="272"/>
      <c r="G166" s="272"/>
      <c r="H166" s="254"/>
    </row>
    <row r="167" spans="1:8">
      <c r="A167" s="231" t="s">
        <v>1918</v>
      </c>
      <c r="B167" s="214"/>
      <c r="C167" s="214"/>
    </row>
    <row r="168" spans="1:8">
      <c r="B168" s="741" t="s">
        <v>40</v>
      </c>
      <c r="C168" s="741" t="s">
        <v>41</v>
      </c>
      <c r="D168" s="743" t="s">
        <v>42</v>
      </c>
      <c r="E168" s="218" t="s">
        <v>199</v>
      </c>
      <c r="F168" s="218" t="s">
        <v>199</v>
      </c>
      <c r="G168" s="218" t="s">
        <v>1917</v>
      </c>
    </row>
    <row r="169" spans="1:8">
      <c r="B169" s="742"/>
      <c r="C169" s="742"/>
      <c r="D169" s="744"/>
      <c r="E169" s="218" t="s">
        <v>1083</v>
      </c>
      <c r="F169" s="218" t="s">
        <v>44</v>
      </c>
      <c r="G169" s="218" t="s">
        <v>45</v>
      </c>
    </row>
    <row r="170" spans="1:8" ht="16.5" customHeight="1">
      <c r="B170" s="256" t="s">
        <v>1916</v>
      </c>
      <c r="C170" s="256" t="s">
        <v>1915</v>
      </c>
      <c r="D170" s="733" t="s">
        <v>1914</v>
      </c>
      <c r="E170" s="216">
        <f>F170-4</f>
        <v>43432</v>
      </c>
      <c r="F170" s="216">
        <v>43436</v>
      </c>
      <c r="G170" s="216">
        <f>F170+32</f>
        <v>43468</v>
      </c>
    </row>
    <row r="171" spans="1:8">
      <c r="B171" s="276" t="s">
        <v>1913</v>
      </c>
      <c r="C171" s="275" t="s">
        <v>1912</v>
      </c>
      <c r="D171" s="734"/>
      <c r="E171" s="216">
        <f t="shared" ref="E171:F174" si="19">E170+7</f>
        <v>43439</v>
      </c>
      <c r="F171" s="216">
        <f t="shared" si="19"/>
        <v>43443</v>
      </c>
      <c r="G171" s="216">
        <f>F171+32</f>
        <v>43475</v>
      </c>
    </row>
    <row r="172" spans="1:8">
      <c r="B172" s="276" t="s">
        <v>1911</v>
      </c>
      <c r="C172" s="275" t="s">
        <v>1245</v>
      </c>
      <c r="D172" s="734"/>
      <c r="E172" s="216">
        <f t="shared" si="19"/>
        <v>43446</v>
      </c>
      <c r="F172" s="216">
        <f t="shared" si="19"/>
        <v>43450</v>
      </c>
      <c r="G172" s="216">
        <f>F172+32</f>
        <v>43482</v>
      </c>
    </row>
    <row r="173" spans="1:8">
      <c r="B173" s="276" t="s">
        <v>1910</v>
      </c>
      <c r="C173" s="275" t="s">
        <v>1909</v>
      </c>
      <c r="D173" s="735"/>
      <c r="E173" s="216">
        <f t="shared" si="19"/>
        <v>43453</v>
      </c>
      <c r="F173" s="216">
        <f t="shared" si="19"/>
        <v>43457</v>
      </c>
      <c r="G173" s="216">
        <f>F173+32</f>
        <v>43489</v>
      </c>
    </row>
    <row r="174" spans="1:8">
      <c r="B174" s="275" t="s">
        <v>1908</v>
      </c>
      <c r="C174" s="275" t="s">
        <v>1105</v>
      </c>
      <c r="D174" s="745"/>
      <c r="E174" s="216">
        <f t="shared" si="19"/>
        <v>43460</v>
      </c>
      <c r="F174" s="216">
        <f t="shared" si="19"/>
        <v>43464</v>
      </c>
      <c r="G174" s="216">
        <f>F174+32</f>
        <v>43496</v>
      </c>
    </row>
    <row r="175" spans="1:8">
      <c r="B175" s="227"/>
      <c r="C175" s="280"/>
      <c r="D175" s="227"/>
      <c r="E175" s="226"/>
      <c r="G175" s="317"/>
    </row>
    <row r="176" spans="1:8" s="231" customFormat="1">
      <c r="A176" s="231" t="s">
        <v>222</v>
      </c>
      <c r="B176" s="214"/>
      <c r="C176" s="316"/>
      <c r="D176" s="294"/>
      <c r="E176" s="214"/>
      <c r="F176" s="214"/>
      <c r="G176" s="214"/>
    </row>
    <row r="177" spans="1:7">
      <c r="B177" s="741" t="s">
        <v>40</v>
      </c>
      <c r="C177" s="741" t="s">
        <v>41</v>
      </c>
      <c r="D177" s="743" t="s">
        <v>42</v>
      </c>
      <c r="E177" s="218" t="s">
        <v>199</v>
      </c>
      <c r="F177" s="218" t="s">
        <v>199</v>
      </c>
      <c r="G177" s="218" t="s">
        <v>1907</v>
      </c>
    </row>
    <row r="178" spans="1:7">
      <c r="B178" s="742"/>
      <c r="C178" s="742"/>
      <c r="D178" s="744"/>
      <c r="E178" s="218" t="s">
        <v>1083</v>
      </c>
      <c r="F178" s="218" t="s">
        <v>44</v>
      </c>
      <c r="G178" s="218" t="s">
        <v>45</v>
      </c>
    </row>
    <row r="179" spans="1:7" ht="16.5" customHeight="1">
      <c r="B179" s="256" t="s">
        <v>1906</v>
      </c>
      <c r="C179" s="256" t="s">
        <v>1905</v>
      </c>
      <c r="D179" s="733" t="s">
        <v>1904</v>
      </c>
      <c r="E179" s="216">
        <f>F179-4</f>
        <v>43431</v>
      </c>
      <c r="F179" s="216">
        <v>43435</v>
      </c>
      <c r="G179" s="216">
        <f>F179+26</f>
        <v>43461</v>
      </c>
    </row>
    <row r="180" spans="1:7">
      <c r="B180" s="276" t="s">
        <v>1903</v>
      </c>
      <c r="C180" s="275" t="s">
        <v>1902</v>
      </c>
      <c r="D180" s="734"/>
      <c r="E180" s="216">
        <f t="shared" ref="E180:F183" si="20">E179+7</f>
        <v>43438</v>
      </c>
      <c r="F180" s="216">
        <f t="shared" si="20"/>
        <v>43442</v>
      </c>
      <c r="G180" s="216">
        <f>F180+26</f>
        <v>43468</v>
      </c>
    </row>
    <row r="181" spans="1:7">
      <c r="B181" s="276" t="s">
        <v>1901</v>
      </c>
      <c r="C181" s="275" t="s">
        <v>1319</v>
      </c>
      <c r="D181" s="734"/>
      <c r="E181" s="216">
        <f t="shared" si="20"/>
        <v>43445</v>
      </c>
      <c r="F181" s="216">
        <f t="shared" si="20"/>
        <v>43449</v>
      </c>
      <c r="G181" s="216">
        <f>F181+26</f>
        <v>43475</v>
      </c>
    </row>
    <row r="182" spans="1:7">
      <c r="B182" s="276" t="s">
        <v>1900</v>
      </c>
      <c r="C182" s="275" t="s">
        <v>1829</v>
      </c>
      <c r="D182" s="735"/>
      <c r="E182" s="216">
        <f t="shared" si="20"/>
        <v>43452</v>
      </c>
      <c r="F182" s="216">
        <f t="shared" si="20"/>
        <v>43456</v>
      </c>
      <c r="G182" s="216">
        <f>F182+26</f>
        <v>43482</v>
      </c>
    </row>
    <row r="183" spans="1:7">
      <c r="B183" s="275" t="s">
        <v>1899</v>
      </c>
      <c r="C183" s="275" t="s">
        <v>1898</v>
      </c>
      <c r="D183" s="745"/>
      <c r="E183" s="216">
        <f t="shared" si="20"/>
        <v>43459</v>
      </c>
      <c r="F183" s="216">
        <f t="shared" si="20"/>
        <v>43463</v>
      </c>
      <c r="G183" s="216">
        <f>F183+26</f>
        <v>43489</v>
      </c>
    </row>
    <row r="184" spans="1:7">
      <c r="B184" s="214"/>
      <c r="C184" s="280"/>
      <c r="E184" s="226"/>
      <c r="F184" s="226"/>
      <c r="G184" s="226"/>
    </row>
    <row r="185" spans="1:7">
      <c r="A185" s="740" t="s">
        <v>1897</v>
      </c>
      <c r="B185" s="740"/>
    </row>
    <row r="186" spans="1:7">
      <c r="B186" s="741" t="s">
        <v>40</v>
      </c>
      <c r="C186" s="741" t="s">
        <v>41</v>
      </c>
      <c r="D186" s="743" t="s">
        <v>42</v>
      </c>
      <c r="E186" s="218" t="s">
        <v>199</v>
      </c>
      <c r="F186" s="218" t="s">
        <v>199</v>
      </c>
      <c r="G186" s="218" t="s">
        <v>1896</v>
      </c>
    </row>
    <row r="187" spans="1:7">
      <c r="B187" s="742"/>
      <c r="C187" s="742"/>
      <c r="D187" s="744"/>
      <c r="E187" s="218" t="s">
        <v>1083</v>
      </c>
      <c r="F187" s="218" t="s">
        <v>44</v>
      </c>
      <c r="G187" s="218" t="s">
        <v>45</v>
      </c>
    </row>
    <row r="188" spans="1:7">
      <c r="B188" s="256" t="s">
        <v>1895</v>
      </c>
      <c r="C188" s="256" t="s">
        <v>1839</v>
      </c>
      <c r="D188" s="745" t="s">
        <v>1894</v>
      </c>
      <c r="E188" s="216">
        <f>F188-4</f>
        <v>43434</v>
      </c>
      <c r="F188" s="216">
        <v>43438</v>
      </c>
      <c r="G188" s="216">
        <f>F188+28</f>
        <v>43466</v>
      </c>
    </row>
    <row r="189" spans="1:7">
      <c r="B189" s="276" t="s">
        <v>1893</v>
      </c>
      <c r="C189" s="256" t="s">
        <v>398</v>
      </c>
      <c r="D189" s="745"/>
      <c r="E189" s="216">
        <f t="shared" ref="E189:F191" si="21">E188+7</f>
        <v>43441</v>
      </c>
      <c r="F189" s="216">
        <f t="shared" si="21"/>
        <v>43445</v>
      </c>
      <c r="G189" s="216">
        <f>F189+28</f>
        <v>43473</v>
      </c>
    </row>
    <row r="190" spans="1:7">
      <c r="B190" s="276" t="s">
        <v>1892</v>
      </c>
      <c r="C190" s="256" t="s">
        <v>496</v>
      </c>
      <c r="D190" s="745"/>
      <c r="E190" s="216">
        <f t="shared" si="21"/>
        <v>43448</v>
      </c>
      <c r="F190" s="216">
        <f t="shared" si="21"/>
        <v>43452</v>
      </c>
      <c r="G190" s="216">
        <f>F190+28</f>
        <v>43480</v>
      </c>
    </row>
    <row r="191" spans="1:7">
      <c r="B191" s="276" t="s">
        <v>1891</v>
      </c>
      <c r="C191" s="256" t="s">
        <v>497</v>
      </c>
      <c r="D191" s="745"/>
      <c r="E191" s="216">
        <f t="shared" si="21"/>
        <v>43455</v>
      </c>
      <c r="F191" s="216">
        <f t="shared" si="21"/>
        <v>43459</v>
      </c>
      <c r="G191" s="216">
        <f>F191+28</f>
        <v>43487</v>
      </c>
    </row>
    <row r="192" spans="1:7">
      <c r="B192" s="279"/>
      <c r="C192" s="279"/>
      <c r="D192" s="227"/>
      <c r="E192" s="226"/>
      <c r="F192" s="226"/>
      <c r="G192" s="226"/>
    </row>
    <row r="193" spans="1:8">
      <c r="A193" s="231" t="s">
        <v>1890</v>
      </c>
    </row>
    <row r="194" spans="1:8">
      <c r="B194" s="741" t="s">
        <v>40</v>
      </c>
      <c r="C194" s="741" t="s">
        <v>41</v>
      </c>
      <c r="D194" s="743" t="s">
        <v>42</v>
      </c>
      <c r="E194" s="218" t="s">
        <v>199</v>
      </c>
      <c r="F194" s="218" t="s">
        <v>199</v>
      </c>
      <c r="G194" s="218" t="s">
        <v>1852</v>
      </c>
      <c r="H194" s="218" t="s">
        <v>1890</v>
      </c>
    </row>
    <row r="195" spans="1:8">
      <c r="B195" s="742"/>
      <c r="C195" s="742"/>
      <c r="D195" s="744"/>
      <c r="E195" s="218" t="s">
        <v>1083</v>
      </c>
      <c r="F195" s="218" t="s">
        <v>44</v>
      </c>
      <c r="G195" s="218" t="s">
        <v>45</v>
      </c>
      <c r="H195" s="218" t="s">
        <v>45</v>
      </c>
    </row>
    <row r="196" spans="1:8" ht="16.5" customHeight="1">
      <c r="B196" s="256" t="s">
        <v>1850</v>
      </c>
      <c r="C196" s="256" t="s">
        <v>1392</v>
      </c>
      <c r="D196" s="745" t="s">
        <v>1849</v>
      </c>
      <c r="E196" s="216">
        <f>F196-5</f>
        <v>43433</v>
      </c>
      <c r="F196" s="216">
        <v>43438</v>
      </c>
      <c r="G196" s="216">
        <f>F196+24</f>
        <v>43462</v>
      </c>
      <c r="H196" s="216" t="s">
        <v>1843</v>
      </c>
    </row>
    <row r="197" spans="1:8">
      <c r="B197" s="276" t="s">
        <v>1848</v>
      </c>
      <c r="C197" s="256" t="s">
        <v>47</v>
      </c>
      <c r="D197" s="745"/>
      <c r="E197" s="216">
        <f t="shared" ref="E197:F199" si="22">E196+7</f>
        <v>43440</v>
      </c>
      <c r="F197" s="216">
        <f t="shared" si="22"/>
        <v>43445</v>
      </c>
      <c r="G197" s="216">
        <f>F197+24</f>
        <v>43469</v>
      </c>
      <c r="H197" s="216" t="s">
        <v>1843</v>
      </c>
    </row>
    <row r="198" spans="1:8">
      <c r="B198" s="276" t="s">
        <v>1847</v>
      </c>
      <c r="C198" s="256" t="s">
        <v>1846</v>
      </c>
      <c r="D198" s="745"/>
      <c r="E198" s="216">
        <f t="shared" si="22"/>
        <v>43447</v>
      </c>
      <c r="F198" s="216">
        <f t="shared" si="22"/>
        <v>43452</v>
      </c>
      <c r="G198" s="216">
        <f>F198+24</f>
        <v>43476</v>
      </c>
      <c r="H198" s="216" t="s">
        <v>1843</v>
      </c>
    </row>
    <row r="199" spans="1:8">
      <c r="B199" s="276" t="s">
        <v>1845</v>
      </c>
      <c r="C199" s="256" t="s">
        <v>1844</v>
      </c>
      <c r="D199" s="745"/>
      <c r="E199" s="216">
        <f t="shared" si="22"/>
        <v>43454</v>
      </c>
      <c r="F199" s="216">
        <f t="shared" si="22"/>
        <v>43459</v>
      </c>
      <c r="G199" s="216">
        <f>F199+24</f>
        <v>43483</v>
      </c>
      <c r="H199" s="216" t="s">
        <v>1843</v>
      </c>
    </row>
    <row r="200" spans="1:8">
      <c r="B200" s="214"/>
      <c r="C200" s="214"/>
      <c r="E200" s="226"/>
      <c r="F200" s="226"/>
      <c r="G200" s="226"/>
    </row>
    <row r="201" spans="1:8">
      <c r="A201" s="231" t="s">
        <v>80</v>
      </c>
      <c r="B201" s="214"/>
      <c r="C201" s="214"/>
      <c r="E201" s="231"/>
      <c r="F201" s="231"/>
      <c r="G201" s="277"/>
    </row>
    <row r="202" spans="1:8">
      <c r="B202" s="741" t="s">
        <v>40</v>
      </c>
      <c r="C202" s="741" t="s">
        <v>41</v>
      </c>
      <c r="D202" s="743" t="s">
        <v>42</v>
      </c>
      <c r="E202" s="218" t="s">
        <v>199</v>
      </c>
      <c r="F202" s="218" t="s">
        <v>199</v>
      </c>
      <c r="G202" s="218" t="s">
        <v>227</v>
      </c>
    </row>
    <row r="203" spans="1:8">
      <c r="B203" s="742"/>
      <c r="C203" s="742"/>
      <c r="D203" s="744"/>
      <c r="E203" s="218" t="s">
        <v>1083</v>
      </c>
      <c r="F203" s="218" t="s">
        <v>44</v>
      </c>
      <c r="G203" s="218" t="s">
        <v>45</v>
      </c>
    </row>
    <row r="204" spans="1:8" ht="16.5" customHeight="1">
      <c r="B204" s="256" t="s">
        <v>1874</v>
      </c>
      <c r="C204" s="256" t="s">
        <v>1870</v>
      </c>
      <c r="D204" s="733" t="s">
        <v>1873</v>
      </c>
      <c r="E204" s="216">
        <f>F204-4</f>
        <v>43432</v>
      </c>
      <c r="F204" s="216">
        <v>43436</v>
      </c>
      <c r="G204" s="216">
        <f>F204+20</f>
        <v>43456</v>
      </c>
    </row>
    <row r="205" spans="1:8">
      <c r="B205" s="276" t="s">
        <v>1872</v>
      </c>
      <c r="C205" s="275" t="s">
        <v>94</v>
      </c>
      <c r="D205" s="734"/>
      <c r="E205" s="216">
        <f t="shared" ref="E205:F208" si="23">E204+7</f>
        <v>43439</v>
      </c>
      <c r="F205" s="216">
        <f t="shared" si="23"/>
        <v>43443</v>
      </c>
      <c r="G205" s="216">
        <f>F205+20</f>
        <v>43463</v>
      </c>
    </row>
    <row r="206" spans="1:8">
      <c r="B206" s="276" t="s">
        <v>1871</v>
      </c>
      <c r="C206" s="275" t="s">
        <v>1870</v>
      </c>
      <c r="D206" s="734"/>
      <c r="E206" s="216">
        <f t="shared" si="23"/>
        <v>43446</v>
      </c>
      <c r="F206" s="216">
        <f t="shared" si="23"/>
        <v>43450</v>
      </c>
      <c r="G206" s="216">
        <f>F206+20</f>
        <v>43470</v>
      </c>
    </row>
    <row r="207" spans="1:8">
      <c r="B207" s="276" t="s">
        <v>1869</v>
      </c>
      <c r="C207" s="275" t="s">
        <v>1456</v>
      </c>
      <c r="D207" s="735"/>
      <c r="E207" s="216">
        <f t="shared" si="23"/>
        <v>43453</v>
      </c>
      <c r="F207" s="216">
        <f t="shared" si="23"/>
        <v>43457</v>
      </c>
      <c r="G207" s="216">
        <f>F207+20</f>
        <v>43477</v>
      </c>
    </row>
    <row r="208" spans="1:8">
      <c r="B208" s="275" t="s">
        <v>1868</v>
      </c>
      <c r="C208" s="275" t="s">
        <v>1456</v>
      </c>
      <c r="D208" s="745"/>
      <c r="E208" s="216">
        <f t="shared" si="23"/>
        <v>43460</v>
      </c>
      <c r="F208" s="216">
        <f t="shared" si="23"/>
        <v>43464</v>
      </c>
      <c r="G208" s="216">
        <f>F208+20</f>
        <v>43484</v>
      </c>
    </row>
    <row r="209" spans="1:7">
      <c r="B209" s="279"/>
      <c r="C209" s="279"/>
      <c r="D209" s="227"/>
      <c r="E209" s="226"/>
      <c r="F209" s="226"/>
      <c r="G209" s="226"/>
    </row>
    <row r="210" spans="1:7">
      <c r="A210" s="231" t="s">
        <v>1889</v>
      </c>
      <c r="B210" s="279"/>
      <c r="C210" s="253"/>
      <c r="D210" s="231"/>
      <c r="E210" s="231"/>
      <c r="F210" s="231"/>
      <c r="G210" s="277"/>
    </row>
    <row r="211" spans="1:7">
      <c r="A211" s="231"/>
      <c r="B211" s="741" t="s">
        <v>40</v>
      </c>
      <c r="C211" s="741" t="s">
        <v>41</v>
      </c>
      <c r="D211" s="743" t="s">
        <v>42</v>
      </c>
      <c r="E211" s="218" t="s">
        <v>199</v>
      </c>
      <c r="F211" s="218" t="s">
        <v>199</v>
      </c>
      <c r="G211" s="218" t="s">
        <v>1888</v>
      </c>
    </row>
    <row r="212" spans="1:7">
      <c r="A212" s="231"/>
      <c r="B212" s="742"/>
      <c r="C212" s="742"/>
      <c r="D212" s="744"/>
      <c r="E212" s="218" t="s">
        <v>1083</v>
      </c>
      <c r="F212" s="218" t="s">
        <v>44</v>
      </c>
      <c r="G212" s="218" t="s">
        <v>45</v>
      </c>
    </row>
    <row r="213" spans="1:7" ht="16.5" customHeight="1">
      <c r="A213" s="231"/>
      <c r="B213" s="256" t="s">
        <v>1887</v>
      </c>
      <c r="C213" s="256" t="s">
        <v>1475</v>
      </c>
      <c r="D213" s="745" t="s">
        <v>1886</v>
      </c>
      <c r="E213" s="216">
        <f>F213-6</f>
        <v>43434</v>
      </c>
      <c r="F213" s="216">
        <v>43440</v>
      </c>
      <c r="G213" s="216">
        <f>F213+30</f>
        <v>43470</v>
      </c>
    </row>
    <row r="214" spans="1:7">
      <c r="A214" s="231"/>
      <c r="B214" s="276" t="s">
        <v>1885</v>
      </c>
      <c r="C214" s="256" t="s">
        <v>1884</v>
      </c>
      <c r="D214" s="745"/>
      <c r="E214" s="216">
        <f t="shared" ref="E214:F216" si="24">E213+7</f>
        <v>43441</v>
      </c>
      <c r="F214" s="216">
        <f t="shared" si="24"/>
        <v>43447</v>
      </c>
      <c r="G214" s="216">
        <f>F214+30</f>
        <v>43477</v>
      </c>
    </row>
    <row r="215" spans="1:7">
      <c r="A215" s="231"/>
      <c r="B215" s="276" t="s">
        <v>1883</v>
      </c>
      <c r="C215" s="256" t="s">
        <v>682</v>
      </c>
      <c r="D215" s="745"/>
      <c r="E215" s="216">
        <f t="shared" si="24"/>
        <v>43448</v>
      </c>
      <c r="F215" s="216">
        <f t="shared" si="24"/>
        <v>43454</v>
      </c>
      <c r="G215" s="216">
        <f>F215+30</f>
        <v>43484</v>
      </c>
    </row>
    <row r="216" spans="1:7">
      <c r="A216" s="231"/>
      <c r="B216" s="276" t="s">
        <v>1882</v>
      </c>
      <c r="C216" s="256" t="s">
        <v>1881</v>
      </c>
      <c r="D216" s="745"/>
      <c r="E216" s="216">
        <f t="shared" si="24"/>
        <v>43455</v>
      </c>
      <c r="F216" s="216">
        <f t="shared" si="24"/>
        <v>43461</v>
      </c>
      <c r="G216" s="216">
        <f>F216+30</f>
        <v>43491</v>
      </c>
    </row>
    <row r="217" spans="1:7">
      <c r="B217" s="214"/>
      <c r="C217" s="214"/>
      <c r="E217" s="226"/>
      <c r="F217" s="226"/>
      <c r="G217" s="226"/>
    </row>
    <row r="218" spans="1:7">
      <c r="A218" s="231" t="s">
        <v>91</v>
      </c>
      <c r="B218" s="214"/>
      <c r="C218" s="214"/>
      <c r="E218" s="231"/>
      <c r="F218" s="231"/>
      <c r="G218" s="277"/>
    </row>
    <row r="219" spans="1:7">
      <c r="B219" s="741" t="s">
        <v>40</v>
      </c>
      <c r="C219" s="741" t="s">
        <v>41</v>
      </c>
      <c r="D219" s="743" t="s">
        <v>42</v>
      </c>
      <c r="E219" s="218" t="s">
        <v>199</v>
      </c>
      <c r="F219" s="218" t="s">
        <v>199</v>
      </c>
      <c r="G219" s="218" t="s">
        <v>1880</v>
      </c>
    </row>
    <row r="220" spans="1:7">
      <c r="B220" s="742"/>
      <c r="C220" s="742"/>
      <c r="D220" s="744"/>
      <c r="E220" s="218" t="s">
        <v>1083</v>
      </c>
      <c r="F220" s="218" t="s">
        <v>44</v>
      </c>
      <c r="G220" s="218" t="s">
        <v>45</v>
      </c>
    </row>
    <row r="221" spans="1:7" ht="16.5" customHeight="1">
      <c r="B221" s="256" t="s">
        <v>1090</v>
      </c>
      <c r="C221" s="256"/>
      <c r="D221" s="745" t="s">
        <v>1879</v>
      </c>
      <c r="E221" s="216">
        <f>F221-3</f>
        <v>43440</v>
      </c>
      <c r="F221" s="216">
        <v>43443</v>
      </c>
      <c r="G221" s="216">
        <f>F221+27</f>
        <v>43470</v>
      </c>
    </row>
    <row r="222" spans="1:7">
      <c r="B222" s="256" t="s">
        <v>1090</v>
      </c>
      <c r="C222" s="256"/>
      <c r="D222" s="745"/>
      <c r="E222" s="216">
        <f t="shared" ref="E222:F224" si="25">E221+7</f>
        <v>43447</v>
      </c>
      <c r="F222" s="216">
        <f t="shared" si="25"/>
        <v>43450</v>
      </c>
      <c r="G222" s="216">
        <f>F222+27</f>
        <v>43477</v>
      </c>
    </row>
    <row r="223" spans="1:7">
      <c r="B223" s="276" t="s">
        <v>1878</v>
      </c>
      <c r="C223" s="256" t="s">
        <v>1877</v>
      </c>
      <c r="D223" s="745"/>
      <c r="E223" s="216">
        <f t="shared" si="25"/>
        <v>43454</v>
      </c>
      <c r="F223" s="216">
        <f t="shared" si="25"/>
        <v>43457</v>
      </c>
      <c r="G223" s="216">
        <f>F223+27</f>
        <v>43484</v>
      </c>
    </row>
    <row r="224" spans="1:7">
      <c r="B224" s="276" t="s">
        <v>1876</v>
      </c>
      <c r="C224" s="256" t="s">
        <v>94</v>
      </c>
      <c r="D224" s="745"/>
      <c r="E224" s="216">
        <f t="shared" si="25"/>
        <v>43461</v>
      </c>
      <c r="F224" s="216">
        <f t="shared" si="25"/>
        <v>43464</v>
      </c>
      <c r="G224" s="216">
        <f>F224+27</f>
        <v>43491</v>
      </c>
    </row>
    <row r="225" spans="1:8">
      <c r="B225" s="214"/>
      <c r="C225" s="214"/>
      <c r="E225" s="226"/>
      <c r="F225" s="226"/>
      <c r="G225" s="226"/>
    </row>
    <row r="226" spans="1:8">
      <c r="A226" s="231" t="s">
        <v>230</v>
      </c>
      <c r="B226" s="214"/>
      <c r="C226" s="214"/>
    </row>
    <row r="227" spans="1:8">
      <c r="B227" s="741" t="s">
        <v>40</v>
      </c>
      <c r="C227" s="741" t="s">
        <v>41</v>
      </c>
      <c r="D227" s="743" t="s">
        <v>42</v>
      </c>
      <c r="E227" s="218" t="s">
        <v>199</v>
      </c>
      <c r="F227" s="218" t="s">
        <v>199</v>
      </c>
      <c r="G227" s="218" t="s">
        <v>1852</v>
      </c>
      <c r="H227" s="218" t="s">
        <v>1875</v>
      </c>
    </row>
    <row r="228" spans="1:8">
      <c r="B228" s="742"/>
      <c r="C228" s="742"/>
      <c r="D228" s="744"/>
      <c r="E228" s="218" t="s">
        <v>1083</v>
      </c>
      <c r="F228" s="218" t="s">
        <v>44</v>
      </c>
      <c r="G228" s="218" t="s">
        <v>45</v>
      </c>
      <c r="H228" s="218" t="s">
        <v>45</v>
      </c>
    </row>
    <row r="229" spans="1:8" ht="16.5" customHeight="1">
      <c r="B229" s="256" t="s">
        <v>1874</v>
      </c>
      <c r="C229" s="256" t="s">
        <v>1870</v>
      </c>
      <c r="D229" s="733" t="s">
        <v>1873</v>
      </c>
      <c r="E229" s="216">
        <f>F229-4</f>
        <v>43432</v>
      </c>
      <c r="F229" s="216">
        <v>43436</v>
      </c>
      <c r="G229" s="216">
        <f>F229+20</f>
        <v>43456</v>
      </c>
      <c r="H229" s="216" t="s">
        <v>1867</v>
      </c>
    </row>
    <row r="230" spans="1:8">
      <c r="B230" s="276" t="s">
        <v>1872</v>
      </c>
      <c r="C230" s="275" t="s">
        <v>94</v>
      </c>
      <c r="D230" s="734"/>
      <c r="E230" s="216">
        <f t="shared" ref="E230:F233" si="26">E229+7</f>
        <v>43439</v>
      </c>
      <c r="F230" s="216">
        <f t="shared" si="26"/>
        <v>43443</v>
      </c>
      <c r="G230" s="216">
        <f>F230+20</f>
        <v>43463</v>
      </c>
      <c r="H230" s="216" t="s">
        <v>1867</v>
      </c>
    </row>
    <row r="231" spans="1:8">
      <c r="B231" s="276" t="s">
        <v>1871</v>
      </c>
      <c r="C231" s="275" t="s">
        <v>1870</v>
      </c>
      <c r="D231" s="734"/>
      <c r="E231" s="216">
        <f t="shared" si="26"/>
        <v>43446</v>
      </c>
      <c r="F231" s="216">
        <f t="shared" si="26"/>
        <v>43450</v>
      </c>
      <c r="G231" s="216">
        <f>F231+20</f>
        <v>43470</v>
      </c>
      <c r="H231" s="216" t="s">
        <v>1867</v>
      </c>
    </row>
    <row r="232" spans="1:8">
      <c r="B232" s="276" t="s">
        <v>1869</v>
      </c>
      <c r="C232" s="275" t="s">
        <v>1456</v>
      </c>
      <c r="D232" s="735"/>
      <c r="E232" s="216">
        <f t="shared" si="26"/>
        <v>43453</v>
      </c>
      <c r="F232" s="216">
        <f t="shared" si="26"/>
        <v>43457</v>
      </c>
      <c r="G232" s="216">
        <f>F232+20</f>
        <v>43477</v>
      </c>
      <c r="H232" s="216" t="s">
        <v>1867</v>
      </c>
    </row>
    <row r="233" spans="1:8">
      <c r="B233" s="275" t="s">
        <v>1868</v>
      </c>
      <c r="C233" s="275" t="s">
        <v>1456</v>
      </c>
      <c r="D233" s="745"/>
      <c r="E233" s="216">
        <f t="shared" si="26"/>
        <v>43460</v>
      </c>
      <c r="F233" s="216">
        <f t="shared" si="26"/>
        <v>43464</v>
      </c>
      <c r="G233" s="216">
        <f>F233+20</f>
        <v>43484</v>
      </c>
      <c r="H233" s="216" t="s">
        <v>1867</v>
      </c>
    </row>
    <row r="234" spans="1:8">
      <c r="B234" s="279"/>
      <c r="C234" s="279"/>
      <c r="D234" s="227"/>
      <c r="E234" s="226"/>
      <c r="F234" s="226"/>
      <c r="G234" s="226"/>
      <c r="H234" s="226"/>
    </row>
    <row r="235" spans="1:8">
      <c r="A235" s="231" t="s">
        <v>228</v>
      </c>
      <c r="B235" s="214"/>
      <c r="C235" s="214"/>
      <c r="E235" s="231"/>
      <c r="F235" s="231"/>
      <c r="G235" s="277"/>
    </row>
    <row r="236" spans="1:8">
      <c r="B236" s="741" t="s">
        <v>40</v>
      </c>
      <c r="C236" s="741" t="s">
        <v>41</v>
      </c>
      <c r="D236" s="743" t="s">
        <v>42</v>
      </c>
      <c r="E236" s="218" t="s">
        <v>199</v>
      </c>
      <c r="F236" s="218" t="s">
        <v>199</v>
      </c>
      <c r="G236" s="218" t="s">
        <v>1866</v>
      </c>
    </row>
    <row r="237" spans="1:8">
      <c r="B237" s="742"/>
      <c r="C237" s="742"/>
      <c r="D237" s="744"/>
      <c r="E237" s="218" t="s">
        <v>1083</v>
      </c>
      <c r="F237" s="218" t="s">
        <v>44</v>
      </c>
      <c r="G237" s="218" t="s">
        <v>45</v>
      </c>
    </row>
    <row r="238" spans="1:8" ht="16.5" customHeight="1">
      <c r="B238" s="256" t="s">
        <v>1862</v>
      </c>
      <c r="C238" s="256" t="s">
        <v>1861</v>
      </c>
      <c r="D238" s="745" t="s">
        <v>1860</v>
      </c>
      <c r="E238" s="216">
        <f>F238-5</f>
        <v>43434</v>
      </c>
      <c r="F238" s="216">
        <v>43439</v>
      </c>
      <c r="G238" s="216">
        <f>F238+25</f>
        <v>43464</v>
      </c>
    </row>
    <row r="239" spans="1:8">
      <c r="B239" s="256" t="s">
        <v>1859</v>
      </c>
      <c r="C239" s="256" t="s">
        <v>393</v>
      </c>
      <c r="D239" s="745"/>
      <c r="E239" s="216">
        <f t="shared" ref="E239:F241" si="27">E238+7</f>
        <v>43441</v>
      </c>
      <c r="F239" s="216">
        <f t="shared" si="27"/>
        <v>43446</v>
      </c>
      <c r="G239" s="216">
        <f>F239+25</f>
        <v>43471</v>
      </c>
    </row>
    <row r="240" spans="1:8">
      <c r="B240" s="276" t="s">
        <v>1858</v>
      </c>
      <c r="C240" s="256" t="s">
        <v>99</v>
      </c>
      <c r="D240" s="745"/>
      <c r="E240" s="216">
        <f t="shared" si="27"/>
        <v>43448</v>
      </c>
      <c r="F240" s="216">
        <f t="shared" si="27"/>
        <v>43453</v>
      </c>
      <c r="G240" s="216">
        <f>F240+25</f>
        <v>43478</v>
      </c>
    </row>
    <row r="241" spans="1:8">
      <c r="B241" s="276" t="s">
        <v>1857</v>
      </c>
      <c r="C241" s="256" t="s">
        <v>1856</v>
      </c>
      <c r="D241" s="745"/>
      <c r="E241" s="216">
        <f t="shared" si="27"/>
        <v>43455</v>
      </c>
      <c r="F241" s="216">
        <f t="shared" si="27"/>
        <v>43460</v>
      </c>
      <c r="G241" s="216">
        <f>F241+25</f>
        <v>43485</v>
      </c>
    </row>
    <row r="242" spans="1:8">
      <c r="B242" s="214"/>
      <c r="C242" s="214"/>
      <c r="F242" s="226"/>
      <c r="G242" s="226"/>
      <c r="H242" s="245"/>
    </row>
    <row r="243" spans="1:8">
      <c r="A243" s="231" t="s">
        <v>61</v>
      </c>
      <c r="B243" s="214"/>
      <c r="C243" s="214"/>
      <c r="F243" s="231"/>
      <c r="G243" s="277"/>
    </row>
    <row r="244" spans="1:8">
      <c r="B244" s="741" t="s">
        <v>40</v>
      </c>
      <c r="C244" s="741" t="s">
        <v>41</v>
      </c>
      <c r="D244" s="743" t="s">
        <v>42</v>
      </c>
      <c r="E244" s="218" t="s">
        <v>199</v>
      </c>
      <c r="F244" s="218" t="s">
        <v>199</v>
      </c>
      <c r="G244" s="218" t="s">
        <v>1865</v>
      </c>
    </row>
    <row r="245" spans="1:8">
      <c r="B245" s="742"/>
      <c r="C245" s="742"/>
      <c r="D245" s="744"/>
      <c r="E245" s="218" t="s">
        <v>1083</v>
      </c>
      <c r="F245" s="218" t="s">
        <v>44</v>
      </c>
      <c r="G245" s="218" t="s">
        <v>45</v>
      </c>
    </row>
    <row r="246" spans="1:8" ht="16.5" customHeight="1">
      <c r="B246" s="256" t="s">
        <v>1862</v>
      </c>
      <c r="C246" s="256" t="s">
        <v>1861</v>
      </c>
      <c r="D246" s="745" t="s">
        <v>1860</v>
      </c>
      <c r="E246" s="216">
        <f>F246-5</f>
        <v>43434</v>
      </c>
      <c r="F246" s="216">
        <v>43439</v>
      </c>
      <c r="G246" s="216">
        <f>F246+33</f>
        <v>43472</v>
      </c>
    </row>
    <row r="247" spans="1:8">
      <c r="B247" s="256" t="s">
        <v>1859</v>
      </c>
      <c r="C247" s="256" t="s">
        <v>393</v>
      </c>
      <c r="D247" s="745"/>
      <c r="E247" s="216">
        <f t="shared" ref="E247:F249" si="28">E246+7</f>
        <v>43441</v>
      </c>
      <c r="F247" s="216">
        <f t="shared" si="28"/>
        <v>43446</v>
      </c>
      <c r="G247" s="216">
        <f>F247+33</f>
        <v>43479</v>
      </c>
    </row>
    <row r="248" spans="1:8">
      <c r="B248" s="276" t="s">
        <v>1858</v>
      </c>
      <c r="C248" s="256" t="s">
        <v>99</v>
      </c>
      <c r="D248" s="745"/>
      <c r="E248" s="216">
        <f t="shared" si="28"/>
        <v>43448</v>
      </c>
      <c r="F248" s="216">
        <f t="shared" si="28"/>
        <v>43453</v>
      </c>
      <c r="G248" s="216">
        <f>F248+33</f>
        <v>43486</v>
      </c>
    </row>
    <row r="249" spans="1:8">
      <c r="B249" s="276" t="s">
        <v>1857</v>
      </c>
      <c r="C249" s="256" t="s">
        <v>1856</v>
      </c>
      <c r="D249" s="745"/>
      <c r="E249" s="216">
        <f t="shared" si="28"/>
        <v>43455</v>
      </c>
      <c r="F249" s="216">
        <f t="shared" si="28"/>
        <v>43460</v>
      </c>
      <c r="G249" s="216">
        <f>F249+33</f>
        <v>43493</v>
      </c>
    </row>
    <row r="250" spans="1:8">
      <c r="B250" s="279"/>
      <c r="C250" s="279"/>
      <c r="D250" s="227"/>
      <c r="E250" s="226"/>
      <c r="F250" s="226"/>
      <c r="G250" s="315"/>
    </row>
    <row r="251" spans="1:8">
      <c r="A251" s="231" t="s">
        <v>1864</v>
      </c>
      <c r="B251" s="279"/>
      <c r="C251" s="279"/>
      <c r="D251" s="227"/>
      <c r="E251" s="226"/>
      <c r="F251" s="226"/>
      <c r="G251" s="315"/>
    </row>
    <row r="252" spans="1:8">
      <c r="B252" s="741" t="s">
        <v>40</v>
      </c>
      <c r="C252" s="741" t="s">
        <v>41</v>
      </c>
      <c r="D252" s="743" t="s">
        <v>42</v>
      </c>
      <c r="E252" s="218" t="s">
        <v>199</v>
      </c>
      <c r="F252" s="218" t="s">
        <v>199</v>
      </c>
      <c r="G252" s="218" t="s">
        <v>1863</v>
      </c>
    </row>
    <row r="253" spans="1:8">
      <c r="B253" s="742"/>
      <c r="C253" s="742"/>
      <c r="D253" s="744"/>
      <c r="E253" s="218" t="s">
        <v>1083</v>
      </c>
      <c r="F253" s="218" t="s">
        <v>44</v>
      </c>
      <c r="G253" s="218" t="s">
        <v>45</v>
      </c>
    </row>
    <row r="254" spans="1:8" ht="16.5" customHeight="1">
      <c r="B254" s="256" t="s">
        <v>1862</v>
      </c>
      <c r="C254" s="256" t="s">
        <v>1861</v>
      </c>
      <c r="D254" s="745" t="s">
        <v>1860</v>
      </c>
      <c r="E254" s="216">
        <f>F254-5</f>
        <v>43434</v>
      </c>
      <c r="F254" s="216">
        <v>43439</v>
      </c>
      <c r="G254" s="216">
        <f>F254+35</f>
        <v>43474</v>
      </c>
    </row>
    <row r="255" spans="1:8">
      <c r="B255" s="256" t="s">
        <v>1859</v>
      </c>
      <c r="C255" s="256" t="s">
        <v>393</v>
      </c>
      <c r="D255" s="745"/>
      <c r="E255" s="216">
        <f t="shared" ref="E255:F257" si="29">E254+7</f>
        <v>43441</v>
      </c>
      <c r="F255" s="216">
        <f t="shared" si="29"/>
        <v>43446</v>
      </c>
      <c r="G255" s="216">
        <f>F255+35</f>
        <v>43481</v>
      </c>
    </row>
    <row r="256" spans="1:8">
      <c r="B256" s="276" t="s">
        <v>1858</v>
      </c>
      <c r="C256" s="256" t="s">
        <v>99</v>
      </c>
      <c r="D256" s="745"/>
      <c r="E256" s="216">
        <f t="shared" si="29"/>
        <v>43448</v>
      </c>
      <c r="F256" s="216">
        <f t="shared" si="29"/>
        <v>43453</v>
      </c>
      <c r="G256" s="216">
        <f>F256+35</f>
        <v>43488</v>
      </c>
    </row>
    <row r="257" spans="1:8">
      <c r="B257" s="276" t="s">
        <v>1857</v>
      </c>
      <c r="C257" s="256" t="s">
        <v>1856</v>
      </c>
      <c r="D257" s="745"/>
      <c r="E257" s="216">
        <f t="shared" si="29"/>
        <v>43455</v>
      </c>
      <c r="F257" s="216">
        <f t="shared" si="29"/>
        <v>43460</v>
      </c>
      <c r="G257" s="216">
        <f>F257+35</f>
        <v>43495</v>
      </c>
    </row>
    <row r="258" spans="1:8">
      <c r="B258" s="279"/>
      <c r="C258" s="279"/>
      <c r="D258" s="227"/>
      <c r="E258" s="226"/>
      <c r="F258" s="226"/>
      <c r="G258" s="315"/>
    </row>
    <row r="259" spans="1:8">
      <c r="A259" s="231" t="s">
        <v>212</v>
      </c>
      <c r="B259" s="214"/>
      <c r="C259" s="214"/>
    </row>
    <row r="260" spans="1:8">
      <c r="B260" s="741" t="s">
        <v>40</v>
      </c>
      <c r="C260" s="741" t="s">
        <v>41</v>
      </c>
      <c r="D260" s="743" t="s">
        <v>42</v>
      </c>
      <c r="E260" s="218" t="s">
        <v>199</v>
      </c>
      <c r="F260" s="218" t="s">
        <v>199</v>
      </c>
      <c r="G260" s="218" t="s">
        <v>1855</v>
      </c>
      <c r="H260" s="218" t="s">
        <v>1854</v>
      </c>
    </row>
    <row r="261" spans="1:8">
      <c r="B261" s="742"/>
      <c r="C261" s="742"/>
      <c r="D261" s="744"/>
      <c r="E261" s="218" t="s">
        <v>1083</v>
      </c>
      <c r="F261" s="218" t="s">
        <v>44</v>
      </c>
      <c r="G261" s="218" t="s">
        <v>45</v>
      </c>
      <c r="H261" s="218" t="s">
        <v>45</v>
      </c>
    </row>
    <row r="262" spans="1:8" ht="16.5" customHeight="1">
      <c r="B262" s="256" t="s">
        <v>1833</v>
      </c>
      <c r="C262" s="256" t="s">
        <v>1322</v>
      </c>
      <c r="D262" s="745" t="s">
        <v>1832</v>
      </c>
      <c r="E262" s="216">
        <f>F262-4</f>
        <v>43434</v>
      </c>
      <c r="F262" s="216">
        <v>43438</v>
      </c>
      <c r="G262" s="216">
        <f>F262+28</f>
        <v>43466</v>
      </c>
      <c r="H262" s="216" t="s">
        <v>1853</v>
      </c>
    </row>
    <row r="263" spans="1:8">
      <c r="B263" s="276" t="s">
        <v>1831</v>
      </c>
      <c r="C263" s="256" t="s">
        <v>1322</v>
      </c>
      <c r="D263" s="745"/>
      <c r="E263" s="216">
        <f t="shared" ref="E263:F265" si="30">E262+7</f>
        <v>43441</v>
      </c>
      <c r="F263" s="216">
        <f t="shared" si="30"/>
        <v>43445</v>
      </c>
      <c r="G263" s="216">
        <f>F263+28</f>
        <v>43473</v>
      </c>
      <c r="H263" s="216" t="s">
        <v>1853</v>
      </c>
    </row>
    <row r="264" spans="1:8">
      <c r="B264" s="276" t="s">
        <v>1830</v>
      </c>
      <c r="C264" s="256" t="s">
        <v>1829</v>
      </c>
      <c r="D264" s="745"/>
      <c r="E264" s="216">
        <f t="shared" si="30"/>
        <v>43448</v>
      </c>
      <c r="F264" s="216">
        <f t="shared" si="30"/>
        <v>43452</v>
      </c>
      <c r="G264" s="216">
        <f>F264+28</f>
        <v>43480</v>
      </c>
      <c r="H264" s="216" t="s">
        <v>1853</v>
      </c>
    </row>
    <row r="265" spans="1:8">
      <c r="B265" s="276" t="s">
        <v>1828</v>
      </c>
      <c r="C265" s="256" t="s">
        <v>1827</v>
      </c>
      <c r="D265" s="745"/>
      <c r="E265" s="216">
        <f t="shared" si="30"/>
        <v>43455</v>
      </c>
      <c r="F265" s="216">
        <f t="shared" si="30"/>
        <v>43459</v>
      </c>
      <c r="G265" s="216">
        <f>F265+28</f>
        <v>43487</v>
      </c>
      <c r="H265" s="216" t="s">
        <v>1853</v>
      </c>
    </row>
    <row r="266" spans="1:8">
      <c r="B266" s="214"/>
      <c r="C266" s="214"/>
    </row>
    <row r="267" spans="1:8">
      <c r="B267" s="741" t="s">
        <v>40</v>
      </c>
      <c r="C267" s="741" t="s">
        <v>41</v>
      </c>
      <c r="D267" s="743" t="s">
        <v>42</v>
      </c>
      <c r="E267" s="218" t="s">
        <v>199</v>
      </c>
      <c r="F267" s="218" t="s">
        <v>199</v>
      </c>
      <c r="G267" s="218" t="s">
        <v>1852</v>
      </c>
      <c r="H267" s="218" t="s">
        <v>1851</v>
      </c>
    </row>
    <row r="268" spans="1:8">
      <c r="B268" s="742"/>
      <c r="C268" s="742"/>
      <c r="D268" s="744"/>
      <c r="E268" s="218" t="s">
        <v>1083</v>
      </c>
      <c r="F268" s="218" t="s">
        <v>44</v>
      </c>
      <c r="G268" s="218" t="s">
        <v>45</v>
      </c>
      <c r="H268" s="218" t="s">
        <v>45</v>
      </c>
    </row>
    <row r="269" spans="1:8" ht="16.5" customHeight="1">
      <c r="B269" s="256" t="s">
        <v>1850</v>
      </c>
      <c r="C269" s="256" t="s">
        <v>1392</v>
      </c>
      <c r="D269" s="745" t="s">
        <v>1849</v>
      </c>
      <c r="E269" s="216">
        <f>F269-5</f>
        <v>43433</v>
      </c>
      <c r="F269" s="216">
        <v>43438</v>
      </c>
      <c r="G269" s="216">
        <f>F269+24</f>
        <v>43462</v>
      </c>
      <c r="H269" s="216" t="s">
        <v>1843</v>
      </c>
    </row>
    <row r="270" spans="1:8">
      <c r="B270" s="276" t="s">
        <v>1848</v>
      </c>
      <c r="C270" s="256" t="s">
        <v>47</v>
      </c>
      <c r="D270" s="745"/>
      <c r="E270" s="216">
        <f t="shared" ref="E270:F272" si="31">E269+7</f>
        <v>43440</v>
      </c>
      <c r="F270" s="216">
        <f t="shared" si="31"/>
        <v>43445</v>
      </c>
      <c r="G270" s="216">
        <f>F270+24</f>
        <v>43469</v>
      </c>
      <c r="H270" s="216" t="s">
        <v>1843</v>
      </c>
    </row>
    <row r="271" spans="1:8">
      <c r="B271" s="276" t="s">
        <v>1847</v>
      </c>
      <c r="C271" s="256" t="s">
        <v>1846</v>
      </c>
      <c r="D271" s="745"/>
      <c r="E271" s="216">
        <f t="shared" si="31"/>
        <v>43447</v>
      </c>
      <c r="F271" s="216">
        <f t="shared" si="31"/>
        <v>43452</v>
      </c>
      <c r="G271" s="216">
        <f>F271+24</f>
        <v>43476</v>
      </c>
      <c r="H271" s="216" t="s">
        <v>1843</v>
      </c>
    </row>
    <row r="272" spans="1:8">
      <c r="B272" s="276" t="s">
        <v>1845</v>
      </c>
      <c r="C272" s="256" t="s">
        <v>1844</v>
      </c>
      <c r="D272" s="745"/>
      <c r="E272" s="216">
        <f t="shared" si="31"/>
        <v>43454</v>
      </c>
      <c r="F272" s="216">
        <f t="shared" si="31"/>
        <v>43459</v>
      </c>
      <c r="G272" s="216">
        <f>F272+24</f>
        <v>43483</v>
      </c>
      <c r="H272" s="216" t="s">
        <v>1843</v>
      </c>
    </row>
    <row r="273" spans="1:8">
      <c r="B273" s="279"/>
      <c r="C273" s="279"/>
      <c r="D273" s="227"/>
      <c r="E273" s="226"/>
      <c r="F273" s="226"/>
    </row>
    <row r="274" spans="1:8">
      <c r="A274" s="231" t="s">
        <v>102</v>
      </c>
      <c r="B274" s="214"/>
      <c r="C274" s="214"/>
      <c r="E274" s="314"/>
      <c r="F274" s="294"/>
      <c r="G274" s="294"/>
    </row>
    <row r="275" spans="1:8">
      <c r="B275" s="741" t="s">
        <v>40</v>
      </c>
      <c r="C275" s="741" t="s">
        <v>41</v>
      </c>
      <c r="D275" s="743" t="s">
        <v>42</v>
      </c>
      <c r="E275" s="218" t="s">
        <v>199</v>
      </c>
      <c r="F275" s="218" t="s">
        <v>199</v>
      </c>
      <c r="G275" s="218" t="s">
        <v>1842</v>
      </c>
      <c r="H275" s="218" t="s">
        <v>1841</v>
      </c>
    </row>
    <row r="276" spans="1:8">
      <c r="B276" s="742"/>
      <c r="C276" s="742"/>
      <c r="D276" s="744"/>
      <c r="E276" s="218" t="s">
        <v>1083</v>
      </c>
      <c r="F276" s="218" t="s">
        <v>44</v>
      </c>
      <c r="G276" s="218" t="s">
        <v>45</v>
      </c>
      <c r="H276" s="218" t="s">
        <v>45</v>
      </c>
    </row>
    <row r="277" spans="1:8">
      <c r="B277" s="256" t="s">
        <v>1840</v>
      </c>
      <c r="C277" s="256" t="s">
        <v>1839</v>
      </c>
      <c r="D277" s="733" t="s">
        <v>1838</v>
      </c>
      <c r="E277" s="216">
        <f>F277-4</f>
        <v>43437</v>
      </c>
      <c r="F277" s="216">
        <v>43441</v>
      </c>
      <c r="G277" s="216">
        <f>F277+23</f>
        <v>43464</v>
      </c>
      <c r="H277" s="216" t="s">
        <v>1834</v>
      </c>
    </row>
    <row r="278" spans="1:8">
      <c r="B278" s="275" t="s">
        <v>1837</v>
      </c>
      <c r="C278" s="275" t="s">
        <v>398</v>
      </c>
      <c r="D278" s="734"/>
      <c r="E278" s="216">
        <f t="shared" ref="E278:F280" si="32">E277+7</f>
        <v>43444</v>
      </c>
      <c r="F278" s="216">
        <f t="shared" si="32"/>
        <v>43448</v>
      </c>
      <c r="G278" s="216">
        <f>F278+23</f>
        <v>43471</v>
      </c>
      <c r="H278" s="216" t="s">
        <v>1834</v>
      </c>
    </row>
    <row r="279" spans="1:8">
      <c r="B279" s="276" t="s">
        <v>1836</v>
      </c>
      <c r="C279" s="275" t="s">
        <v>1237</v>
      </c>
      <c r="D279" s="734"/>
      <c r="E279" s="216">
        <f t="shared" si="32"/>
        <v>43451</v>
      </c>
      <c r="F279" s="216">
        <f t="shared" si="32"/>
        <v>43455</v>
      </c>
      <c r="G279" s="216">
        <f>F279+23</f>
        <v>43478</v>
      </c>
      <c r="H279" s="216" t="s">
        <v>1834</v>
      </c>
    </row>
    <row r="280" spans="1:8">
      <c r="B280" s="276" t="s">
        <v>1835</v>
      </c>
      <c r="C280" s="275" t="s">
        <v>1235</v>
      </c>
      <c r="D280" s="735"/>
      <c r="E280" s="216">
        <f t="shared" si="32"/>
        <v>43458</v>
      </c>
      <c r="F280" s="216">
        <f t="shared" si="32"/>
        <v>43462</v>
      </c>
      <c r="G280" s="216">
        <f>F280+23</f>
        <v>43485</v>
      </c>
      <c r="H280" s="216" t="s">
        <v>1834</v>
      </c>
    </row>
    <row r="281" spans="1:8">
      <c r="B281" s="279"/>
      <c r="C281" s="279"/>
      <c r="D281" s="227"/>
      <c r="E281" s="226"/>
      <c r="F281" s="226"/>
      <c r="G281" s="226"/>
      <c r="H281" s="226"/>
    </row>
    <row r="282" spans="1:8">
      <c r="A282" s="231" t="s">
        <v>92</v>
      </c>
    </row>
    <row r="283" spans="1:8">
      <c r="B283" s="741" t="s">
        <v>40</v>
      </c>
      <c r="C283" s="741" t="s">
        <v>41</v>
      </c>
      <c r="D283" s="743" t="s">
        <v>42</v>
      </c>
      <c r="E283" s="218" t="s">
        <v>199</v>
      </c>
      <c r="F283" s="218" t="s">
        <v>199</v>
      </c>
      <c r="G283" s="281" t="s">
        <v>92</v>
      </c>
    </row>
    <row r="284" spans="1:8">
      <c r="B284" s="742"/>
      <c r="C284" s="742"/>
      <c r="D284" s="744"/>
      <c r="E284" s="218" t="s">
        <v>1083</v>
      </c>
      <c r="F284" s="218" t="s">
        <v>44</v>
      </c>
      <c r="G284" s="281" t="s">
        <v>45</v>
      </c>
    </row>
    <row r="285" spans="1:8" ht="16.5" customHeight="1">
      <c r="B285" s="256" t="s">
        <v>1833</v>
      </c>
      <c r="C285" s="256" t="s">
        <v>1322</v>
      </c>
      <c r="D285" s="733" t="s">
        <v>1832</v>
      </c>
      <c r="E285" s="216">
        <f>F285-6</f>
        <v>43432</v>
      </c>
      <c r="F285" s="216">
        <v>43438</v>
      </c>
      <c r="G285" s="216">
        <f>F285+25</f>
        <v>43463</v>
      </c>
    </row>
    <row r="286" spans="1:8">
      <c r="B286" s="276" t="s">
        <v>1831</v>
      </c>
      <c r="C286" s="256" t="s">
        <v>1322</v>
      </c>
      <c r="D286" s="734"/>
      <c r="E286" s="216">
        <f t="shared" ref="E286:F288" si="33">E285+7</f>
        <v>43439</v>
      </c>
      <c r="F286" s="216">
        <f t="shared" si="33"/>
        <v>43445</v>
      </c>
      <c r="G286" s="216">
        <f>F286+25</f>
        <v>43470</v>
      </c>
    </row>
    <row r="287" spans="1:8">
      <c r="B287" s="276" t="s">
        <v>1830</v>
      </c>
      <c r="C287" s="256" t="s">
        <v>1829</v>
      </c>
      <c r="D287" s="734"/>
      <c r="E287" s="216">
        <f t="shared" si="33"/>
        <v>43446</v>
      </c>
      <c r="F287" s="216">
        <f t="shared" si="33"/>
        <v>43452</v>
      </c>
      <c r="G287" s="216">
        <f>F287+25</f>
        <v>43477</v>
      </c>
    </row>
    <row r="288" spans="1:8">
      <c r="B288" s="276" t="s">
        <v>1828</v>
      </c>
      <c r="C288" s="256" t="s">
        <v>1827</v>
      </c>
      <c r="D288" s="735"/>
      <c r="E288" s="216">
        <f t="shared" si="33"/>
        <v>43453</v>
      </c>
      <c r="F288" s="216">
        <f t="shared" si="33"/>
        <v>43459</v>
      </c>
      <c r="G288" s="216">
        <f>F288+25</f>
        <v>43484</v>
      </c>
    </row>
    <row r="289" spans="1:8">
      <c r="B289" s="313"/>
      <c r="C289" s="279"/>
      <c r="D289" s="227"/>
      <c r="E289" s="226"/>
      <c r="F289" s="226"/>
      <c r="G289" s="226"/>
    </row>
    <row r="290" spans="1:8" s="261" customFormat="1">
      <c r="A290" s="748" t="s">
        <v>309</v>
      </c>
      <c r="B290" s="748"/>
      <c r="C290" s="748"/>
      <c r="D290" s="748"/>
      <c r="E290" s="748"/>
      <c r="F290" s="748"/>
      <c r="G290" s="748"/>
      <c r="H290" s="254"/>
    </row>
    <row r="291" spans="1:8">
      <c r="A291" s="231" t="s">
        <v>310</v>
      </c>
    </row>
    <row r="292" spans="1:8">
      <c r="B292" s="741" t="s">
        <v>1751</v>
      </c>
      <c r="C292" s="741" t="s">
        <v>41</v>
      </c>
      <c r="D292" s="743" t="s">
        <v>42</v>
      </c>
      <c r="E292" s="218" t="s">
        <v>199</v>
      </c>
      <c r="F292" s="218" t="s">
        <v>199</v>
      </c>
      <c r="G292" s="218" t="s">
        <v>1819</v>
      </c>
    </row>
    <row r="293" spans="1:8">
      <c r="B293" s="742"/>
      <c r="C293" s="742"/>
      <c r="D293" s="744"/>
      <c r="E293" s="218" t="s">
        <v>1083</v>
      </c>
      <c r="F293" s="218" t="s">
        <v>44</v>
      </c>
      <c r="G293" s="218" t="s">
        <v>45</v>
      </c>
    </row>
    <row r="294" spans="1:8">
      <c r="B294" s="256" t="s">
        <v>1805</v>
      </c>
      <c r="C294" s="256" t="s">
        <v>1826</v>
      </c>
      <c r="D294" s="745" t="s">
        <v>1825</v>
      </c>
      <c r="E294" s="216">
        <f>F294-4</f>
        <v>43434</v>
      </c>
      <c r="F294" s="216">
        <v>43438</v>
      </c>
      <c r="G294" s="216">
        <f>F294+2</f>
        <v>43440</v>
      </c>
    </row>
    <row r="295" spans="1:8">
      <c r="B295" s="276" t="s">
        <v>1803</v>
      </c>
      <c r="C295" s="275" t="s">
        <v>1824</v>
      </c>
      <c r="D295" s="745"/>
      <c r="E295" s="216">
        <f t="shared" ref="E295:G297" si="34">E294+7</f>
        <v>43441</v>
      </c>
      <c r="F295" s="216">
        <f t="shared" si="34"/>
        <v>43445</v>
      </c>
      <c r="G295" s="216">
        <f t="shared" si="34"/>
        <v>43447</v>
      </c>
    </row>
    <row r="296" spans="1:8">
      <c r="B296" s="276" t="s">
        <v>1805</v>
      </c>
      <c r="C296" s="275" t="s">
        <v>1823</v>
      </c>
      <c r="D296" s="745"/>
      <c r="E296" s="216">
        <f t="shared" si="34"/>
        <v>43448</v>
      </c>
      <c r="F296" s="216">
        <f t="shared" si="34"/>
        <v>43452</v>
      </c>
      <c r="G296" s="216">
        <f t="shared" si="34"/>
        <v>43454</v>
      </c>
    </row>
    <row r="297" spans="1:8">
      <c r="B297" s="276" t="s">
        <v>1803</v>
      </c>
      <c r="C297" s="275" t="s">
        <v>1822</v>
      </c>
      <c r="D297" s="745"/>
      <c r="E297" s="216">
        <f t="shared" si="34"/>
        <v>43455</v>
      </c>
      <c r="F297" s="216">
        <f t="shared" si="34"/>
        <v>43459</v>
      </c>
      <c r="G297" s="216">
        <f t="shared" si="34"/>
        <v>43461</v>
      </c>
    </row>
    <row r="298" spans="1:8">
      <c r="B298" s="214"/>
      <c r="C298" s="214"/>
    </row>
    <row r="299" spans="1:8">
      <c r="B299" s="741" t="s">
        <v>1751</v>
      </c>
      <c r="C299" s="741" t="s">
        <v>41</v>
      </c>
      <c r="D299" s="743" t="s">
        <v>42</v>
      </c>
      <c r="E299" s="218" t="s">
        <v>199</v>
      </c>
      <c r="F299" s="218" t="s">
        <v>199</v>
      </c>
      <c r="G299" s="218" t="s">
        <v>1819</v>
      </c>
    </row>
    <row r="300" spans="1:8">
      <c r="B300" s="742"/>
      <c r="C300" s="742"/>
      <c r="D300" s="744"/>
      <c r="E300" s="218" t="s">
        <v>1083</v>
      </c>
      <c r="F300" s="218" t="s">
        <v>44</v>
      </c>
      <c r="G300" s="218" t="s">
        <v>45</v>
      </c>
    </row>
    <row r="301" spans="1:8">
      <c r="B301" s="256" t="s">
        <v>1820</v>
      </c>
      <c r="C301" s="256" t="s">
        <v>1749</v>
      </c>
      <c r="D301" s="745" t="s">
        <v>1821</v>
      </c>
      <c r="E301" s="216">
        <f>F301-3</f>
        <v>43438</v>
      </c>
      <c r="F301" s="216">
        <v>43441</v>
      </c>
      <c r="G301" s="216">
        <f>F301+3</f>
        <v>43444</v>
      </c>
    </row>
    <row r="302" spans="1:8">
      <c r="B302" s="276" t="s">
        <v>1820</v>
      </c>
      <c r="C302" s="256" t="s">
        <v>717</v>
      </c>
      <c r="D302" s="745"/>
      <c r="E302" s="216">
        <f t="shared" ref="E302:F304" si="35">E301+7</f>
        <v>43445</v>
      </c>
      <c r="F302" s="216">
        <f t="shared" si="35"/>
        <v>43448</v>
      </c>
      <c r="G302" s="216">
        <f>F302+3</f>
        <v>43451</v>
      </c>
    </row>
    <row r="303" spans="1:8">
      <c r="B303" s="276" t="s">
        <v>1820</v>
      </c>
      <c r="C303" s="256" t="s">
        <v>718</v>
      </c>
      <c r="D303" s="745"/>
      <c r="E303" s="216">
        <f t="shared" si="35"/>
        <v>43452</v>
      </c>
      <c r="F303" s="216">
        <f t="shared" si="35"/>
        <v>43455</v>
      </c>
      <c r="G303" s="216">
        <f>F303+3</f>
        <v>43458</v>
      </c>
    </row>
    <row r="304" spans="1:8">
      <c r="B304" s="276" t="s">
        <v>1820</v>
      </c>
      <c r="C304" s="256" t="s">
        <v>719</v>
      </c>
      <c r="D304" s="745"/>
      <c r="E304" s="216">
        <f t="shared" si="35"/>
        <v>43459</v>
      </c>
      <c r="F304" s="216">
        <f t="shared" si="35"/>
        <v>43462</v>
      </c>
      <c r="G304" s="216">
        <f>F304+3</f>
        <v>43465</v>
      </c>
    </row>
    <row r="305" spans="1:7">
      <c r="B305" s="214"/>
      <c r="C305" s="214"/>
    </row>
    <row r="306" spans="1:7">
      <c r="B306" s="741" t="s">
        <v>1751</v>
      </c>
      <c r="C306" s="741" t="s">
        <v>41</v>
      </c>
      <c r="D306" s="743" t="s">
        <v>42</v>
      </c>
      <c r="E306" s="218" t="s">
        <v>199</v>
      </c>
      <c r="F306" s="218" t="s">
        <v>199</v>
      </c>
      <c r="G306" s="218" t="s">
        <v>1819</v>
      </c>
    </row>
    <row r="307" spans="1:7">
      <c r="B307" s="742"/>
      <c r="C307" s="742"/>
      <c r="D307" s="744"/>
      <c r="E307" s="218" t="s">
        <v>1083</v>
      </c>
      <c r="F307" s="218" t="s">
        <v>44</v>
      </c>
      <c r="G307" s="218" t="s">
        <v>45</v>
      </c>
    </row>
    <row r="308" spans="1:7">
      <c r="B308" s="256" t="s">
        <v>1777</v>
      </c>
      <c r="C308" s="256" t="s">
        <v>1818</v>
      </c>
      <c r="D308" s="745" t="s">
        <v>1817</v>
      </c>
      <c r="E308" s="216">
        <f>F308-3</f>
        <v>43433</v>
      </c>
      <c r="F308" s="216">
        <v>43436</v>
      </c>
      <c r="G308" s="216">
        <f>F308+3</f>
        <v>43439</v>
      </c>
    </row>
    <row r="309" spans="1:7">
      <c r="B309" s="276" t="s">
        <v>1775</v>
      </c>
      <c r="C309" s="275" t="s">
        <v>1816</v>
      </c>
      <c r="D309" s="745"/>
      <c r="E309" s="216">
        <f t="shared" ref="E309:G312" si="36">E308+7</f>
        <v>43440</v>
      </c>
      <c r="F309" s="216">
        <f t="shared" si="36"/>
        <v>43443</v>
      </c>
      <c r="G309" s="216">
        <f t="shared" si="36"/>
        <v>43446</v>
      </c>
    </row>
    <row r="310" spans="1:7">
      <c r="B310" s="276" t="s">
        <v>1779</v>
      </c>
      <c r="C310" s="275" t="s">
        <v>1815</v>
      </c>
      <c r="D310" s="745"/>
      <c r="E310" s="216">
        <f t="shared" si="36"/>
        <v>43447</v>
      </c>
      <c r="F310" s="216">
        <f t="shared" si="36"/>
        <v>43450</v>
      </c>
      <c r="G310" s="216">
        <f t="shared" si="36"/>
        <v>43453</v>
      </c>
    </row>
    <row r="311" spans="1:7">
      <c r="B311" s="276" t="s">
        <v>1777</v>
      </c>
      <c r="C311" s="275" t="s">
        <v>1814</v>
      </c>
      <c r="D311" s="745"/>
      <c r="E311" s="216">
        <f t="shared" si="36"/>
        <v>43454</v>
      </c>
      <c r="F311" s="216">
        <f t="shared" si="36"/>
        <v>43457</v>
      </c>
      <c r="G311" s="216">
        <f t="shared" si="36"/>
        <v>43460</v>
      </c>
    </row>
    <row r="312" spans="1:7">
      <c r="B312" s="275" t="s">
        <v>1777</v>
      </c>
      <c r="C312" s="275" t="s">
        <v>1813</v>
      </c>
      <c r="D312" s="745"/>
      <c r="E312" s="216">
        <f t="shared" si="36"/>
        <v>43461</v>
      </c>
      <c r="F312" s="216">
        <f t="shared" si="36"/>
        <v>43464</v>
      </c>
      <c r="G312" s="216">
        <f t="shared" si="36"/>
        <v>43467</v>
      </c>
    </row>
    <row r="313" spans="1:7">
      <c r="B313" s="312"/>
      <c r="C313" s="310"/>
      <c r="D313" s="227"/>
      <c r="E313" s="226"/>
      <c r="F313" s="226"/>
      <c r="G313" s="226"/>
    </row>
    <row r="314" spans="1:7">
      <c r="A314" s="231" t="s">
        <v>311</v>
      </c>
    </row>
    <row r="315" spans="1:7">
      <c r="B315" s="741" t="s">
        <v>1751</v>
      </c>
      <c r="C315" s="741" t="s">
        <v>41</v>
      </c>
      <c r="D315" s="743" t="s">
        <v>42</v>
      </c>
      <c r="E315" s="218" t="s">
        <v>199</v>
      </c>
      <c r="F315" s="218" t="s">
        <v>199</v>
      </c>
      <c r="G315" s="218" t="s">
        <v>1812</v>
      </c>
    </row>
    <row r="316" spans="1:7">
      <c r="B316" s="742"/>
      <c r="C316" s="742"/>
      <c r="D316" s="744"/>
      <c r="E316" s="218" t="s">
        <v>1083</v>
      </c>
      <c r="F316" s="218" t="s">
        <v>44</v>
      </c>
      <c r="G316" s="218" t="s">
        <v>45</v>
      </c>
    </row>
    <row r="317" spans="1:7">
      <c r="B317" s="256" t="s">
        <v>1809</v>
      </c>
      <c r="C317" s="256" t="s">
        <v>1733</v>
      </c>
      <c r="D317" s="745" t="s">
        <v>1811</v>
      </c>
      <c r="E317" s="216">
        <f>F317-3</f>
        <v>43432</v>
      </c>
      <c r="F317" s="216">
        <v>43435</v>
      </c>
      <c r="G317" s="216">
        <f>F317+2</f>
        <v>43437</v>
      </c>
    </row>
    <row r="318" spans="1:7">
      <c r="B318" s="276" t="s">
        <v>1810</v>
      </c>
      <c r="C318" s="275" t="s">
        <v>1723</v>
      </c>
      <c r="D318" s="745"/>
      <c r="E318" s="216">
        <f t="shared" ref="E318:G321" si="37">E317+7</f>
        <v>43439</v>
      </c>
      <c r="F318" s="216">
        <f t="shared" si="37"/>
        <v>43442</v>
      </c>
      <c r="G318" s="216">
        <f t="shared" si="37"/>
        <v>43444</v>
      </c>
    </row>
    <row r="319" spans="1:7">
      <c r="B319" s="276" t="s">
        <v>1809</v>
      </c>
      <c r="C319" s="275" t="s">
        <v>1749</v>
      </c>
      <c r="D319" s="745"/>
      <c r="E319" s="216">
        <f t="shared" si="37"/>
        <v>43446</v>
      </c>
      <c r="F319" s="216">
        <f t="shared" si="37"/>
        <v>43449</v>
      </c>
      <c r="G319" s="216">
        <f t="shared" si="37"/>
        <v>43451</v>
      </c>
    </row>
    <row r="320" spans="1:7">
      <c r="B320" s="276" t="s">
        <v>1810</v>
      </c>
      <c r="C320" s="275" t="s">
        <v>1748</v>
      </c>
      <c r="D320" s="745"/>
      <c r="E320" s="216">
        <f t="shared" si="37"/>
        <v>43453</v>
      </c>
      <c r="F320" s="216">
        <f t="shared" si="37"/>
        <v>43456</v>
      </c>
      <c r="G320" s="216">
        <f t="shared" si="37"/>
        <v>43458</v>
      </c>
    </row>
    <row r="321" spans="1:7">
      <c r="B321" s="275" t="s">
        <v>1809</v>
      </c>
      <c r="C321" s="275" t="s">
        <v>1747</v>
      </c>
      <c r="D321" s="745"/>
      <c r="E321" s="216">
        <f t="shared" si="37"/>
        <v>43460</v>
      </c>
      <c r="F321" s="216">
        <f t="shared" si="37"/>
        <v>43463</v>
      </c>
      <c r="G321" s="216">
        <f t="shared" si="37"/>
        <v>43465</v>
      </c>
    </row>
    <row r="322" spans="1:7">
      <c r="B322" s="214"/>
      <c r="C322" s="214"/>
    </row>
    <row r="323" spans="1:7">
      <c r="A323" s="740" t="s">
        <v>312</v>
      </c>
      <c r="B323" s="740"/>
    </row>
    <row r="324" spans="1:7">
      <c r="B324" s="741" t="s">
        <v>1751</v>
      </c>
      <c r="C324" s="741" t="s">
        <v>41</v>
      </c>
      <c r="D324" s="743" t="s">
        <v>42</v>
      </c>
      <c r="E324" s="218" t="s">
        <v>199</v>
      </c>
      <c r="F324" s="218" t="s">
        <v>199</v>
      </c>
      <c r="G324" s="218" t="s">
        <v>1795</v>
      </c>
    </row>
    <row r="325" spans="1:7">
      <c r="B325" s="742"/>
      <c r="C325" s="742"/>
      <c r="D325" s="744"/>
      <c r="E325" s="218" t="s">
        <v>1083</v>
      </c>
      <c r="F325" s="218" t="s">
        <v>44</v>
      </c>
      <c r="G325" s="218" t="s">
        <v>45</v>
      </c>
    </row>
    <row r="326" spans="1:7">
      <c r="B326" s="276" t="s">
        <v>1805</v>
      </c>
      <c r="C326" s="256" t="s">
        <v>1808</v>
      </c>
      <c r="D326" s="745" t="s">
        <v>1807</v>
      </c>
      <c r="E326" s="216">
        <f>F326-4</f>
        <v>43434</v>
      </c>
      <c r="F326" s="216">
        <v>43438</v>
      </c>
      <c r="G326" s="216">
        <f>F326+2</f>
        <v>43440</v>
      </c>
    </row>
    <row r="327" spans="1:7">
      <c r="B327" s="276" t="s">
        <v>1803</v>
      </c>
      <c r="C327" s="256" t="s">
        <v>1806</v>
      </c>
      <c r="D327" s="745"/>
      <c r="E327" s="216">
        <f t="shared" ref="E327:G329" si="38">E326+7</f>
        <v>43441</v>
      </c>
      <c r="F327" s="216">
        <f t="shared" si="38"/>
        <v>43445</v>
      </c>
      <c r="G327" s="216">
        <f t="shared" si="38"/>
        <v>43447</v>
      </c>
    </row>
    <row r="328" spans="1:7">
      <c r="B328" s="276" t="s">
        <v>1805</v>
      </c>
      <c r="C328" s="256" t="s">
        <v>1804</v>
      </c>
      <c r="D328" s="745"/>
      <c r="E328" s="216">
        <f t="shared" si="38"/>
        <v>43448</v>
      </c>
      <c r="F328" s="216">
        <f t="shared" si="38"/>
        <v>43452</v>
      </c>
      <c r="G328" s="216">
        <f t="shared" si="38"/>
        <v>43454</v>
      </c>
    </row>
    <row r="329" spans="1:7">
      <c r="B329" s="276" t="s">
        <v>1803</v>
      </c>
      <c r="C329" s="256" t="s">
        <v>1802</v>
      </c>
      <c r="D329" s="745"/>
      <c r="E329" s="216">
        <f t="shared" si="38"/>
        <v>43455</v>
      </c>
      <c r="F329" s="216">
        <f t="shared" si="38"/>
        <v>43459</v>
      </c>
      <c r="G329" s="216">
        <f t="shared" si="38"/>
        <v>43461</v>
      </c>
    </row>
    <row r="330" spans="1:7">
      <c r="B330" s="214"/>
      <c r="C330" s="214"/>
    </row>
    <row r="331" spans="1:7">
      <c r="B331" s="741" t="s">
        <v>1751</v>
      </c>
      <c r="C331" s="741" t="s">
        <v>41</v>
      </c>
      <c r="D331" s="743" t="s">
        <v>42</v>
      </c>
      <c r="E331" s="218" t="s">
        <v>199</v>
      </c>
      <c r="F331" s="218" t="s">
        <v>199</v>
      </c>
      <c r="G331" s="218" t="s">
        <v>1795</v>
      </c>
    </row>
    <row r="332" spans="1:7">
      <c r="B332" s="742"/>
      <c r="C332" s="742"/>
      <c r="D332" s="744"/>
      <c r="E332" s="218" t="s">
        <v>1083</v>
      </c>
      <c r="F332" s="218" t="s">
        <v>44</v>
      </c>
      <c r="G332" s="218" t="s">
        <v>45</v>
      </c>
    </row>
    <row r="333" spans="1:7">
      <c r="B333" s="256" t="s">
        <v>1797</v>
      </c>
      <c r="C333" s="256" t="s">
        <v>1801</v>
      </c>
      <c r="D333" s="745" t="s">
        <v>1800</v>
      </c>
      <c r="E333" s="216">
        <f>F333-3</f>
        <v>43438</v>
      </c>
      <c r="F333" s="216">
        <v>43441</v>
      </c>
      <c r="G333" s="216">
        <f>F333+3</f>
        <v>43444</v>
      </c>
    </row>
    <row r="334" spans="1:7">
      <c r="B334" s="276" t="s">
        <v>1797</v>
      </c>
      <c r="C334" s="275" t="s">
        <v>1799</v>
      </c>
      <c r="D334" s="745"/>
      <c r="E334" s="216">
        <f t="shared" ref="E334:F336" si="39">E333+7</f>
        <v>43445</v>
      </c>
      <c r="F334" s="216">
        <f t="shared" si="39"/>
        <v>43448</v>
      </c>
      <c r="G334" s="216">
        <f>F334+3</f>
        <v>43451</v>
      </c>
    </row>
    <row r="335" spans="1:7">
      <c r="B335" s="276" t="s">
        <v>1797</v>
      </c>
      <c r="C335" s="275" t="s">
        <v>1798</v>
      </c>
      <c r="D335" s="745"/>
      <c r="E335" s="216">
        <f t="shared" si="39"/>
        <v>43452</v>
      </c>
      <c r="F335" s="216">
        <f t="shared" si="39"/>
        <v>43455</v>
      </c>
      <c r="G335" s="216">
        <f>F335+3</f>
        <v>43458</v>
      </c>
    </row>
    <row r="336" spans="1:7">
      <c r="B336" s="276" t="s">
        <v>1797</v>
      </c>
      <c r="C336" s="275" t="s">
        <v>1796</v>
      </c>
      <c r="D336" s="745"/>
      <c r="E336" s="216">
        <f t="shared" si="39"/>
        <v>43459</v>
      </c>
      <c r="F336" s="216">
        <f t="shared" si="39"/>
        <v>43462</v>
      </c>
      <c r="G336" s="216">
        <f>F336+3</f>
        <v>43465</v>
      </c>
    </row>
    <row r="338" spans="1:7">
      <c r="B338" s="741" t="s">
        <v>1751</v>
      </c>
      <c r="C338" s="741" t="s">
        <v>41</v>
      </c>
      <c r="D338" s="743" t="s">
        <v>42</v>
      </c>
      <c r="E338" s="218" t="s">
        <v>199</v>
      </c>
      <c r="F338" s="218" t="s">
        <v>199</v>
      </c>
      <c r="G338" s="218" t="s">
        <v>1795</v>
      </c>
    </row>
    <row r="339" spans="1:7">
      <c r="B339" s="742"/>
      <c r="C339" s="742"/>
      <c r="D339" s="744"/>
      <c r="E339" s="218" t="s">
        <v>1083</v>
      </c>
      <c r="F339" s="218" t="s">
        <v>44</v>
      </c>
      <c r="G339" s="218" t="s">
        <v>45</v>
      </c>
    </row>
    <row r="340" spans="1:7">
      <c r="B340" s="256" t="s">
        <v>1792</v>
      </c>
      <c r="C340" s="256" t="s">
        <v>1794</v>
      </c>
      <c r="D340" s="745" t="s">
        <v>1793</v>
      </c>
      <c r="E340" s="216">
        <f>F340-3</f>
        <v>43433</v>
      </c>
      <c r="F340" s="216">
        <v>43436</v>
      </c>
      <c r="G340" s="216">
        <f>F340+3</f>
        <v>43439</v>
      </c>
    </row>
    <row r="341" spans="1:7">
      <c r="B341" s="276" t="s">
        <v>1792</v>
      </c>
      <c r="C341" s="275" t="s">
        <v>1733</v>
      </c>
      <c r="D341" s="745"/>
      <c r="E341" s="216">
        <f t="shared" ref="E341:G344" si="40">E340+7</f>
        <v>43440</v>
      </c>
      <c r="F341" s="216">
        <f t="shared" si="40"/>
        <v>43443</v>
      </c>
      <c r="G341" s="216">
        <f t="shared" si="40"/>
        <v>43446</v>
      </c>
    </row>
    <row r="342" spans="1:7">
      <c r="B342" s="276" t="s">
        <v>1792</v>
      </c>
      <c r="C342" s="275" t="s">
        <v>1723</v>
      </c>
      <c r="D342" s="745"/>
      <c r="E342" s="216">
        <f t="shared" si="40"/>
        <v>43447</v>
      </c>
      <c r="F342" s="216">
        <f t="shared" si="40"/>
        <v>43450</v>
      </c>
      <c r="G342" s="216">
        <f t="shared" si="40"/>
        <v>43453</v>
      </c>
    </row>
    <row r="343" spans="1:7">
      <c r="B343" s="276" t="s">
        <v>1792</v>
      </c>
      <c r="C343" s="275" t="s">
        <v>1749</v>
      </c>
      <c r="D343" s="745"/>
      <c r="E343" s="216">
        <f t="shared" si="40"/>
        <v>43454</v>
      </c>
      <c r="F343" s="216">
        <f t="shared" si="40"/>
        <v>43457</v>
      </c>
      <c r="G343" s="216">
        <f t="shared" si="40"/>
        <v>43460</v>
      </c>
    </row>
    <row r="344" spans="1:7">
      <c r="B344" s="275" t="s">
        <v>1792</v>
      </c>
      <c r="C344" s="275" t="s">
        <v>1748</v>
      </c>
      <c r="D344" s="745"/>
      <c r="E344" s="216">
        <f t="shared" si="40"/>
        <v>43461</v>
      </c>
      <c r="F344" s="216">
        <f t="shared" si="40"/>
        <v>43464</v>
      </c>
      <c r="G344" s="216">
        <f t="shared" si="40"/>
        <v>43467</v>
      </c>
    </row>
    <row r="345" spans="1:7">
      <c r="B345" s="214"/>
      <c r="C345" s="214"/>
    </row>
    <row r="346" spans="1:7">
      <c r="A346" s="231" t="s">
        <v>313</v>
      </c>
    </row>
    <row r="347" spans="1:7">
      <c r="B347" s="741" t="s">
        <v>1751</v>
      </c>
      <c r="C347" s="741" t="s">
        <v>41</v>
      </c>
      <c r="D347" s="743" t="s">
        <v>42</v>
      </c>
      <c r="E347" s="218" t="s">
        <v>199</v>
      </c>
      <c r="F347" s="218" t="s">
        <v>199</v>
      </c>
      <c r="G347" s="218" t="s">
        <v>1783</v>
      </c>
    </row>
    <row r="348" spans="1:7">
      <c r="B348" s="742"/>
      <c r="C348" s="742"/>
      <c r="D348" s="744"/>
      <c r="E348" s="218" t="s">
        <v>1083</v>
      </c>
      <c r="F348" s="218" t="s">
        <v>44</v>
      </c>
      <c r="G348" s="218" t="s">
        <v>45</v>
      </c>
    </row>
    <row r="349" spans="1:7">
      <c r="B349" s="256" t="s">
        <v>1787</v>
      </c>
      <c r="C349" s="256" t="s">
        <v>1791</v>
      </c>
      <c r="D349" s="745" t="s">
        <v>1790</v>
      </c>
      <c r="E349" s="216">
        <f>F349-4</f>
        <v>43434</v>
      </c>
      <c r="F349" s="216">
        <v>43438</v>
      </c>
      <c r="G349" s="216">
        <f>F349+3</f>
        <v>43441</v>
      </c>
    </row>
    <row r="350" spans="1:7">
      <c r="B350" s="276" t="s">
        <v>1787</v>
      </c>
      <c r="C350" s="256" t="s">
        <v>1789</v>
      </c>
      <c r="D350" s="745"/>
      <c r="E350" s="216">
        <f t="shared" ref="E350:F352" si="41">E349+7</f>
        <v>43441</v>
      </c>
      <c r="F350" s="216">
        <f t="shared" si="41"/>
        <v>43445</v>
      </c>
      <c r="G350" s="216">
        <f>F350+3</f>
        <v>43448</v>
      </c>
    </row>
    <row r="351" spans="1:7">
      <c r="B351" s="276" t="s">
        <v>1787</v>
      </c>
      <c r="C351" s="256" t="s">
        <v>1788</v>
      </c>
      <c r="D351" s="745"/>
      <c r="E351" s="216">
        <f t="shared" si="41"/>
        <v>43448</v>
      </c>
      <c r="F351" s="216">
        <f t="shared" si="41"/>
        <v>43452</v>
      </c>
      <c r="G351" s="216">
        <f>F351+3</f>
        <v>43455</v>
      </c>
    </row>
    <row r="352" spans="1:7">
      <c r="B352" s="276" t="s">
        <v>1787</v>
      </c>
      <c r="C352" s="256" t="s">
        <v>1786</v>
      </c>
      <c r="D352" s="745"/>
      <c r="E352" s="216">
        <f t="shared" si="41"/>
        <v>43455</v>
      </c>
      <c r="F352" s="216">
        <f t="shared" si="41"/>
        <v>43459</v>
      </c>
      <c r="G352" s="216">
        <f>F352+3</f>
        <v>43462</v>
      </c>
    </row>
    <row r="353" spans="2:7">
      <c r="B353" s="214"/>
      <c r="C353" s="214"/>
      <c r="F353" s="226"/>
      <c r="G353" s="226"/>
    </row>
    <row r="354" spans="2:7">
      <c r="B354" s="741" t="s">
        <v>1751</v>
      </c>
      <c r="C354" s="741" t="s">
        <v>41</v>
      </c>
      <c r="D354" s="743" t="s">
        <v>42</v>
      </c>
      <c r="E354" s="218" t="s">
        <v>199</v>
      </c>
      <c r="F354" s="218" t="s">
        <v>199</v>
      </c>
      <c r="G354" s="218" t="s">
        <v>1783</v>
      </c>
    </row>
    <row r="355" spans="2:7">
      <c r="B355" s="742"/>
      <c r="C355" s="742"/>
      <c r="D355" s="744"/>
      <c r="E355" s="218" t="s">
        <v>1083</v>
      </c>
      <c r="F355" s="218" t="s">
        <v>44</v>
      </c>
      <c r="G355" s="218" t="s">
        <v>45</v>
      </c>
    </row>
    <row r="356" spans="2:7">
      <c r="B356" s="256" t="s">
        <v>1784</v>
      </c>
      <c r="C356" s="256" t="s">
        <v>1723</v>
      </c>
      <c r="D356" s="745" t="s">
        <v>1785</v>
      </c>
      <c r="E356" s="216">
        <f>F356-3</f>
        <v>43438</v>
      </c>
      <c r="F356" s="216">
        <v>43441</v>
      </c>
      <c r="G356" s="216">
        <f>F356+2</f>
        <v>43443</v>
      </c>
    </row>
    <row r="357" spans="2:7">
      <c r="B357" s="276" t="s">
        <v>1784</v>
      </c>
      <c r="C357" s="256" t="s">
        <v>387</v>
      </c>
      <c r="D357" s="745"/>
      <c r="E357" s="216">
        <f t="shared" ref="E357:G359" si="42">E356+7</f>
        <v>43445</v>
      </c>
      <c r="F357" s="216">
        <f t="shared" si="42"/>
        <v>43448</v>
      </c>
      <c r="G357" s="216">
        <f t="shared" si="42"/>
        <v>43450</v>
      </c>
    </row>
    <row r="358" spans="2:7">
      <c r="B358" s="276" t="s">
        <v>1784</v>
      </c>
      <c r="C358" s="256" t="s">
        <v>717</v>
      </c>
      <c r="D358" s="745"/>
      <c r="E358" s="216">
        <f t="shared" si="42"/>
        <v>43452</v>
      </c>
      <c r="F358" s="216">
        <f t="shared" si="42"/>
        <v>43455</v>
      </c>
      <c r="G358" s="216">
        <f t="shared" si="42"/>
        <v>43457</v>
      </c>
    </row>
    <row r="359" spans="2:7">
      <c r="B359" s="276" t="s">
        <v>1784</v>
      </c>
      <c r="C359" s="256" t="s">
        <v>718</v>
      </c>
      <c r="D359" s="745"/>
      <c r="E359" s="216">
        <f t="shared" si="42"/>
        <v>43459</v>
      </c>
      <c r="F359" s="216">
        <f t="shared" si="42"/>
        <v>43462</v>
      </c>
      <c r="G359" s="216">
        <f t="shared" si="42"/>
        <v>43464</v>
      </c>
    </row>
    <row r="360" spans="2:7">
      <c r="B360" s="311"/>
      <c r="C360" s="308"/>
    </row>
    <row r="361" spans="2:7">
      <c r="B361" s="741" t="s">
        <v>1751</v>
      </c>
      <c r="C361" s="741" t="s">
        <v>41</v>
      </c>
      <c r="D361" s="743" t="s">
        <v>42</v>
      </c>
      <c r="E361" s="218" t="s">
        <v>199</v>
      </c>
      <c r="F361" s="218" t="s">
        <v>199</v>
      </c>
      <c r="G361" s="218" t="s">
        <v>1783</v>
      </c>
    </row>
    <row r="362" spans="2:7">
      <c r="B362" s="742"/>
      <c r="C362" s="742"/>
      <c r="D362" s="744"/>
      <c r="E362" s="218" t="s">
        <v>1083</v>
      </c>
      <c r="F362" s="218" t="s">
        <v>44</v>
      </c>
      <c r="G362" s="218" t="s">
        <v>45</v>
      </c>
    </row>
    <row r="363" spans="2:7">
      <c r="B363" s="256" t="s">
        <v>1777</v>
      </c>
      <c r="C363" s="256" t="s">
        <v>1782</v>
      </c>
      <c r="D363" s="745" t="s">
        <v>1781</v>
      </c>
      <c r="E363" s="216">
        <f>F363-3</f>
        <v>43433</v>
      </c>
      <c r="F363" s="216">
        <v>43436</v>
      </c>
      <c r="G363" s="216">
        <f>F363+2</f>
        <v>43438</v>
      </c>
    </row>
    <row r="364" spans="2:7">
      <c r="B364" s="276" t="s">
        <v>1775</v>
      </c>
      <c r="C364" s="275" t="s">
        <v>1780</v>
      </c>
      <c r="D364" s="745"/>
      <c r="E364" s="216">
        <f t="shared" ref="E364:G367" si="43">E363+7</f>
        <v>43440</v>
      </c>
      <c r="F364" s="216">
        <f t="shared" si="43"/>
        <v>43443</v>
      </c>
      <c r="G364" s="216">
        <f t="shared" si="43"/>
        <v>43445</v>
      </c>
    </row>
    <row r="365" spans="2:7">
      <c r="B365" s="276" t="s">
        <v>1779</v>
      </c>
      <c r="C365" s="275" t="s">
        <v>1778</v>
      </c>
      <c r="D365" s="745"/>
      <c r="E365" s="216">
        <f t="shared" si="43"/>
        <v>43447</v>
      </c>
      <c r="F365" s="216">
        <f t="shared" si="43"/>
        <v>43450</v>
      </c>
      <c r="G365" s="216">
        <f t="shared" si="43"/>
        <v>43452</v>
      </c>
    </row>
    <row r="366" spans="2:7">
      <c r="B366" s="276" t="s">
        <v>1777</v>
      </c>
      <c r="C366" s="275" t="s">
        <v>1776</v>
      </c>
      <c r="D366" s="745"/>
      <c r="E366" s="216">
        <f t="shared" si="43"/>
        <v>43454</v>
      </c>
      <c r="F366" s="216">
        <f t="shared" si="43"/>
        <v>43457</v>
      </c>
      <c r="G366" s="216">
        <f t="shared" si="43"/>
        <v>43459</v>
      </c>
    </row>
    <row r="367" spans="2:7">
      <c r="B367" s="275" t="s">
        <v>1775</v>
      </c>
      <c r="C367" s="275" t="s">
        <v>1774</v>
      </c>
      <c r="D367" s="745"/>
      <c r="E367" s="216">
        <f t="shared" si="43"/>
        <v>43461</v>
      </c>
      <c r="F367" s="216">
        <f t="shared" si="43"/>
        <v>43464</v>
      </c>
      <c r="G367" s="216">
        <f t="shared" si="43"/>
        <v>43466</v>
      </c>
    </row>
    <row r="368" spans="2:7">
      <c r="B368" s="279"/>
      <c r="C368" s="310"/>
      <c r="E368" s="226"/>
      <c r="F368" s="226"/>
      <c r="G368" s="226"/>
    </row>
    <row r="369" spans="1:7">
      <c r="A369" s="231" t="s">
        <v>315</v>
      </c>
    </row>
    <row r="370" spans="1:7">
      <c r="A370" s="231"/>
      <c r="B370" s="741" t="s">
        <v>40</v>
      </c>
      <c r="C370" s="741" t="s">
        <v>41</v>
      </c>
      <c r="D370" s="743" t="s">
        <v>42</v>
      </c>
      <c r="E370" s="218" t="s">
        <v>199</v>
      </c>
      <c r="F370" s="218" t="s">
        <v>199</v>
      </c>
      <c r="G370" s="218" t="s">
        <v>1750</v>
      </c>
    </row>
    <row r="371" spans="1:7">
      <c r="B371" s="742"/>
      <c r="C371" s="742"/>
      <c r="D371" s="744"/>
      <c r="E371" s="218" t="s">
        <v>1083</v>
      </c>
      <c r="F371" s="218" t="s">
        <v>44</v>
      </c>
      <c r="G371" s="218" t="s">
        <v>45</v>
      </c>
    </row>
    <row r="372" spans="1:7">
      <c r="B372" s="256" t="s">
        <v>1769</v>
      </c>
      <c r="C372" s="256" t="s">
        <v>1773</v>
      </c>
      <c r="D372" s="745" t="s">
        <v>1772</v>
      </c>
      <c r="E372" s="216">
        <f>F372-2</f>
        <v>43437</v>
      </c>
      <c r="F372" s="216">
        <v>43439</v>
      </c>
      <c r="G372" s="216">
        <f>F372+1</f>
        <v>43440</v>
      </c>
    </row>
    <row r="373" spans="1:7">
      <c r="B373" s="276" t="s">
        <v>1769</v>
      </c>
      <c r="C373" s="256" t="s">
        <v>1771</v>
      </c>
      <c r="D373" s="745"/>
      <c r="E373" s="216">
        <f t="shared" ref="E373:F375" si="44">E372+7</f>
        <v>43444</v>
      </c>
      <c r="F373" s="216">
        <f t="shared" si="44"/>
        <v>43446</v>
      </c>
      <c r="G373" s="216">
        <f>F373+1</f>
        <v>43447</v>
      </c>
    </row>
    <row r="374" spans="1:7">
      <c r="B374" s="276" t="s">
        <v>1769</v>
      </c>
      <c r="C374" s="256" t="s">
        <v>1770</v>
      </c>
      <c r="D374" s="745"/>
      <c r="E374" s="216">
        <f t="shared" si="44"/>
        <v>43451</v>
      </c>
      <c r="F374" s="216">
        <f t="shared" si="44"/>
        <v>43453</v>
      </c>
      <c r="G374" s="216">
        <f>F374+1</f>
        <v>43454</v>
      </c>
    </row>
    <row r="375" spans="1:7">
      <c r="B375" s="276" t="s">
        <v>1769</v>
      </c>
      <c r="C375" s="256" t="s">
        <v>1768</v>
      </c>
      <c r="D375" s="745"/>
      <c r="E375" s="216">
        <f t="shared" si="44"/>
        <v>43458</v>
      </c>
      <c r="F375" s="216">
        <f t="shared" si="44"/>
        <v>43460</v>
      </c>
      <c r="G375" s="216">
        <f>F375+1</f>
        <v>43461</v>
      </c>
    </row>
    <row r="376" spans="1:7">
      <c r="B376" s="214"/>
      <c r="C376" s="214"/>
    </row>
    <row r="377" spans="1:7">
      <c r="B377" s="741" t="s">
        <v>1751</v>
      </c>
      <c r="C377" s="741" t="s">
        <v>41</v>
      </c>
      <c r="D377" s="743" t="s">
        <v>42</v>
      </c>
      <c r="E377" s="218" t="s">
        <v>199</v>
      </c>
      <c r="F377" s="218" t="s">
        <v>199</v>
      </c>
      <c r="G377" s="218" t="s">
        <v>1750</v>
      </c>
    </row>
    <row r="378" spans="1:7">
      <c r="B378" s="742"/>
      <c r="C378" s="742"/>
      <c r="D378" s="744"/>
      <c r="E378" s="218" t="s">
        <v>1083</v>
      </c>
      <c r="F378" s="218" t="s">
        <v>44</v>
      </c>
      <c r="G378" s="218" t="s">
        <v>45</v>
      </c>
    </row>
    <row r="379" spans="1:7">
      <c r="B379" s="256" t="s">
        <v>1764</v>
      </c>
      <c r="C379" s="256" t="s">
        <v>1767</v>
      </c>
      <c r="D379" s="745" t="s">
        <v>1722</v>
      </c>
      <c r="E379" s="216">
        <f>F379-2</f>
        <v>43438</v>
      </c>
      <c r="F379" s="216">
        <v>43440</v>
      </c>
      <c r="G379" s="216">
        <f>F379+2</f>
        <v>43442</v>
      </c>
    </row>
    <row r="380" spans="1:7">
      <c r="B380" s="276" t="s">
        <v>1764</v>
      </c>
      <c r="C380" s="256" t="s">
        <v>1766</v>
      </c>
      <c r="D380" s="745"/>
      <c r="E380" s="216">
        <f t="shared" ref="E380:G382" si="45">E379+7</f>
        <v>43445</v>
      </c>
      <c r="F380" s="216">
        <f t="shared" si="45"/>
        <v>43447</v>
      </c>
      <c r="G380" s="216">
        <f t="shared" si="45"/>
        <v>43449</v>
      </c>
    </row>
    <row r="381" spans="1:7">
      <c r="B381" s="276" t="s">
        <v>1764</v>
      </c>
      <c r="C381" s="256" t="s">
        <v>1765</v>
      </c>
      <c r="D381" s="745"/>
      <c r="E381" s="216">
        <f t="shared" si="45"/>
        <v>43452</v>
      </c>
      <c r="F381" s="216">
        <f t="shared" si="45"/>
        <v>43454</v>
      </c>
      <c r="G381" s="216">
        <f t="shared" si="45"/>
        <v>43456</v>
      </c>
    </row>
    <row r="382" spans="1:7">
      <c r="B382" s="276" t="s">
        <v>1764</v>
      </c>
      <c r="C382" s="256" t="s">
        <v>1763</v>
      </c>
      <c r="D382" s="745"/>
      <c r="E382" s="216">
        <f t="shared" si="45"/>
        <v>43459</v>
      </c>
      <c r="F382" s="216">
        <f t="shared" si="45"/>
        <v>43461</v>
      </c>
      <c r="G382" s="216">
        <f t="shared" si="45"/>
        <v>43463</v>
      </c>
    </row>
    <row r="384" spans="1:7">
      <c r="B384" s="741" t="s">
        <v>1751</v>
      </c>
      <c r="C384" s="741" t="s">
        <v>41</v>
      </c>
      <c r="D384" s="743" t="s">
        <v>42</v>
      </c>
      <c r="E384" s="218" t="s">
        <v>199</v>
      </c>
      <c r="F384" s="218" t="s">
        <v>199</v>
      </c>
      <c r="G384" s="218" t="s">
        <v>1750</v>
      </c>
    </row>
    <row r="385" spans="2:7">
      <c r="B385" s="742"/>
      <c r="C385" s="742"/>
      <c r="D385" s="744"/>
      <c r="E385" s="218" t="s">
        <v>1083</v>
      </c>
      <c r="F385" s="218" t="s">
        <v>44</v>
      </c>
      <c r="G385" s="218" t="s">
        <v>45</v>
      </c>
    </row>
    <row r="386" spans="2:7">
      <c r="B386" s="256" t="s">
        <v>1759</v>
      </c>
      <c r="C386" s="256" t="s">
        <v>1762</v>
      </c>
      <c r="D386" s="745" t="s">
        <v>1722</v>
      </c>
      <c r="E386" s="216">
        <f>F386-2</f>
        <v>43436</v>
      </c>
      <c r="F386" s="216">
        <v>43438</v>
      </c>
      <c r="G386" s="216">
        <f>F386+3</f>
        <v>43441</v>
      </c>
    </row>
    <row r="387" spans="2:7">
      <c r="B387" s="276" t="s">
        <v>1759</v>
      </c>
      <c r="C387" s="256" t="s">
        <v>1761</v>
      </c>
      <c r="D387" s="745"/>
      <c r="E387" s="216">
        <f t="shared" ref="E387:F389" si="46">E386+7</f>
        <v>43443</v>
      </c>
      <c r="F387" s="216">
        <f t="shared" si="46"/>
        <v>43445</v>
      </c>
      <c r="G387" s="216">
        <f>F387+3</f>
        <v>43448</v>
      </c>
    </row>
    <row r="388" spans="2:7">
      <c r="B388" s="276" t="s">
        <v>1759</v>
      </c>
      <c r="C388" s="256" t="s">
        <v>1760</v>
      </c>
      <c r="D388" s="745"/>
      <c r="E388" s="216">
        <f t="shared" si="46"/>
        <v>43450</v>
      </c>
      <c r="F388" s="216">
        <f t="shared" si="46"/>
        <v>43452</v>
      </c>
      <c r="G388" s="216">
        <f>F388+3</f>
        <v>43455</v>
      </c>
    </row>
    <row r="389" spans="2:7">
      <c r="B389" s="276" t="s">
        <v>1759</v>
      </c>
      <c r="C389" s="256" t="s">
        <v>1758</v>
      </c>
      <c r="D389" s="745"/>
      <c r="E389" s="216">
        <f t="shared" si="46"/>
        <v>43457</v>
      </c>
      <c r="F389" s="216">
        <f t="shared" si="46"/>
        <v>43459</v>
      </c>
      <c r="G389" s="216">
        <f>F389+3</f>
        <v>43462</v>
      </c>
    </row>
    <row r="390" spans="2:7">
      <c r="C390" s="214"/>
    </row>
    <row r="391" spans="2:7">
      <c r="B391" s="741" t="s">
        <v>1751</v>
      </c>
      <c r="C391" s="741" t="s">
        <v>41</v>
      </c>
      <c r="D391" s="743" t="s">
        <v>42</v>
      </c>
      <c r="E391" s="218" t="s">
        <v>199</v>
      </c>
      <c r="F391" s="218" t="s">
        <v>199</v>
      </c>
      <c r="G391" s="218" t="s">
        <v>1750</v>
      </c>
    </row>
    <row r="392" spans="2:7">
      <c r="B392" s="742"/>
      <c r="C392" s="742"/>
      <c r="D392" s="744"/>
      <c r="E392" s="218" t="s">
        <v>1083</v>
      </c>
      <c r="F392" s="218" t="s">
        <v>44</v>
      </c>
      <c r="G392" s="218" t="s">
        <v>45</v>
      </c>
    </row>
    <row r="393" spans="2:7">
      <c r="B393" s="256" t="s">
        <v>1753</v>
      </c>
      <c r="C393" s="256" t="s">
        <v>1757</v>
      </c>
      <c r="D393" s="745" t="s">
        <v>1722</v>
      </c>
      <c r="E393" s="216">
        <f>F393-2</f>
        <v>43433</v>
      </c>
      <c r="F393" s="216">
        <v>43435</v>
      </c>
      <c r="G393" s="216">
        <f>F393+2</f>
        <v>43437</v>
      </c>
    </row>
    <row r="394" spans="2:7">
      <c r="B394" s="276" t="s">
        <v>1753</v>
      </c>
      <c r="C394" s="275" t="s">
        <v>1756</v>
      </c>
      <c r="D394" s="745"/>
      <c r="E394" s="216">
        <f t="shared" ref="E394:F397" si="47">E393+7</f>
        <v>43440</v>
      </c>
      <c r="F394" s="216">
        <f t="shared" si="47"/>
        <v>43442</v>
      </c>
      <c r="G394" s="216">
        <f>F394+2</f>
        <v>43444</v>
      </c>
    </row>
    <row r="395" spans="2:7">
      <c r="B395" s="276" t="s">
        <v>1753</v>
      </c>
      <c r="C395" s="275" t="s">
        <v>1755</v>
      </c>
      <c r="D395" s="745"/>
      <c r="E395" s="216">
        <f t="shared" si="47"/>
        <v>43447</v>
      </c>
      <c r="F395" s="216">
        <f t="shared" si="47"/>
        <v>43449</v>
      </c>
      <c r="G395" s="216">
        <f>F395+2</f>
        <v>43451</v>
      </c>
    </row>
    <row r="396" spans="2:7">
      <c r="B396" s="276" t="s">
        <v>1753</v>
      </c>
      <c r="C396" s="275" t="s">
        <v>1754</v>
      </c>
      <c r="D396" s="745"/>
      <c r="E396" s="216">
        <f t="shared" si="47"/>
        <v>43454</v>
      </c>
      <c r="F396" s="216">
        <f t="shared" si="47"/>
        <v>43456</v>
      </c>
      <c r="G396" s="216">
        <f>F396+2</f>
        <v>43458</v>
      </c>
    </row>
    <row r="397" spans="2:7">
      <c r="B397" s="275" t="s">
        <v>1753</v>
      </c>
      <c r="C397" s="275" t="s">
        <v>1752</v>
      </c>
      <c r="D397" s="745"/>
      <c r="E397" s="216">
        <f t="shared" si="47"/>
        <v>43461</v>
      </c>
      <c r="F397" s="216">
        <f t="shared" si="47"/>
        <v>43463</v>
      </c>
      <c r="G397" s="216">
        <f>F397+2</f>
        <v>43465</v>
      </c>
    </row>
    <row r="398" spans="2:7">
      <c r="B398" s="214"/>
      <c r="C398" s="214"/>
      <c r="F398" s="307"/>
      <c r="G398" s="307"/>
    </row>
    <row r="399" spans="2:7">
      <c r="B399" s="741" t="s">
        <v>1751</v>
      </c>
      <c r="C399" s="741" t="s">
        <v>41</v>
      </c>
      <c r="D399" s="743" t="s">
        <v>42</v>
      </c>
      <c r="E399" s="218" t="s">
        <v>199</v>
      </c>
      <c r="F399" s="218" t="s">
        <v>199</v>
      </c>
      <c r="G399" s="218" t="s">
        <v>1750</v>
      </c>
    </row>
    <row r="400" spans="2:7">
      <c r="B400" s="742"/>
      <c r="C400" s="742"/>
      <c r="D400" s="744"/>
      <c r="E400" s="218" t="s">
        <v>1083</v>
      </c>
      <c r="F400" s="218" t="s">
        <v>44</v>
      </c>
      <c r="G400" s="218" t="s">
        <v>45</v>
      </c>
    </row>
    <row r="401" spans="1:7">
      <c r="B401" s="256" t="s">
        <v>1746</v>
      </c>
      <c r="C401" s="256" t="s">
        <v>1723</v>
      </c>
      <c r="D401" s="745" t="s">
        <v>1722</v>
      </c>
      <c r="E401" s="216">
        <f>F401-2</f>
        <v>43434</v>
      </c>
      <c r="F401" s="216">
        <v>43436</v>
      </c>
      <c r="G401" s="216">
        <f>F401+2</f>
        <v>43438</v>
      </c>
    </row>
    <row r="402" spans="1:7">
      <c r="B402" s="276" t="s">
        <v>1746</v>
      </c>
      <c r="C402" s="275" t="s">
        <v>1749</v>
      </c>
      <c r="D402" s="745"/>
      <c r="E402" s="216">
        <f t="shared" ref="E402:G405" si="48">E401+7</f>
        <v>43441</v>
      </c>
      <c r="F402" s="216">
        <f t="shared" si="48"/>
        <v>43443</v>
      </c>
      <c r="G402" s="216">
        <f t="shared" si="48"/>
        <v>43445</v>
      </c>
    </row>
    <row r="403" spans="1:7">
      <c r="B403" s="276" t="s">
        <v>1746</v>
      </c>
      <c r="C403" s="275" t="s">
        <v>1748</v>
      </c>
      <c r="D403" s="745"/>
      <c r="E403" s="216">
        <f t="shared" si="48"/>
        <v>43448</v>
      </c>
      <c r="F403" s="216">
        <f t="shared" si="48"/>
        <v>43450</v>
      </c>
      <c r="G403" s="216">
        <f t="shared" si="48"/>
        <v>43452</v>
      </c>
    </row>
    <row r="404" spans="1:7">
      <c r="B404" s="276" t="s">
        <v>1746</v>
      </c>
      <c r="C404" s="275" t="s">
        <v>1747</v>
      </c>
      <c r="D404" s="745"/>
      <c r="E404" s="216">
        <f t="shared" si="48"/>
        <v>43455</v>
      </c>
      <c r="F404" s="216">
        <f t="shared" si="48"/>
        <v>43457</v>
      </c>
      <c r="G404" s="216">
        <f t="shared" si="48"/>
        <v>43459</v>
      </c>
    </row>
    <row r="405" spans="1:7">
      <c r="B405" s="275" t="s">
        <v>1746</v>
      </c>
      <c r="C405" s="275" t="s">
        <v>1745</v>
      </c>
      <c r="D405" s="745"/>
      <c r="E405" s="216">
        <f t="shared" si="48"/>
        <v>43462</v>
      </c>
      <c r="F405" s="216">
        <f t="shared" si="48"/>
        <v>43464</v>
      </c>
      <c r="G405" s="216">
        <f t="shared" si="48"/>
        <v>43466</v>
      </c>
    </row>
    <row r="406" spans="1:7">
      <c r="B406" s="279"/>
      <c r="C406" s="279"/>
      <c r="D406" s="227"/>
      <c r="E406" s="226"/>
      <c r="F406" s="226"/>
      <c r="G406" s="226"/>
    </row>
    <row r="407" spans="1:7">
      <c r="A407" s="231" t="s">
        <v>316</v>
      </c>
    </row>
    <row r="408" spans="1:7">
      <c r="A408" s="231"/>
      <c r="B408" s="741" t="s">
        <v>40</v>
      </c>
      <c r="C408" s="741" t="s">
        <v>41</v>
      </c>
      <c r="D408" s="743" t="s">
        <v>42</v>
      </c>
      <c r="E408" s="218" t="s">
        <v>199</v>
      </c>
      <c r="F408" s="218" t="s">
        <v>199</v>
      </c>
      <c r="G408" s="218" t="s">
        <v>1724</v>
      </c>
    </row>
    <row r="409" spans="1:7">
      <c r="A409" s="231"/>
      <c r="B409" s="742"/>
      <c r="C409" s="742"/>
      <c r="D409" s="744"/>
      <c r="E409" s="218" t="s">
        <v>1083</v>
      </c>
      <c r="F409" s="218" t="s">
        <v>44</v>
      </c>
      <c r="G409" s="218" t="s">
        <v>45</v>
      </c>
    </row>
    <row r="410" spans="1:7">
      <c r="A410" s="231"/>
      <c r="B410" s="256" t="s">
        <v>1740</v>
      </c>
      <c r="C410" s="256" t="s">
        <v>1744</v>
      </c>
      <c r="D410" s="745" t="s">
        <v>1743</v>
      </c>
      <c r="E410" s="216">
        <f>F410-4</f>
        <v>43434</v>
      </c>
      <c r="F410" s="216">
        <v>43438</v>
      </c>
      <c r="G410" s="216">
        <f>F410+2</f>
        <v>43440</v>
      </c>
    </row>
    <row r="411" spans="1:7">
      <c r="A411" s="231"/>
      <c r="B411" s="276" t="s">
        <v>1740</v>
      </c>
      <c r="C411" s="256" t="s">
        <v>1742</v>
      </c>
      <c r="D411" s="745"/>
      <c r="E411" s="216">
        <f t="shared" ref="E411:G413" si="49">E410+7</f>
        <v>43441</v>
      </c>
      <c r="F411" s="216">
        <f t="shared" si="49"/>
        <v>43445</v>
      </c>
      <c r="G411" s="216">
        <f t="shared" si="49"/>
        <v>43447</v>
      </c>
    </row>
    <row r="412" spans="1:7">
      <c r="A412" s="231"/>
      <c r="B412" s="276" t="s">
        <v>1740</v>
      </c>
      <c r="C412" s="256" t="s">
        <v>1741</v>
      </c>
      <c r="D412" s="745"/>
      <c r="E412" s="216">
        <f t="shared" si="49"/>
        <v>43448</v>
      </c>
      <c r="F412" s="216">
        <f t="shared" si="49"/>
        <v>43452</v>
      </c>
      <c r="G412" s="216">
        <f t="shared" si="49"/>
        <v>43454</v>
      </c>
    </row>
    <row r="413" spans="1:7">
      <c r="A413" s="231"/>
      <c r="B413" s="276" t="s">
        <v>1740</v>
      </c>
      <c r="C413" s="256" t="s">
        <v>1739</v>
      </c>
      <c r="D413" s="745"/>
      <c r="E413" s="216">
        <f t="shared" si="49"/>
        <v>43455</v>
      </c>
      <c r="F413" s="216">
        <f t="shared" si="49"/>
        <v>43459</v>
      </c>
      <c r="G413" s="216">
        <f t="shared" si="49"/>
        <v>43461</v>
      </c>
    </row>
    <row r="414" spans="1:7">
      <c r="A414" s="231"/>
      <c r="B414" s="309"/>
      <c r="C414" s="308"/>
    </row>
    <row r="415" spans="1:7">
      <c r="B415" s="741" t="s">
        <v>40</v>
      </c>
      <c r="C415" s="741" t="s">
        <v>41</v>
      </c>
      <c r="D415" s="743" t="s">
        <v>42</v>
      </c>
      <c r="E415" s="218" t="s">
        <v>199</v>
      </c>
      <c r="F415" s="218" t="s">
        <v>199</v>
      </c>
      <c r="G415" s="218" t="s">
        <v>1724</v>
      </c>
    </row>
    <row r="416" spans="1:7">
      <c r="B416" s="742"/>
      <c r="C416" s="742"/>
      <c r="D416" s="744"/>
      <c r="E416" s="218" t="s">
        <v>1083</v>
      </c>
      <c r="F416" s="218" t="s">
        <v>44</v>
      </c>
      <c r="G416" s="218" t="s">
        <v>45</v>
      </c>
    </row>
    <row r="417" spans="2:7">
      <c r="B417" s="256" t="s">
        <v>1735</v>
      </c>
      <c r="C417" s="256" t="s">
        <v>1738</v>
      </c>
      <c r="D417" s="745" t="s">
        <v>1722</v>
      </c>
      <c r="E417" s="216">
        <f>F417-2</f>
        <v>43437</v>
      </c>
      <c r="F417" s="216">
        <v>43439</v>
      </c>
      <c r="G417" s="216">
        <f>F417+2</f>
        <v>43441</v>
      </c>
    </row>
    <row r="418" spans="2:7">
      <c r="B418" s="276" t="s">
        <v>1735</v>
      </c>
      <c r="C418" s="256" t="s">
        <v>1737</v>
      </c>
      <c r="D418" s="745"/>
      <c r="E418" s="216">
        <f t="shared" ref="E418:G420" si="50">E417+7</f>
        <v>43444</v>
      </c>
      <c r="F418" s="216">
        <f t="shared" si="50"/>
        <v>43446</v>
      </c>
      <c r="G418" s="216">
        <f t="shared" si="50"/>
        <v>43448</v>
      </c>
    </row>
    <row r="419" spans="2:7">
      <c r="B419" s="276" t="s">
        <v>1735</v>
      </c>
      <c r="C419" s="256" t="s">
        <v>1736</v>
      </c>
      <c r="D419" s="745"/>
      <c r="E419" s="216">
        <f t="shared" si="50"/>
        <v>43451</v>
      </c>
      <c r="F419" s="216">
        <f t="shared" si="50"/>
        <v>43453</v>
      </c>
      <c r="G419" s="216">
        <f t="shared" si="50"/>
        <v>43455</v>
      </c>
    </row>
    <row r="420" spans="2:7">
      <c r="B420" s="276" t="s">
        <v>1735</v>
      </c>
      <c r="C420" s="256" t="s">
        <v>1734</v>
      </c>
      <c r="D420" s="745"/>
      <c r="E420" s="216">
        <f t="shared" si="50"/>
        <v>43458</v>
      </c>
      <c r="F420" s="216">
        <f t="shared" si="50"/>
        <v>43460</v>
      </c>
      <c r="G420" s="216">
        <f t="shared" si="50"/>
        <v>43462</v>
      </c>
    </row>
    <row r="421" spans="2:7">
      <c r="E421" s="226"/>
      <c r="F421" s="226"/>
      <c r="G421" s="226"/>
    </row>
    <row r="422" spans="2:7">
      <c r="B422" s="741" t="s">
        <v>40</v>
      </c>
      <c r="C422" s="741" t="s">
        <v>41</v>
      </c>
      <c r="D422" s="743" t="s">
        <v>42</v>
      </c>
      <c r="E422" s="218" t="s">
        <v>199</v>
      </c>
      <c r="F422" s="218" t="s">
        <v>199</v>
      </c>
      <c r="G422" s="218" t="s">
        <v>1724</v>
      </c>
    </row>
    <row r="423" spans="2:7">
      <c r="B423" s="742"/>
      <c r="C423" s="742"/>
      <c r="D423" s="744"/>
      <c r="E423" s="218" t="s">
        <v>1083</v>
      </c>
      <c r="F423" s="218" t="s">
        <v>44</v>
      </c>
      <c r="G423" s="218" t="s">
        <v>45</v>
      </c>
    </row>
    <row r="424" spans="2:7">
      <c r="B424" s="256" t="s">
        <v>1731</v>
      </c>
      <c r="C424" s="256" t="s">
        <v>1733</v>
      </c>
      <c r="D424" s="745" t="s">
        <v>1732</v>
      </c>
      <c r="E424" s="216">
        <f>F424-2</f>
        <v>43438</v>
      </c>
      <c r="F424" s="216">
        <v>43440</v>
      </c>
      <c r="G424" s="216">
        <f>F424+2</f>
        <v>43442</v>
      </c>
    </row>
    <row r="425" spans="2:7">
      <c r="B425" s="276" t="s">
        <v>1731</v>
      </c>
      <c r="C425" s="256" t="s">
        <v>758</v>
      </c>
      <c r="D425" s="745"/>
      <c r="E425" s="216">
        <f t="shared" ref="E425:F427" si="51">E424+7</f>
        <v>43445</v>
      </c>
      <c r="F425" s="216">
        <f t="shared" si="51"/>
        <v>43447</v>
      </c>
      <c r="G425" s="216">
        <f>F425+2</f>
        <v>43449</v>
      </c>
    </row>
    <row r="426" spans="2:7">
      <c r="B426" s="276" t="s">
        <v>1731</v>
      </c>
      <c r="C426" s="256" t="s">
        <v>387</v>
      </c>
      <c r="D426" s="745"/>
      <c r="E426" s="216">
        <f t="shared" si="51"/>
        <v>43452</v>
      </c>
      <c r="F426" s="216">
        <f t="shared" si="51"/>
        <v>43454</v>
      </c>
      <c r="G426" s="216">
        <f>F426+2</f>
        <v>43456</v>
      </c>
    </row>
    <row r="427" spans="2:7">
      <c r="B427" s="276" t="s">
        <v>1731</v>
      </c>
      <c r="C427" s="256" t="s">
        <v>717</v>
      </c>
      <c r="D427" s="745"/>
      <c r="E427" s="216">
        <f t="shared" si="51"/>
        <v>43459</v>
      </c>
      <c r="F427" s="216">
        <f t="shared" si="51"/>
        <v>43461</v>
      </c>
      <c r="G427" s="216">
        <f>F427+2</f>
        <v>43463</v>
      </c>
    </row>
    <row r="428" spans="2:7">
      <c r="B428" s="228"/>
      <c r="C428" s="236"/>
      <c r="E428" s="226"/>
      <c r="F428" s="226"/>
      <c r="G428" s="226"/>
    </row>
    <row r="429" spans="2:7">
      <c r="B429" s="741" t="s">
        <v>40</v>
      </c>
      <c r="C429" s="741" t="s">
        <v>41</v>
      </c>
      <c r="D429" s="743" t="s">
        <v>42</v>
      </c>
      <c r="E429" s="218" t="s">
        <v>199</v>
      </c>
      <c r="F429" s="218" t="s">
        <v>199</v>
      </c>
      <c r="G429" s="218" t="s">
        <v>1724</v>
      </c>
    </row>
    <row r="430" spans="2:7">
      <c r="B430" s="742"/>
      <c r="C430" s="742"/>
      <c r="D430" s="744"/>
      <c r="E430" s="218" t="s">
        <v>1083</v>
      </c>
      <c r="F430" s="218" t="s">
        <v>44</v>
      </c>
      <c r="G430" s="218" t="s">
        <v>45</v>
      </c>
    </row>
    <row r="431" spans="2:7">
      <c r="B431" s="256" t="s">
        <v>1726</v>
      </c>
      <c r="C431" s="256" t="s">
        <v>1730</v>
      </c>
      <c r="D431" s="745" t="s">
        <v>1729</v>
      </c>
      <c r="E431" s="216">
        <f>F431-2</f>
        <v>43439</v>
      </c>
      <c r="F431" s="216">
        <v>43441</v>
      </c>
      <c r="G431" s="216">
        <f>F431+2</f>
        <v>43443</v>
      </c>
    </row>
    <row r="432" spans="2:7">
      <c r="B432" s="276" t="s">
        <v>1726</v>
      </c>
      <c r="C432" s="256" t="s">
        <v>1728</v>
      </c>
      <c r="D432" s="745"/>
      <c r="E432" s="216">
        <f t="shared" ref="E432:G434" si="52">E431+7</f>
        <v>43446</v>
      </c>
      <c r="F432" s="216">
        <f t="shared" si="52"/>
        <v>43448</v>
      </c>
      <c r="G432" s="216">
        <f t="shared" si="52"/>
        <v>43450</v>
      </c>
    </row>
    <row r="433" spans="1:8">
      <c r="B433" s="276" t="s">
        <v>1726</v>
      </c>
      <c r="C433" s="256" t="s">
        <v>1727</v>
      </c>
      <c r="D433" s="745"/>
      <c r="E433" s="216">
        <f t="shared" si="52"/>
        <v>43453</v>
      </c>
      <c r="F433" s="216">
        <f t="shared" si="52"/>
        <v>43455</v>
      </c>
      <c r="G433" s="216">
        <f t="shared" si="52"/>
        <v>43457</v>
      </c>
    </row>
    <row r="434" spans="1:8">
      <c r="B434" s="276" t="s">
        <v>1726</v>
      </c>
      <c r="C434" s="256" t="s">
        <v>1725</v>
      </c>
      <c r="D434" s="745"/>
      <c r="E434" s="216">
        <f t="shared" si="52"/>
        <v>43460</v>
      </c>
      <c r="F434" s="216">
        <f t="shared" si="52"/>
        <v>43462</v>
      </c>
      <c r="G434" s="216">
        <f t="shared" si="52"/>
        <v>43464</v>
      </c>
    </row>
    <row r="436" spans="1:8">
      <c r="B436" s="741" t="s">
        <v>40</v>
      </c>
      <c r="C436" s="741" t="s">
        <v>41</v>
      </c>
      <c r="D436" s="743" t="s">
        <v>1669</v>
      </c>
      <c r="E436" s="218" t="s">
        <v>199</v>
      </c>
      <c r="F436" s="218" t="s">
        <v>199</v>
      </c>
      <c r="G436" s="218" t="s">
        <v>1724</v>
      </c>
    </row>
    <row r="437" spans="1:8">
      <c r="B437" s="742"/>
      <c r="C437" s="742"/>
      <c r="D437" s="744"/>
      <c r="E437" s="218" t="s">
        <v>1083</v>
      </c>
      <c r="F437" s="218" t="s">
        <v>44</v>
      </c>
      <c r="G437" s="218" t="s">
        <v>45</v>
      </c>
    </row>
    <row r="438" spans="1:8">
      <c r="B438" s="276" t="s">
        <v>1721</v>
      </c>
      <c r="C438" s="256" t="s">
        <v>1723</v>
      </c>
      <c r="D438" s="745" t="s">
        <v>1722</v>
      </c>
      <c r="E438" s="216">
        <f>F438-2</f>
        <v>43434</v>
      </c>
      <c r="F438" s="216">
        <v>43436</v>
      </c>
      <c r="G438" s="216">
        <f>F438+2</f>
        <v>43438</v>
      </c>
    </row>
    <row r="439" spans="1:8">
      <c r="B439" s="276" t="s">
        <v>1721</v>
      </c>
      <c r="C439" s="256" t="s">
        <v>387</v>
      </c>
      <c r="D439" s="745"/>
      <c r="E439" s="216">
        <f t="shared" ref="E439:F442" si="53">E438+7</f>
        <v>43441</v>
      </c>
      <c r="F439" s="216">
        <f t="shared" si="53"/>
        <v>43443</v>
      </c>
      <c r="G439" s="216">
        <f>F439+2</f>
        <v>43445</v>
      </c>
    </row>
    <row r="440" spans="1:8">
      <c r="B440" s="276" t="s">
        <v>1721</v>
      </c>
      <c r="C440" s="256" t="s">
        <v>717</v>
      </c>
      <c r="D440" s="745"/>
      <c r="E440" s="216">
        <f t="shared" si="53"/>
        <v>43448</v>
      </c>
      <c r="F440" s="216">
        <f t="shared" si="53"/>
        <v>43450</v>
      </c>
      <c r="G440" s="216">
        <f>F440+2</f>
        <v>43452</v>
      </c>
    </row>
    <row r="441" spans="1:8">
      <c r="B441" s="276" t="s">
        <v>1721</v>
      </c>
      <c r="C441" s="256" t="s">
        <v>718</v>
      </c>
      <c r="D441" s="745"/>
      <c r="E441" s="216">
        <f t="shared" si="53"/>
        <v>43455</v>
      </c>
      <c r="F441" s="216">
        <f t="shared" si="53"/>
        <v>43457</v>
      </c>
      <c r="G441" s="216">
        <f>F441+2</f>
        <v>43459</v>
      </c>
    </row>
    <row r="442" spans="1:8">
      <c r="B442" s="276" t="s">
        <v>1721</v>
      </c>
      <c r="C442" s="256" t="s">
        <v>719</v>
      </c>
      <c r="D442" s="745"/>
      <c r="E442" s="216">
        <f t="shared" si="53"/>
        <v>43462</v>
      </c>
      <c r="F442" s="216">
        <f t="shared" si="53"/>
        <v>43464</v>
      </c>
      <c r="G442" s="216">
        <f>F442+2</f>
        <v>43466</v>
      </c>
    </row>
    <row r="443" spans="1:8">
      <c r="B443" s="279"/>
      <c r="C443" s="279"/>
      <c r="D443" s="227"/>
      <c r="E443" s="226"/>
      <c r="F443" s="226"/>
      <c r="G443" s="226"/>
    </row>
    <row r="444" spans="1:8" s="261" customFormat="1">
      <c r="A444" s="748" t="s">
        <v>1720</v>
      </c>
      <c r="B444" s="748"/>
      <c r="C444" s="748"/>
      <c r="D444" s="748"/>
      <c r="E444" s="748"/>
      <c r="F444" s="748"/>
      <c r="G444" s="748"/>
      <c r="H444" s="254"/>
    </row>
    <row r="445" spans="1:8">
      <c r="A445" s="231" t="s">
        <v>1719</v>
      </c>
      <c r="F445" s="307"/>
    </row>
    <row r="446" spans="1:8">
      <c r="B446" s="741" t="s">
        <v>40</v>
      </c>
      <c r="C446" s="741" t="s">
        <v>41</v>
      </c>
      <c r="D446" s="743" t="s">
        <v>42</v>
      </c>
      <c r="E446" s="218" t="s">
        <v>199</v>
      </c>
      <c r="F446" s="218" t="s">
        <v>199</v>
      </c>
      <c r="G446" s="218" t="s">
        <v>1714</v>
      </c>
    </row>
    <row r="447" spans="1:8">
      <c r="B447" s="742"/>
      <c r="C447" s="742"/>
      <c r="D447" s="744"/>
      <c r="E447" s="218" t="s">
        <v>1083</v>
      </c>
      <c r="F447" s="218" t="s">
        <v>44</v>
      </c>
      <c r="G447" s="218" t="s">
        <v>45</v>
      </c>
    </row>
    <row r="448" spans="1:8">
      <c r="B448" s="276" t="s">
        <v>1716</v>
      </c>
      <c r="C448" s="256" t="s">
        <v>1718</v>
      </c>
      <c r="D448" s="745" t="s">
        <v>1717</v>
      </c>
      <c r="E448" s="216">
        <f>F448-5</f>
        <v>43434</v>
      </c>
      <c r="F448" s="216">
        <v>43439</v>
      </c>
      <c r="G448" s="216">
        <f>F448+3</f>
        <v>43442</v>
      </c>
    </row>
    <row r="449" spans="2:7">
      <c r="B449" s="276" t="s">
        <v>1715</v>
      </c>
      <c r="C449" s="256" t="s">
        <v>736</v>
      </c>
      <c r="D449" s="745"/>
      <c r="E449" s="216">
        <f t="shared" ref="E449:F451" si="54">E448+7</f>
        <v>43441</v>
      </c>
      <c r="F449" s="216">
        <f t="shared" si="54"/>
        <v>43446</v>
      </c>
      <c r="G449" s="216">
        <f>F449+3</f>
        <v>43449</v>
      </c>
    </row>
    <row r="450" spans="2:7">
      <c r="B450" s="276" t="s">
        <v>1716</v>
      </c>
      <c r="C450" s="256" t="s">
        <v>737</v>
      </c>
      <c r="D450" s="745"/>
      <c r="E450" s="216">
        <f t="shared" si="54"/>
        <v>43448</v>
      </c>
      <c r="F450" s="216">
        <f t="shared" si="54"/>
        <v>43453</v>
      </c>
      <c r="G450" s="216">
        <f>F450+3</f>
        <v>43456</v>
      </c>
    </row>
    <row r="451" spans="2:7">
      <c r="B451" s="276" t="s">
        <v>1715</v>
      </c>
      <c r="C451" s="256" t="s">
        <v>738</v>
      </c>
      <c r="D451" s="745"/>
      <c r="E451" s="216">
        <f t="shared" si="54"/>
        <v>43455</v>
      </c>
      <c r="F451" s="216">
        <f t="shared" si="54"/>
        <v>43460</v>
      </c>
      <c r="G451" s="216">
        <f>F451+3</f>
        <v>43463</v>
      </c>
    </row>
    <row r="452" spans="2:7">
      <c r="F452" s="307"/>
    </row>
    <row r="453" spans="2:7">
      <c r="B453" s="741" t="s">
        <v>40</v>
      </c>
      <c r="C453" s="741" t="s">
        <v>41</v>
      </c>
      <c r="D453" s="743" t="s">
        <v>42</v>
      </c>
      <c r="E453" s="218" t="s">
        <v>199</v>
      </c>
      <c r="F453" s="218" t="s">
        <v>199</v>
      </c>
      <c r="G453" s="218" t="s">
        <v>1714</v>
      </c>
    </row>
    <row r="454" spans="2:7">
      <c r="B454" s="742"/>
      <c r="C454" s="742"/>
      <c r="D454" s="744"/>
      <c r="E454" s="218" t="s">
        <v>1083</v>
      </c>
      <c r="F454" s="218" t="s">
        <v>44</v>
      </c>
      <c r="G454" s="218" t="s">
        <v>45</v>
      </c>
    </row>
    <row r="455" spans="2:7">
      <c r="B455" s="276" t="s">
        <v>1640</v>
      </c>
      <c r="C455" s="256" t="s">
        <v>1629</v>
      </c>
      <c r="D455" s="745" t="s">
        <v>1639</v>
      </c>
      <c r="E455" s="216">
        <f>F455-3</f>
        <v>43438</v>
      </c>
      <c r="F455" s="216">
        <v>43441</v>
      </c>
      <c r="G455" s="216">
        <f>F455+3</f>
        <v>43444</v>
      </c>
    </row>
    <row r="456" spans="2:7">
      <c r="B456" s="276" t="s">
        <v>1638</v>
      </c>
      <c r="C456" s="256" t="s">
        <v>1629</v>
      </c>
      <c r="D456" s="745"/>
      <c r="E456" s="216">
        <f t="shared" ref="E456:F458" si="55">E455+7</f>
        <v>43445</v>
      </c>
      <c r="F456" s="216">
        <f t="shared" si="55"/>
        <v>43448</v>
      </c>
      <c r="G456" s="216">
        <f>F456+3</f>
        <v>43451</v>
      </c>
    </row>
    <row r="457" spans="2:7">
      <c r="B457" s="276" t="s">
        <v>1637</v>
      </c>
      <c r="C457" s="256" t="s">
        <v>1629</v>
      </c>
      <c r="D457" s="745"/>
      <c r="E457" s="216">
        <f t="shared" si="55"/>
        <v>43452</v>
      </c>
      <c r="F457" s="216">
        <f t="shared" si="55"/>
        <v>43455</v>
      </c>
      <c r="G457" s="216">
        <f>F457+3</f>
        <v>43458</v>
      </c>
    </row>
    <row r="458" spans="2:7">
      <c r="B458" s="276" t="s">
        <v>1636</v>
      </c>
      <c r="C458" s="256" t="s">
        <v>1626</v>
      </c>
      <c r="D458" s="745"/>
      <c r="E458" s="216">
        <f t="shared" si="55"/>
        <v>43459</v>
      </c>
      <c r="F458" s="216">
        <f t="shared" si="55"/>
        <v>43462</v>
      </c>
      <c r="G458" s="216">
        <f>F458+3</f>
        <v>43465</v>
      </c>
    </row>
    <row r="459" spans="2:7">
      <c r="B459" s="214"/>
      <c r="C459" s="214"/>
    </row>
    <row r="460" spans="2:7">
      <c r="B460" s="741" t="s">
        <v>40</v>
      </c>
      <c r="C460" s="741" t="s">
        <v>41</v>
      </c>
      <c r="D460" s="743" t="s">
        <v>1669</v>
      </c>
      <c r="E460" s="218" t="s">
        <v>199</v>
      </c>
      <c r="F460" s="218" t="s">
        <v>199</v>
      </c>
      <c r="G460" s="218" t="s">
        <v>1714</v>
      </c>
    </row>
    <row r="461" spans="2:7">
      <c r="B461" s="742"/>
      <c r="C461" s="742"/>
      <c r="D461" s="744"/>
      <c r="E461" s="218" t="s">
        <v>1083</v>
      </c>
      <c r="F461" s="218" t="s">
        <v>44</v>
      </c>
      <c r="G461" s="218" t="s">
        <v>45</v>
      </c>
    </row>
    <row r="462" spans="2:7">
      <c r="B462" s="276" t="s">
        <v>1634</v>
      </c>
      <c r="C462" s="256" t="s">
        <v>1629</v>
      </c>
      <c r="D462" s="745" t="s">
        <v>1713</v>
      </c>
      <c r="E462" s="216">
        <f>F462-3</f>
        <v>43433</v>
      </c>
      <c r="F462" s="216">
        <v>43436</v>
      </c>
      <c r="G462" s="216">
        <f>F462+3</f>
        <v>43439</v>
      </c>
    </row>
    <row r="463" spans="2:7">
      <c r="B463" s="276" t="s">
        <v>1632</v>
      </c>
      <c r="C463" s="256" t="s">
        <v>1631</v>
      </c>
      <c r="D463" s="745"/>
      <c r="E463" s="216">
        <f t="shared" ref="E463:F466" si="56">E462+7</f>
        <v>43440</v>
      </c>
      <c r="F463" s="216">
        <f t="shared" si="56"/>
        <v>43443</v>
      </c>
      <c r="G463" s="216">
        <f>F463+3</f>
        <v>43446</v>
      </c>
    </row>
    <row r="464" spans="2:7">
      <c r="B464" s="276" t="s">
        <v>1630</v>
      </c>
      <c r="C464" s="256" t="s">
        <v>1629</v>
      </c>
      <c r="D464" s="745"/>
      <c r="E464" s="216">
        <f t="shared" si="56"/>
        <v>43447</v>
      </c>
      <c r="F464" s="216">
        <f t="shared" si="56"/>
        <v>43450</v>
      </c>
      <c r="G464" s="216">
        <f>F464+3</f>
        <v>43453</v>
      </c>
    </row>
    <row r="465" spans="1:7">
      <c r="B465" s="276" t="s">
        <v>1628</v>
      </c>
      <c r="C465" s="256" t="s">
        <v>1626</v>
      </c>
      <c r="D465" s="745"/>
      <c r="E465" s="216">
        <f t="shared" si="56"/>
        <v>43454</v>
      </c>
      <c r="F465" s="216">
        <f t="shared" si="56"/>
        <v>43457</v>
      </c>
      <c r="G465" s="216">
        <f>F465+3</f>
        <v>43460</v>
      </c>
    </row>
    <row r="466" spans="1:7">
      <c r="B466" s="276" t="s">
        <v>1627</v>
      </c>
      <c r="C466" s="256" t="s">
        <v>1626</v>
      </c>
      <c r="D466" s="745"/>
      <c r="E466" s="216">
        <f t="shared" si="56"/>
        <v>43461</v>
      </c>
      <c r="F466" s="216">
        <f t="shared" si="56"/>
        <v>43464</v>
      </c>
      <c r="G466" s="216">
        <f>F466+3</f>
        <v>43467</v>
      </c>
    </row>
    <row r="467" spans="1:7">
      <c r="B467" s="299"/>
      <c r="C467" s="299"/>
      <c r="E467" s="226"/>
      <c r="F467" s="226"/>
      <c r="G467" s="226"/>
    </row>
    <row r="468" spans="1:7">
      <c r="A468" s="740" t="s">
        <v>1712</v>
      </c>
      <c r="B468" s="740"/>
      <c r="C468" s="740"/>
      <c r="E468" s="226"/>
      <c r="F468" s="226"/>
      <c r="G468" s="226"/>
    </row>
    <row r="469" spans="1:7">
      <c r="B469" s="741" t="s">
        <v>825</v>
      </c>
      <c r="C469" s="741" t="s">
        <v>41</v>
      </c>
      <c r="D469" s="743" t="s">
        <v>1669</v>
      </c>
      <c r="E469" s="218" t="s">
        <v>199</v>
      </c>
      <c r="F469" s="218" t="s">
        <v>199</v>
      </c>
      <c r="G469" s="218" t="s">
        <v>1709</v>
      </c>
    </row>
    <row r="470" spans="1:7">
      <c r="B470" s="742"/>
      <c r="C470" s="742"/>
      <c r="D470" s="744"/>
      <c r="E470" s="218" t="s">
        <v>1083</v>
      </c>
      <c r="F470" s="218" t="s">
        <v>44</v>
      </c>
      <c r="G470" s="218" t="s">
        <v>45</v>
      </c>
    </row>
    <row r="471" spans="1:7">
      <c r="B471" s="256" t="s">
        <v>1710</v>
      </c>
      <c r="C471" s="256" t="s">
        <v>1606</v>
      </c>
      <c r="D471" s="745" t="s">
        <v>1711</v>
      </c>
      <c r="E471" s="216">
        <f>F471-3</f>
        <v>43437</v>
      </c>
      <c r="F471" s="216">
        <v>43440</v>
      </c>
      <c r="G471" s="216">
        <f>F471+2</f>
        <v>43442</v>
      </c>
    </row>
    <row r="472" spans="1:7">
      <c r="B472" s="256" t="s">
        <v>1710</v>
      </c>
      <c r="C472" s="256" t="s">
        <v>737</v>
      </c>
      <c r="D472" s="745"/>
      <c r="E472" s="216">
        <f t="shared" ref="E472:F474" si="57">E471+7</f>
        <v>43444</v>
      </c>
      <c r="F472" s="216">
        <f t="shared" si="57"/>
        <v>43447</v>
      </c>
      <c r="G472" s="216">
        <f>F472+2</f>
        <v>43449</v>
      </c>
    </row>
    <row r="473" spans="1:7">
      <c r="B473" s="256" t="s">
        <v>1710</v>
      </c>
      <c r="C473" s="256" t="s">
        <v>738</v>
      </c>
      <c r="D473" s="745"/>
      <c r="E473" s="216">
        <f t="shared" si="57"/>
        <v>43451</v>
      </c>
      <c r="F473" s="216">
        <f t="shared" si="57"/>
        <v>43454</v>
      </c>
      <c r="G473" s="216">
        <f>F473+2</f>
        <v>43456</v>
      </c>
    </row>
    <row r="474" spans="1:7">
      <c r="B474" s="256" t="s">
        <v>1710</v>
      </c>
      <c r="C474" s="256" t="s">
        <v>739</v>
      </c>
      <c r="D474" s="745"/>
      <c r="E474" s="216">
        <f t="shared" si="57"/>
        <v>43458</v>
      </c>
      <c r="F474" s="216">
        <f t="shared" si="57"/>
        <v>43461</v>
      </c>
      <c r="G474" s="216">
        <f>F474+2</f>
        <v>43463</v>
      </c>
    </row>
    <row r="475" spans="1:7">
      <c r="B475" s="306"/>
      <c r="C475" s="306"/>
      <c r="E475" s="226"/>
      <c r="F475" s="226"/>
      <c r="G475" s="226"/>
    </row>
    <row r="476" spans="1:7">
      <c r="B476" s="741" t="s">
        <v>40</v>
      </c>
      <c r="C476" s="741" t="s">
        <v>41</v>
      </c>
      <c r="D476" s="743" t="s">
        <v>1669</v>
      </c>
      <c r="E476" s="218" t="s">
        <v>199</v>
      </c>
      <c r="F476" s="218" t="s">
        <v>199</v>
      </c>
      <c r="G476" s="218" t="s">
        <v>1709</v>
      </c>
    </row>
    <row r="477" spans="1:7">
      <c r="B477" s="742"/>
      <c r="C477" s="742"/>
      <c r="D477" s="744"/>
      <c r="E477" s="218" t="s">
        <v>1083</v>
      </c>
      <c r="F477" s="218" t="s">
        <v>44</v>
      </c>
      <c r="G477" s="218" t="s">
        <v>45</v>
      </c>
    </row>
    <row r="478" spans="1:7">
      <c r="B478" s="276" t="s">
        <v>1705</v>
      </c>
      <c r="C478" s="256" t="s">
        <v>1708</v>
      </c>
      <c r="D478" s="745" t="s">
        <v>1707</v>
      </c>
      <c r="E478" s="216">
        <f>F478-3</f>
        <v>43433</v>
      </c>
      <c r="F478" s="216">
        <v>43436</v>
      </c>
      <c r="G478" s="216">
        <f>F478+3</f>
        <v>43439</v>
      </c>
    </row>
    <row r="479" spans="1:7">
      <c r="B479" s="276" t="s">
        <v>1705</v>
      </c>
      <c r="C479" s="256" t="s">
        <v>766</v>
      </c>
      <c r="D479" s="745"/>
      <c r="E479" s="216">
        <f t="shared" ref="E479:F482" si="58">E478+7</f>
        <v>43440</v>
      </c>
      <c r="F479" s="216">
        <f t="shared" si="58"/>
        <v>43443</v>
      </c>
      <c r="G479" s="216">
        <f>F479+3</f>
        <v>43446</v>
      </c>
    </row>
    <row r="480" spans="1:7">
      <c r="B480" s="276" t="s">
        <v>1705</v>
      </c>
      <c r="C480" s="256" t="s">
        <v>765</v>
      </c>
      <c r="D480" s="745"/>
      <c r="E480" s="216">
        <f t="shared" si="58"/>
        <v>43447</v>
      </c>
      <c r="F480" s="216">
        <f t="shared" si="58"/>
        <v>43450</v>
      </c>
      <c r="G480" s="216">
        <f>F480+3</f>
        <v>43453</v>
      </c>
    </row>
    <row r="481" spans="1:8">
      <c r="B481" s="276" t="s">
        <v>1705</v>
      </c>
      <c r="C481" s="256" t="s">
        <v>1706</v>
      </c>
      <c r="D481" s="745"/>
      <c r="E481" s="216">
        <f t="shared" si="58"/>
        <v>43454</v>
      </c>
      <c r="F481" s="216">
        <f t="shared" si="58"/>
        <v>43457</v>
      </c>
      <c r="G481" s="216">
        <f>F481+3</f>
        <v>43460</v>
      </c>
    </row>
    <row r="482" spans="1:8">
      <c r="B482" s="276" t="s">
        <v>1705</v>
      </c>
      <c r="C482" s="256" t="s">
        <v>736</v>
      </c>
      <c r="D482" s="745"/>
      <c r="E482" s="216">
        <f t="shared" si="58"/>
        <v>43461</v>
      </c>
      <c r="F482" s="216">
        <f t="shared" si="58"/>
        <v>43464</v>
      </c>
      <c r="G482" s="216">
        <f>F482+3</f>
        <v>43467</v>
      </c>
    </row>
    <row r="483" spans="1:8">
      <c r="B483" s="214"/>
      <c r="C483" s="214"/>
    </row>
    <row r="484" spans="1:8">
      <c r="A484" s="748" t="s">
        <v>112</v>
      </c>
      <c r="B484" s="748"/>
      <c r="C484" s="748"/>
      <c r="D484" s="748"/>
      <c r="E484" s="748"/>
      <c r="F484" s="748"/>
      <c r="G484" s="748"/>
      <c r="H484" s="254"/>
    </row>
    <row r="485" spans="1:8">
      <c r="A485" s="231" t="s">
        <v>127</v>
      </c>
    </row>
    <row r="486" spans="1:8">
      <c r="B486" s="741" t="s">
        <v>825</v>
      </c>
      <c r="C486" s="741" t="s">
        <v>41</v>
      </c>
      <c r="D486" s="743" t="s">
        <v>1669</v>
      </c>
      <c r="E486" s="218" t="s">
        <v>199</v>
      </c>
      <c r="F486" s="218" t="s">
        <v>199</v>
      </c>
      <c r="G486" s="218" t="s">
        <v>1704</v>
      </c>
    </row>
    <row r="487" spans="1:8">
      <c r="B487" s="742"/>
      <c r="C487" s="742"/>
      <c r="D487" s="744"/>
      <c r="E487" s="218" t="s">
        <v>1083</v>
      </c>
      <c r="F487" s="218" t="s">
        <v>44</v>
      </c>
      <c r="G487" s="218" t="s">
        <v>45</v>
      </c>
    </row>
    <row r="488" spans="1:8">
      <c r="B488" s="225" t="s">
        <v>1463</v>
      </c>
      <c r="C488" s="225" t="s">
        <v>1308</v>
      </c>
      <c r="D488" s="733" t="s">
        <v>1462</v>
      </c>
      <c r="E488" s="216">
        <f>F488-4</f>
        <v>43433</v>
      </c>
      <c r="F488" s="216">
        <v>43437</v>
      </c>
      <c r="G488" s="216">
        <f>F488+11</f>
        <v>43448</v>
      </c>
    </row>
    <row r="489" spans="1:8">
      <c r="B489" s="225" t="s">
        <v>1461</v>
      </c>
      <c r="C489" s="225" t="s">
        <v>1460</v>
      </c>
      <c r="D489" s="734"/>
      <c r="E489" s="216">
        <f t="shared" ref="E489:F492" si="59">E488+7</f>
        <v>43440</v>
      </c>
      <c r="F489" s="216">
        <f t="shared" si="59"/>
        <v>43444</v>
      </c>
      <c r="G489" s="216">
        <f>F489+11</f>
        <v>43455</v>
      </c>
    </row>
    <row r="490" spans="1:8">
      <c r="B490" s="217" t="s">
        <v>1459</v>
      </c>
      <c r="C490" s="259" t="s">
        <v>1458</v>
      </c>
      <c r="D490" s="734"/>
      <c r="E490" s="216">
        <f t="shared" si="59"/>
        <v>43447</v>
      </c>
      <c r="F490" s="216">
        <f t="shared" si="59"/>
        <v>43451</v>
      </c>
      <c r="G490" s="216">
        <f>F490+11</f>
        <v>43462</v>
      </c>
    </row>
    <row r="491" spans="1:8">
      <c r="B491" s="217" t="s">
        <v>1457</v>
      </c>
      <c r="C491" s="259" t="s">
        <v>1456</v>
      </c>
      <c r="D491" s="734"/>
      <c r="E491" s="216">
        <f t="shared" si="59"/>
        <v>43454</v>
      </c>
      <c r="F491" s="216">
        <f t="shared" si="59"/>
        <v>43458</v>
      </c>
      <c r="G491" s="216">
        <f>F491+11</f>
        <v>43469</v>
      </c>
    </row>
    <row r="492" spans="1:8">
      <c r="B492" s="217" t="s">
        <v>1455</v>
      </c>
      <c r="C492" s="259" t="s">
        <v>1454</v>
      </c>
      <c r="D492" s="735"/>
      <c r="E492" s="216">
        <f t="shared" si="59"/>
        <v>43461</v>
      </c>
      <c r="F492" s="216">
        <f t="shared" si="59"/>
        <v>43465</v>
      </c>
      <c r="G492" s="216">
        <f>F492+11</f>
        <v>43476</v>
      </c>
    </row>
    <row r="493" spans="1:8">
      <c r="B493" s="214"/>
      <c r="C493" s="214"/>
      <c r="G493" s="305"/>
    </row>
    <row r="494" spans="1:8">
      <c r="B494" s="741" t="s">
        <v>825</v>
      </c>
      <c r="C494" s="741" t="s">
        <v>41</v>
      </c>
      <c r="D494" s="743" t="s">
        <v>1669</v>
      </c>
      <c r="E494" s="218" t="s">
        <v>199</v>
      </c>
      <c r="F494" s="218" t="s">
        <v>199</v>
      </c>
      <c r="G494" s="218" t="s">
        <v>1704</v>
      </c>
    </row>
    <row r="495" spans="1:8">
      <c r="B495" s="742"/>
      <c r="C495" s="742"/>
      <c r="D495" s="744"/>
      <c r="E495" s="218" t="s">
        <v>1083</v>
      </c>
      <c r="F495" s="218" t="s">
        <v>44</v>
      </c>
      <c r="G495" s="218" t="s">
        <v>45</v>
      </c>
    </row>
    <row r="496" spans="1:8">
      <c r="B496" s="256" t="s">
        <v>1702</v>
      </c>
      <c r="C496" s="256" t="s">
        <v>1701</v>
      </c>
      <c r="D496" s="745" t="s">
        <v>1700</v>
      </c>
      <c r="E496" s="216">
        <f>F496-3</f>
        <v>43437</v>
      </c>
      <c r="F496" s="216">
        <v>43440</v>
      </c>
      <c r="G496" s="216">
        <f>F496+10</f>
        <v>43450</v>
      </c>
    </row>
    <row r="497" spans="1:7">
      <c r="B497" s="256" t="s">
        <v>1699</v>
      </c>
      <c r="C497" s="256" t="s">
        <v>1698</v>
      </c>
      <c r="D497" s="745"/>
      <c r="E497" s="216">
        <f t="shared" ref="E497:F499" si="60">E496+7</f>
        <v>43444</v>
      </c>
      <c r="F497" s="216">
        <f t="shared" si="60"/>
        <v>43447</v>
      </c>
      <c r="G497" s="216">
        <f>F497+10</f>
        <v>43457</v>
      </c>
    </row>
    <row r="498" spans="1:7">
      <c r="B498" s="256" t="s">
        <v>1697</v>
      </c>
      <c r="C498" s="256" t="s">
        <v>1696</v>
      </c>
      <c r="D498" s="745"/>
      <c r="E498" s="216">
        <f t="shared" si="60"/>
        <v>43451</v>
      </c>
      <c r="F498" s="216">
        <f t="shared" si="60"/>
        <v>43454</v>
      </c>
      <c r="G498" s="216">
        <f>F498+10</f>
        <v>43464</v>
      </c>
    </row>
    <row r="499" spans="1:7">
      <c r="B499" s="256" t="s">
        <v>1105</v>
      </c>
      <c r="C499" s="256" t="s">
        <v>1695</v>
      </c>
      <c r="D499" s="745"/>
      <c r="E499" s="216">
        <f t="shared" si="60"/>
        <v>43458</v>
      </c>
      <c r="F499" s="216">
        <f t="shared" si="60"/>
        <v>43461</v>
      </c>
      <c r="G499" s="216">
        <f>F499+10</f>
        <v>43471</v>
      </c>
    </row>
    <row r="500" spans="1:7">
      <c r="B500" s="214"/>
      <c r="C500" s="214"/>
    </row>
    <row r="501" spans="1:7">
      <c r="B501" s="741" t="s">
        <v>825</v>
      </c>
      <c r="C501" s="741" t="s">
        <v>41</v>
      </c>
      <c r="D501" s="743" t="s">
        <v>1669</v>
      </c>
      <c r="E501" s="218" t="s">
        <v>199</v>
      </c>
      <c r="F501" s="218" t="s">
        <v>199</v>
      </c>
      <c r="G501" s="218" t="s">
        <v>1704</v>
      </c>
    </row>
    <row r="502" spans="1:7">
      <c r="B502" s="742"/>
      <c r="C502" s="742"/>
      <c r="D502" s="744"/>
      <c r="E502" s="218" t="s">
        <v>1083</v>
      </c>
      <c r="F502" s="218" t="s">
        <v>44</v>
      </c>
      <c r="G502" s="218" t="s">
        <v>45</v>
      </c>
    </row>
    <row r="503" spans="1:7">
      <c r="B503" s="256" t="s">
        <v>1689</v>
      </c>
      <c r="C503" s="256" t="s">
        <v>1673</v>
      </c>
      <c r="D503" s="745" t="s">
        <v>1694</v>
      </c>
      <c r="E503" s="216">
        <f>F503-3</f>
        <v>43432</v>
      </c>
      <c r="F503" s="216">
        <v>43435</v>
      </c>
      <c r="G503" s="216">
        <f>F503+7</f>
        <v>43442</v>
      </c>
    </row>
    <row r="504" spans="1:7">
      <c r="B504" s="256" t="s">
        <v>1693</v>
      </c>
      <c r="C504" s="256" t="s">
        <v>1692</v>
      </c>
      <c r="D504" s="745"/>
      <c r="E504" s="216">
        <f t="shared" ref="E504:F507" si="61">E503+7</f>
        <v>43439</v>
      </c>
      <c r="F504" s="216">
        <f t="shared" si="61"/>
        <v>43442</v>
      </c>
      <c r="G504" s="216">
        <f>F504+7</f>
        <v>43449</v>
      </c>
    </row>
    <row r="505" spans="1:7">
      <c r="B505" s="256" t="s">
        <v>1691</v>
      </c>
      <c r="C505" s="256" t="s">
        <v>1671</v>
      </c>
      <c r="D505" s="745"/>
      <c r="E505" s="216">
        <f t="shared" si="61"/>
        <v>43446</v>
      </c>
      <c r="F505" s="216">
        <f t="shared" si="61"/>
        <v>43449</v>
      </c>
      <c r="G505" s="216">
        <f>F505+7</f>
        <v>43456</v>
      </c>
    </row>
    <row r="506" spans="1:7">
      <c r="B506" s="256" t="s">
        <v>1690</v>
      </c>
      <c r="C506" s="256" t="s">
        <v>1671</v>
      </c>
      <c r="D506" s="745"/>
      <c r="E506" s="216">
        <f t="shared" si="61"/>
        <v>43453</v>
      </c>
      <c r="F506" s="216">
        <f t="shared" si="61"/>
        <v>43456</v>
      </c>
      <c r="G506" s="216">
        <f>F506+7</f>
        <v>43463</v>
      </c>
    </row>
    <row r="507" spans="1:7">
      <c r="B507" s="256" t="s">
        <v>1689</v>
      </c>
      <c r="C507" s="256" t="s">
        <v>1671</v>
      </c>
      <c r="D507" s="745"/>
      <c r="E507" s="216">
        <f t="shared" si="61"/>
        <v>43460</v>
      </c>
      <c r="F507" s="216">
        <f t="shared" si="61"/>
        <v>43463</v>
      </c>
      <c r="G507" s="216">
        <f>F507+7</f>
        <v>43470</v>
      </c>
    </row>
    <row r="508" spans="1:7">
      <c r="B508" s="303"/>
      <c r="C508" s="301"/>
      <c r="D508" s="227"/>
      <c r="E508" s="226"/>
      <c r="F508" s="226"/>
      <c r="G508" s="226"/>
    </row>
    <row r="509" spans="1:7">
      <c r="A509" s="231" t="s">
        <v>114</v>
      </c>
      <c r="B509" s="253"/>
      <c r="C509" s="253"/>
      <c r="D509" s="253"/>
      <c r="E509" s="253"/>
      <c r="F509" s="231"/>
      <c r="G509" s="231"/>
    </row>
    <row r="510" spans="1:7">
      <c r="A510" s="231"/>
      <c r="B510" s="741" t="s">
        <v>40</v>
      </c>
      <c r="C510" s="741" t="s">
        <v>41</v>
      </c>
      <c r="D510" s="743" t="s">
        <v>42</v>
      </c>
      <c r="E510" s="218" t="s">
        <v>199</v>
      </c>
      <c r="F510" s="218" t="s">
        <v>199</v>
      </c>
      <c r="G510" s="218" t="s">
        <v>1703</v>
      </c>
    </row>
    <row r="511" spans="1:7" ht="16.5" customHeight="1">
      <c r="A511" s="231"/>
      <c r="B511" s="742"/>
      <c r="C511" s="742"/>
      <c r="D511" s="744"/>
      <c r="E511" s="218" t="s">
        <v>1083</v>
      </c>
      <c r="F511" s="218" t="s">
        <v>44</v>
      </c>
      <c r="G511" s="218" t="s">
        <v>45</v>
      </c>
    </row>
    <row r="512" spans="1:7" ht="16.5" customHeight="1">
      <c r="A512" s="231"/>
      <c r="B512" s="256" t="s">
        <v>1702</v>
      </c>
      <c r="C512" s="256" t="s">
        <v>1701</v>
      </c>
      <c r="D512" s="745" t="s">
        <v>1700</v>
      </c>
      <c r="E512" s="216">
        <f>F512-3</f>
        <v>43437</v>
      </c>
      <c r="F512" s="216">
        <v>43440</v>
      </c>
      <c r="G512" s="216">
        <f>F512+8</f>
        <v>43448</v>
      </c>
    </row>
    <row r="513" spans="1:7" ht="16.5" customHeight="1">
      <c r="A513" s="231"/>
      <c r="B513" s="256" t="s">
        <v>1699</v>
      </c>
      <c r="C513" s="256" t="s">
        <v>1698</v>
      </c>
      <c r="D513" s="745"/>
      <c r="E513" s="216">
        <f t="shared" ref="E513:F515" si="62">E512+7</f>
        <v>43444</v>
      </c>
      <c r="F513" s="216">
        <f t="shared" si="62"/>
        <v>43447</v>
      </c>
      <c r="G513" s="216">
        <f>F513+8</f>
        <v>43455</v>
      </c>
    </row>
    <row r="514" spans="1:7">
      <c r="A514" s="231"/>
      <c r="B514" s="256" t="s">
        <v>1697</v>
      </c>
      <c r="C514" s="256" t="s">
        <v>1696</v>
      </c>
      <c r="D514" s="745"/>
      <c r="E514" s="216">
        <f t="shared" si="62"/>
        <v>43451</v>
      </c>
      <c r="F514" s="216">
        <f t="shared" si="62"/>
        <v>43454</v>
      </c>
      <c r="G514" s="216">
        <f>F514+8</f>
        <v>43462</v>
      </c>
    </row>
    <row r="515" spans="1:7">
      <c r="A515" s="231"/>
      <c r="B515" s="256" t="s">
        <v>1105</v>
      </c>
      <c r="C515" s="256" t="s">
        <v>1695</v>
      </c>
      <c r="D515" s="745"/>
      <c r="E515" s="216">
        <f t="shared" si="62"/>
        <v>43458</v>
      </c>
      <c r="F515" s="216">
        <f t="shared" si="62"/>
        <v>43461</v>
      </c>
      <c r="G515" s="216">
        <f>F515+8</f>
        <v>43469</v>
      </c>
    </row>
    <row r="516" spans="1:7">
      <c r="A516" s="231"/>
      <c r="B516" s="214"/>
      <c r="C516" s="214"/>
    </row>
    <row r="517" spans="1:7">
      <c r="B517" s="741" t="s">
        <v>825</v>
      </c>
      <c r="C517" s="741" t="s">
        <v>41</v>
      </c>
      <c r="D517" s="743" t="s">
        <v>1669</v>
      </c>
      <c r="E517" s="218" t="s">
        <v>199</v>
      </c>
      <c r="F517" s="218" t="s">
        <v>199</v>
      </c>
      <c r="G517" s="218" t="s">
        <v>246</v>
      </c>
    </row>
    <row r="518" spans="1:7" ht="16.5" customHeight="1">
      <c r="B518" s="742"/>
      <c r="C518" s="742"/>
      <c r="D518" s="744"/>
      <c r="E518" s="218" t="s">
        <v>1083</v>
      </c>
      <c r="F518" s="218" t="s">
        <v>44</v>
      </c>
      <c r="G518" s="218" t="s">
        <v>45</v>
      </c>
    </row>
    <row r="519" spans="1:7" ht="16.5" customHeight="1">
      <c r="B519" s="256" t="s">
        <v>1689</v>
      </c>
      <c r="C519" s="256" t="s">
        <v>1673</v>
      </c>
      <c r="D519" s="745" t="s">
        <v>1694</v>
      </c>
      <c r="E519" s="216">
        <f>F519-3</f>
        <v>43432</v>
      </c>
      <c r="F519" s="216">
        <v>43435</v>
      </c>
      <c r="G519" s="216">
        <f>F519+8</f>
        <v>43443</v>
      </c>
    </row>
    <row r="520" spans="1:7" ht="16.5" customHeight="1">
      <c r="B520" s="256" t="s">
        <v>1693</v>
      </c>
      <c r="C520" s="256" t="s">
        <v>1692</v>
      </c>
      <c r="D520" s="745"/>
      <c r="E520" s="216">
        <f t="shared" ref="E520:F523" si="63">E519+7</f>
        <v>43439</v>
      </c>
      <c r="F520" s="216">
        <f t="shared" si="63"/>
        <v>43442</v>
      </c>
      <c r="G520" s="216">
        <f>F520+8</f>
        <v>43450</v>
      </c>
    </row>
    <row r="521" spans="1:7" ht="16.5" customHeight="1">
      <c r="B521" s="256" t="s">
        <v>1691</v>
      </c>
      <c r="C521" s="256" t="s">
        <v>1671</v>
      </c>
      <c r="D521" s="745"/>
      <c r="E521" s="216">
        <f t="shared" si="63"/>
        <v>43446</v>
      </c>
      <c r="F521" s="216">
        <f t="shared" si="63"/>
        <v>43449</v>
      </c>
      <c r="G521" s="216">
        <f>F521+8</f>
        <v>43457</v>
      </c>
    </row>
    <row r="522" spans="1:7">
      <c r="B522" s="256" t="s">
        <v>1690</v>
      </c>
      <c r="C522" s="256" t="s">
        <v>1671</v>
      </c>
      <c r="D522" s="745"/>
      <c r="E522" s="216">
        <f t="shared" si="63"/>
        <v>43453</v>
      </c>
      <c r="F522" s="216">
        <f t="shared" si="63"/>
        <v>43456</v>
      </c>
      <c r="G522" s="216">
        <f>F522+8</f>
        <v>43464</v>
      </c>
    </row>
    <row r="523" spans="1:7">
      <c r="B523" s="256" t="s">
        <v>1689</v>
      </c>
      <c r="C523" s="256" t="s">
        <v>1671</v>
      </c>
      <c r="D523" s="745"/>
      <c r="E523" s="216">
        <f t="shared" si="63"/>
        <v>43460</v>
      </c>
      <c r="F523" s="216">
        <f t="shared" si="63"/>
        <v>43463</v>
      </c>
      <c r="G523" s="216">
        <f>F523+8</f>
        <v>43471</v>
      </c>
    </row>
    <row r="524" spans="1:7">
      <c r="B524" s="279"/>
      <c r="C524" s="279"/>
      <c r="D524" s="227"/>
      <c r="E524" s="226"/>
      <c r="F524" s="226"/>
      <c r="G524" s="226"/>
    </row>
    <row r="525" spans="1:7">
      <c r="A525" s="231" t="s">
        <v>248</v>
      </c>
      <c r="D525" s="227"/>
      <c r="E525" s="226"/>
      <c r="F525" s="226"/>
      <c r="G525" s="226"/>
    </row>
    <row r="526" spans="1:7">
      <c r="B526" s="741" t="s">
        <v>825</v>
      </c>
      <c r="C526" s="741" t="s">
        <v>41</v>
      </c>
      <c r="D526" s="743" t="s">
        <v>42</v>
      </c>
      <c r="E526" s="218" t="s">
        <v>199</v>
      </c>
      <c r="F526" s="218" t="s">
        <v>199</v>
      </c>
      <c r="G526" s="218" t="s">
        <v>248</v>
      </c>
    </row>
    <row r="527" spans="1:7">
      <c r="B527" s="742"/>
      <c r="C527" s="742"/>
      <c r="D527" s="744"/>
      <c r="E527" s="218" t="s">
        <v>1083</v>
      </c>
      <c r="F527" s="218" t="s">
        <v>44</v>
      </c>
      <c r="G527" s="218" t="s">
        <v>45</v>
      </c>
    </row>
    <row r="528" spans="1:7">
      <c r="B528" s="256" t="s">
        <v>1689</v>
      </c>
      <c r="C528" s="256" t="s">
        <v>1673</v>
      </c>
      <c r="D528" s="745" t="s">
        <v>1694</v>
      </c>
      <c r="E528" s="216">
        <f>F528-3</f>
        <v>43432</v>
      </c>
      <c r="F528" s="216">
        <v>43435</v>
      </c>
      <c r="G528" s="216">
        <f>F528+9</f>
        <v>43444</v>
      </c>
    </row>
    <row r="529" spans="1:7">
      <c r="B529" s="256" t="s">
        <v>1693</v>
      </c>
      <c r="C529" s="256" t="s">
        <v>1692</v>
      </c>
      <c r="D529" s="745"/>
      <c r="E529" s="216">
        <f t="shared" ref="E529:F532" si="64">E528+7</f>
        <v>43439</v>
      </c>
      <c r="F529" s="216">
        <f t="shared" si="64"/>
        <v>43442</v>
      </c>
      <c r="G529" s="216">
        <f>F529+9</f>
        <v>43451</v>
      </c>
    </row>
    <row r="530" spans="1:7" ht="16.5" customHeight="1">
      <c r="B530" s="256" t="s">
        <v>1691</v>
      </c>
      <c r="C530" s="256" t="s">
        <v>1671</v>
      </c>
      <c r="D530" s="745"/>
      <c r="E530" s="216">
        <f t="shared" si="64"/>
        <v>43446</v>
      </c>
      <c r="F530" s="216">
        <f t="shared" si="64"/>
        <v>43449</v>
      </c>
      <c r="G530" s="216">
        <f>F530+9</f>
        <v>43458</v>
      </c>
    </row>
    <row r="531" spans="1:7">
      <c r="B531" s="256" t="s">
        <v>1690</v>
      </c>
      <c r="C531" s="256" t="s">
        <v>1671</v>
      </c>
      <c r="D531" s="745"/>
      <c r="E531" s="216">
        <f t="shared" si="64"/>
        <v>43453</v>
      </c>
      <c r="F531" s="216">
        <f t="shared" si="64"/>
        <v>43456</v>
      </c>
      <c r="G531" s="216">
        <f>F531+9</f>
        <v>43465</v>
      </c>
    </row>
    <row r="532" spans="1:7">
      <c r="B532" s="256" t="s">
        <v>1689</v>
      </c>
      <c r="C532" s="256" t="s">
        <v>1671</v>
      </c>
      <c r="D532" s="745"/>
      <c r="E532" s="216">
        <f t="shared" si="64"/>
        <v>43460</v>
      </c>
      <c r="F532" s="216">
        <f t="shared" si="64"/>
        <v>43463</v>
      </c>
      <c r="G532" s="216">
        <f>F532+9</f>
        <v>43472</v>
      </c>
    </row>
    <row r="533" spans="1:7">
      <c r="B533" s="304"/>
      <c r="C533" s="304"/>
      <c r="D533" s="227"/>
      <c r="E533" s="226"/>
      <c r="F533" s="226"/>
      <c r="G533" s="242"/>
    </row>
    <row r="534" spans="1:7">
      <c r="A534" s="231" t="s">
        <v>122</v>
      </c>
      <c r="B534" s="214"/>
    </row>
    <row r="535" spans="1:7">
      <c r="B535" s="741" t="s">
        <v>825</v>
      </c>
      <c r="C535" s="741" t="s">
        <v>41</v>
      </c>
      <c r="D535" s="743" t="s">
        <v>1669</v>
      </c>
      <c r="E535" s="218" t="s">
        <v>199</v>
      </c>
      <c r="F535" s="218" t="s">
        <v>199</v>
      </c>
      <c r="G535" s="218" t="s">
        <v>1679</v>
      </c>
    </row>
    <row r="536" spans="1:7">
      <c r="B536" s="742"/>
      <c r="C536" s="742"/>
      <c r="D536" s="744"/>
      <c r="E536" s="218" t="s">
        <v>1083</v>
      </c>
      <c r="F536" s="218" t="s">
        <v>44</v>
      </c>
      <c r="G536" s="218" t="s">
        <v>45</v>
      </c>
    </row>
    <row r="537" spans="1:7">
      <c r="B537" s="256" t="s">
        <v>1688</v>
      </c>
      <c r="C537" s="256" t="s">
        <v>1687</v>
      </c>
      <c r="D537" s="745" t="s">
        <v>1686</v>
      </c>
      <c r="E537" s="216">
        <f>F537-5</f>
        <v>43434</v>
      </c>
      <c r="F537" s="216">
        <v>43439</v>
      </c>
      <c r="G537" s="216">
        <f>F537+11</f>
        <v>43450</v>
      </c>
    </row>
    <row r="538" spans="1:7">
      <c r="B538" s="256" t="s">
        <v>1685</v>
      </c>
      <c r="C538" s="256" t="s">
        <v>1684</v>
      </c>
      <c r="D538" s="745"/>
      <c r="E538" s="216">
        <f t="shared" ref="E538:F540" si="65">E537+7</f>
        <v>43441</v>
      </c>
      <c r="F538" s="216">
        <f t="shared" si="65"/>
        <v>43446</v>
      </c>
      <c r="G538" s="216">
        <f>F538+11</f>
        <v>43457</v>
      </c>
    </row>
    <row r="539" spans="1:7">
      <c r="B539" s="256" t="s">
        <v>1683</v>
      </c>
      <c r="C539" s="256" t="s">
        <v>1682</v>
      </c>
      <c r="D539" s="745"/>
      <c r="E539" s="216">
        <f t="shared" si="65"/>
        <v>43448</v>
      </c>
      <c r="F539" s="216">
        <f t="shared" si="65"/>
        <v>43453</v>
      </c>
      <c r="G539" s="216">
        <f>F539+11</f>
        <v>43464</v>
      </c>
    </row>
    <row r="540" spans="1:7">
      <c r="B540" s="256" t="s">
        <v>1681</v>
      </c>
      <c r="C540" s="256" t="s">
        <v>1680</v>
      </c>
      <c r="D540" s="745"/>
      <c r="E540" s="216">
        <f t="shared" si="65"/>
        <v>43455</v>
      </c>
      <c r="F540" s="216">
        <f t="shared" si="65"/>
        <v>43460</v>
      </c>
      <c r="G540" s="216">
        <f>F540+11</f>
        <v>43471</v>
      </c>
    </row>
    <row r="541" spans="1:7">
      <c r="B541" s="214"/>
      <c r="C541" s="214"/>
    </row>
    <row r="542" spans="1:7">
      <c r="B542" s="741" t="s">
        <v>825</v>
      </c>
      <c r="C542" s="741" t="s">
        <v>41</v>
      </c>
      <c r="D542" s="743" t="s">
        <v>42</v>
      </c>
      <c r="E542" s="218" t="s">
        <v>199</v>
      </c>
      <c r="F542" s="218" t="s">
        <v>199</v>
      </c>
      <c r="G542" s="218" t="s">
        <v>1679</v>
      </c>
    </row>
    <row r="543" spans="1:7">
      <c r="B543" s="742"/>
      <c r="C543" s="742"/>
      <c r="D543" s="744"/>
      <c r="E543" s="218" t="s">
        <v>1083</v>
      </c>
      <c r="F543" s="218" t="s">
        <v>44</v>
      </c>
      <c r="G543" s="218" t="s">
        <v>45</v>
      </c>
    </row>
    <row r="544" spans="1:7">
      <c r="B544" s="256" t="s">
        <v>1672</v>
      </c>
      <c r="C544" s="256" t="s">
        <v>1673</v>
      </c>
      <c r="D544" s="745" t="s">
        <v>1678</v>
      </c>
      <c r="E544" s="216">
        <f>F544-4</f>
        <v>43432</v>
      </c>
      <c r="F544" s="216">
        <v>43436</v>
      </c>
      <c r="G544" s="216">
        <f>F544+8</f>
        <v>43444</v>
      </c>
    </row>
    <row r="545" spans="1:7">
      <c r="B545" s="256" t="s">
        <v>1677</v>
      </c>
      <c r="C545" s="256" t="s">
        <v>1676</v>
      </c>
      <c r="D545" s="745"/>
      <c r="E545" s="216">
        <f t="shared" ref="E545:F548" si="66">E544+7</f>
        <v>43439</v>
      </c>
      <c r="F545" s="216">
        <f t="shared" si="66"/>
        <v>43443</v>
      </c>
      <c r="G545" s="216">
        <f>F545+8</f>
        <v>43451</v>
      </c>
    </row>
    <row r="546" spans="1:7">
      <c r="B546" s="256" t="s">
        <v>1675</v>
      </c>
      <c r="C546" s="256" t="s">
        <v>1673</v>
      </c>
      <c r="D546" s="745"/>
      <c r="E546" s="216">
        <f t="shared" si="66"/>
        <v>43446</v>
      </c>
      <c r="F546" s="216">
        <f t="shared" si="66"/>
        <v>43450</v>
      </c>
      <c r="G546" s="216">
        <f>F546+8</f>
        <v>43458</v>
      </c>
    </row>
    <row r="547" spans="1:7">
      <c r="B547" s="256" t="s">
        <v>1674</v>
      </c>
      <c r="C547" s="256" t="s">
        <v>1673</v>
      </c>
      <c r="D547" s="745"/>
      <c r="E547" s="216">
        <f t="shared" si="66"/>
        <v>43453</v>
      </c>
      <c r="F547" s="216">
        <f t="shared" si="66"/>
        <v>43457</v>
      </c>
      <c r="G547" s="216">
        <f>F547+8</f>
        <v>43465</v>
      </c>
    </row>
    <row r="548" spans="1:7">
      <c r="B548" s="256" t="s">
        <v>1672</v>
      </c>
      <c r="C548" s="256" t="s">
        <v>1671</v>
      </c>
      <c r="D548" s="745"/>
      <c r="E548" s="216">
        <f t="shared" si="66"/>
        <v>43460</v>
      </c>
      <c r="F548" s="216">
        <f t="shared" si="66"/>
        <v>43464</v>
      </c>
      <c r="G548" s="216">
        <f>F548+8</f>
        <v>43472</v>
      </c>
    </row>
    <row r="549" spans="1:7">
      <c r="B549" s="303"/>
      <c r="C549" s="301"/>
      <c r="D549" s="227"/>
      <c r="E549" s="226"/>
      <c r="F549" s="226"/>
      <c r="G549" s="226"/>
    </row>
    <row r="550" spans="1:7">
      <c r="A550" s="231" t="s">
        <v>123</v>
      </c>
      <c r="B550" s="214"/>
      <c r="C550" s="214"/>
    </row>
    <row r="551" spans="1:7">
      <c r="B551" s="736" t="s">
        <v>40</v>
      </c>
      <c r="C551" s="736" t="s">
        <v>41</v>
      </c>
      <c r="D551" s="738" t="s">
        <v>42</v>
      </c>
      <c r="E551" s="218" t="s">
        <v>199</v>
      </c>
      <c r="F551" s="218" t="s">
        <v>199</v>
      </c>
      <c r="G551" s="267" t="s">
        <v>253</v>
      </c>
    </row>
    <row r="552" spans="1:7">
      <c r="B552" s="737"/>
      <c r="C552" s="737"/>
      <c r="D552" s="739"/>
      <c r="E552" s="218" t="s">
        <v>1083</v>
      </c>
      <c r="F552" s="218" t="s">
        <v>44</v>
      </c>
      <c r="G552" s="218" t="s">
        <v>45</v>
      </c>
    </row>
    <row r="553" spans="1:7">
      <c r="B553" s="256" t="s">
        <v>1672</v>
      </c>
      <c r="C553" s="256" t="s">
        <v>1673</v>
      </c>
      <c r="D553" s="745" t="s">
        <v>1678</v>
      </c>
      <c r="E553" s="216">
        <f>F553-4</f>
        <v>43432</v>
      </c>
      <c r="F553" s="216">
        <v>43436</v>
      </c>
      <c r="G553" s="216">
        <f>F553+11</f>
        <v>43447</v>
      </c>
    </row>
    <row r="554" spans="1:7">
      <c r="B554" s="256" t="s">
        <v>1677</v>
      </c>
      <c r="C554" s="256" t="s">
        <v>1676</v>
      </c>
      <c r="D554" s="745"/>
      <c r="E554" s="216">
        <f t="shared" ref="E554:F557" si="67">E553+7</f>
        <v>43439</v>
      </c>
      <c r="F554" s="216">
        <f t="shared" si="67"/>
        <v>43443</v>
      </c>
      <c r="G554" s="216">
        <f>F554+11</f>
        <v>43454</v>
      </c>
    </row>
    <row r="555" spans="1:7">
      <c r="B555" s="256" t="s">
        <v>1675</v>
      </c>
      <c r="C555" s="256" t="s">
        <v>1673</v>
      </c>
      <c r="D555" s="745"/>
      <c r="E555" s="216">
        <f t="shared" si="67"/>
        <v>43446</v>
      </c>
      <c r="F555" s="216">
        <f t="shared" si="67"/>
        <v>43450</v>
      </c>
      <c r="G555" s="216">
        <f>F555+11</f>
        <v>43461</v>
      </c>
    </row>
    <row r="556" spans="1:7">
      <c r="B556" s="256" t="s">
        <v>1674</v>
      </c>
      <c r="C556" s="256" t="s">
        <v>1673</v>
      </c>
      <c r="D556" s="745"/>
      <c r="E556" s="216">
        <f t="shared" si="67"/>
        <v>43453</v>
      </c>
      <c r="F556" s="216">
        <f t="shared" si="67"/>
        <v>43457</v>
      </c>
      <c r="G556" s="216">
        <f>F556+11</f>
        <v>43468</v>
      </c>
    </row>
    <row r="557" spans="1:7">
      <c r="B557" s="256" t="s">
        <v>1672</v>
      </c>
      <c r="C557" s="256" t="s">
        <v>1671</v>
      </c>
      <c r="D557" s="745"/>
      <c r="E557" s="216">
        <f t="shared" si="67"/>
        <v>43460</v>
      </c>
      <c r="F557" s="216">
        <f t="shared" si="67"/>
        <v>43464</v>
      </c>
      <c r="G557" s="216">
        <f>F557+11</f>
        <v>43475</v>
      </c>
    </row>
    <row r="558" spans="1:7">
      <c r="B558" s="303"/>
      <c r="C558" s="301"/>
      <c r="E558" s="226"/>
      <c r="F558" s="226"/>
    </row>
    <row r="559" spans="1:7">
      <c r="A559" s="231" t="s">
        <v>1670</v>
      </c>
      <c r="B559" s="279"/>
      <c r="C559" s="279"/>
      <c r="D559" s="227"/>
      <c r="E559" s="226"/>
      <c r="F559" s="226"/>
      <c r="G559" s="242"/>
    </row>
    <row r="560" spans="1:7">
      <c r="A560" s="231"/>
      <c r="B560" s="741" t="s">
        <v>825</v>
      </c>
      <c r="C560" s="741" t="s">
        <v>41</v>
      </c>
      <c r="D560" s="743" t="s">
        <v>1669</v>
      </c>
      <c r="E560" s="218" t="s">
        <v>199</v>
      </c>
      <c r="F560" s="218" t="s">
        <v>199</v>
      </c>
      <c r="G560" s="218" t="s">
        <v>1668</v>
      </c>
    </row>
    <row r="561" spans="1:7">
      <c r="A561" s="231"/>
      <c r="B561" s="742"/>
      <c r="C561" s="742"/>
      <c r="D561" s="744"/>
      <c r="E561" s="218" t="s">
        <v>1083</v>
      </c>
      <c r="F561" s="218" t="s">
        <v>44</v>
      </c>
      <c r="G561" s="218" t="s">
        <v>45</v>
      </c>
    </row>
    <row r="562" spans="1:7">
      <c r="A562" s="231"/>
      <c r="B562" s="256" t="s">
        <v>1667</v>
      </c>
      <c r="C562" s="256" t="s">
        <v>1666</v>
      </c>
      <c r="D562" s="745" t="s">
        <v>1665</v>
      </c>
      <c r="E562" s="216">
        <f>F562-3</f>
        <v>43438</v>
      </c>
      <c r="F562" s="216">
        <v>43441</v>
      </c>
      <c r="G562" s="216">
        <f>F562+12</f>
        <v>43453</v>
      </c>
    </row>
    <row r="563" spans="1:7">
      <c r="A563" s="231"/>
      <c r="B563" s="256" t="s">
        <v>1664</v>
      </c>
      <c r="C563" s="256" t="s">
        <v>1663</v>
      </c>
      <c r="D563" s="745"/>
      <c r="E563" s="216">
        <f t="shared" ref="E563:F565" si="68">E562+7</f>
        <v>43445</v>
      </c>
      <c r="F563" s="216">
        <f t="shared" si="68"/>
        <v>43448</v>
      </c>
      <c r="G563" s="216">
        <f>F563+12</f>
        <v>43460</v>
      </c>
    </row>
    <row r="564" spans="1:7">
      <c r="A564" s="231"/>
      <c r="B564" s="256" t="s">
        <v>1662</v>
      </c>
      <c r="C564" s="256" t="s">
        <v>1661</v>
      </c>
      <c r="D564" s="745"/>
      <c r="E564" s="216">
        <f t="shared" si="68"/>
        <v>43452</v>
      </c>
      <c r="F564" s="216">
        <f t="shared" si="68"/>
        <v>43455</v>
      </c>
      <c r="G564" s="216">
        <f>F564+12</f>
        <v>43467</v>
      </c>
    </row>
    <row r="565" spans="1:7">
      <c r="A565" s="231"/>
      <c r="B565" s="256" t="s">
        <v>1660</v>
      </c>
      <c r="C565" s="256" t="s">
        <v>1659</v>
      </c>
      <c r="D565" s="745"/>
      <c r="E565" s="216">
        <f t="shared" si="68"/>
        <v>43459</v>
      </c>
      <c r="F565" s="216">
        <f t="shared" si="68"/>
        <v>43462</v>
      </c>
      <c r="G565" s="216">
        <f>F565+12</f>
        <v>43474</v>
      </c>
    </row>
    <row r="566" spans="1:7">
      <c r="A566" s="231"/>
      <c r="B566" s="302"/>
      <c r="C566" s="301"/>
      <c r="D566" s="227"/>
      <c r="E566" s="226"/>
      <c r="F566" s="226"/>
      <c r="G566" s="242"/>
    </row>
    <row r="567" spans="1:7">
      <c r="A567" s="231" t="s">
        <v>256</v>
      </c>
      <c r="B567" s="253"/>
      <c r="C567" s="253"/>
    </row>
    <row r="568" spans="1:7">
      <c r="B568" s="741" t="s">
        <v>40</v>
      </c>
      <c r="C568" s="741" t="s">
        <v>41</v>
      </c>
      <c r="D568" s="743" t="s">
        <v>42</v>
      </c>
      <c r="E568" s="218" t="s">
        <v>199</v>
      </c>
      <c r="F568" s="218" t="s">
        <v>199</v>
      </c>
      <c r="G568" s="218" t="s">
        <v>1658</v>
      </c>
    </row>
    <row r="569" spans="1:7">
      <c r="B569" s="742"/>
      <c r="C569" s="742"/>
      <c r="D569" s="744"/>
      <c r="E569" s="218" t="s">
        <v>1083</v>
      </c>
      <c r="F569" s="218" t="s">
        <v>44</v>
      </c>
      <c r="G569" s="218" t="s">
        <v>45</v>
      </c>
    </row>
    <row r="570" spans="1:7">
      <c r="B570" s="276" t="s">
        <v>1640</v>
      </c>
      <c r="C570" s="256" t="s">
        <v>1629</v>
      </c>
      <c r="D570" s="745" t="s">
        <v>1639</v>
      </c>
      <c r="E570" s="216">
        <f>F570-3</f>
        <v>43438</v>
      </c>
      <c r="F570" s="216">
        <v>43441</v>
      </c>
      <c r="G570" s="216">
        <f>F570+9</f>
        <v>43450</v>
      </c>
    </row>
    <row r="571" spans="1:7">
      <c r="B571" s="276" t="s">
        <v>1638</v>
      </c>
      <c r="C571" s="256" t="s">
        <v>1629</v>
      </c>
      <c r="D571" s="745"/>
      <c r="E571" s="216">
        <f t="shared" ref="E571:F573" si="69">E570+7</f>
        <v>43445</v>
      </c>
      <c r="F571" s="216">
        <f t="shared" si="69"/>
        <v>43448</v>
      </c>
      <c r="G571" s="216">
        <f>F571+9</f>
        <v>43457</v>
      </c>
    </row>
    <row r="572" spans="1:7">
      <c r="B572" s="276" t="s">
        <v>1637</v>
      </c>
      <c r="C572" s="256" t="s">
        <v>1629</v>
      </c>
      <c r="D572" s="745"/>
      <c r="E572" s="216">
        <f t="shared" si="69"/>
        <v>43452</v>
      </c>
      <c r="F572" s="216">
        <f t="shared" si="69"/>
        <v>43455</v>
      </c>
      <c r="G572" s="216">
        <f>F572+9</f>
        <v>43464</v>
      </c>
    </row>
    <row r="573" spans="1:7">
      <c r="B573" s="276" t="s">
        <v>1636</v>
      </c>
      <c r="C573" s="256" t="s">
        <v>1626</v>
      </c>
      <c r="D573" s="745"/>
      <c r="E573" s="216">
        <f t="shared" si="69"/>
        <v>43459</v>
      </c>
      <c r="F573" s="216">
        <f t="shared" si="69"/>
        <v>43462</v>
      </c>
      <c r="G573" s="216">
        <f>F573+9</f>
        <v>43471</v>
      </c>
    </row>
    <row r="574" spans="1:7">
      <c r="B574" s="296"/>
      <c r="C574" s="296"/>
      <c r="D574" s="227"/>
      <c r="E574" s="226"/>
      <c r="F574" s="226"/>
      <c r="G574" s="226"/>
    </row>
    <row r="575" spans="1:7">
      <c r="A575" s="231" t="s">
        <v>126</v>
      </c>
      <c r="B575" s="253"/>
      <c r="C575" s="253"/>
      <c r="D575" s="231"/>
      <c r="E575" s="231"/>
      <c r="F575" s="231"/>
      <c r="G575" s="277"/>
    </row>
    <row r="576" spans="1:7">
      <c r="B576" s="736" t="s">
        <v>40</v>
      </c>
      <c r="C576" s="736" t="s">
        <v>41</v>
      </c>
      <c r="D576" s="738" t="s">
        <v>42</v>
      </c>
      <c r="E576" s="218" t="s">
        <v>199</v>
      </c>
      <c r="F576" s="218" t="s">
        <v>199</v>
      </c>
      <c r="G576" s="267" t="s">
        <v>1657</v>
      </c>
    </row>
    <row r="577" spans="2:7">
      <c r="B577" s="737"/>
      <c r="C577" s="737"/>
      <c r="D577" s="739"/>
      <c r="E577" s="218" t="s">
        <v>1083</v>
      </c>
      <c r="F577" s="218" t="s">
        <v>44</v>
      </c>
      <c r="G577" s="218" t="s">
        <v>45</v>
      </c>
    </row>
    <row r="578" spans="2:7">
      <c r="B578" s="276" t="s">
        <v>1645</v>
      </c>
      <c r="C578" s="256" t="s">
        <v>1629</v>
      </c>
      <c r="D578" s="745" t="s">
        <v>1644</v>
      </c>
      <c r="E578" s="216">
        <f>F578-5</f>
        <v>43434</v>
      </c>
      <c r="F578" s="216">
        <v>43439</v>
      </c>
      <c r="G578" s="216">
        <f>F578+9</f>
        <v>43448</v>
      </c>
    </row>
    <row r="579" spans="2:7">
      <c r="B579" s="276" t="s">
        <v>1643</v>
      </c>
      <c r="C579" s="256" t="s">
        <v>1629</v>
      </c>
      <c r="D579" s="745"/>
      <c r="E579" s="216">
        <f t="shared" ref="E579:F581" si="70">E578+7</f>
        <v>43441</v>
      </c>
      <c r="F579" s="216">
        <f t="shared" si="70"/>
        <v>43446</v>
      </c>
      <c r="G579" s="216">
        <f>F579+9</f>
        <v>43455</v>
      </c>
    </row>
    <row r="580" spans="2:7">
      <c r="B580" s="276" t="s">
        <v>1642</v>
      </c>
      <c r="C580" s="256" t="s">
        <v>1629</v>
      </c>
      <c r="D580" s="745"/>
      <c r="E580" s="216">
        <f t="shared" si="70"/>
        <v>43448</v>
      </c>
      <c r="F580" s="216">
        <f t="shared" si="70"/>
        <v>43453</v>
      </c>
      <c r="G580" s="216">
        <f>F580+9</f>
        <v>43462</v>
      </c>
    </row>
    <row r="581" spans="2:7">
      <c r="B581" s="276" t="s">
        <v>1641</v>
      </c>
      <c r="C581" s="256" t="s">
        <v>1626</v>
      </c>
      <c r="D581" s="745"/>
      <c r="E581" s="216">
        <f t="shared" si="70"/>
        <v>43455</v>
      </c>
      <c r="F581" s="216">
        <f t="shared" si="70"/>
        <v>43460</v>
      </c>
      <c r="G581" s="216">
        <f>F581+9</f>
        <v>43469</v>
      </c>
    </row>
    <row r="582" spans="2:7">
      <c r="B582" s="214"/>
      <c r="C582" s="214"/>
      <c r="F582" s="261"/>
    </row>
    <row r="583" spans="2:7">
      <c r="B583" s="736" t="s">
        <v>40</v>
      </c>
      <c r="C583" s="736" t="s">
        <v>41</v>
      </c>
      <c r="D583" s="738" t="s">
        <v>42</v>
      </c>
      <c r="E583" s="218" t="s">
        <v>199</v>
      </c>
      <c r="F583" s="218" t="s">
        <v>199</v>
      </c>
      <c r="G583" s="267" t="s">
        <v>1656</v>
      </c>
    </row>
    <row r="584" spans="2:7">
      <c r="B584" s="737"/>
      <c r="C584" s="737"/>
      <c r="D584" s="739"/>
      <c r="E584" s="218" t="s">
        <v>1083</v>
      </c>
      <c r="F584" s="218" t="s">
        <v>44</v>
      </c>
      <c r="G584" s="218" t="s">
        <v>45</v>
      </c>
    </row>
    <row r="585" spans="2:7">
      <c r="B585" s="276" t="s">
        <v>1640</v>
      </c>
      <c r="C585" s="256" t="s">
        <v>1629</v>
      </c>
      <c r="D585" s="745" t="s">
        <v>1639</v>
      </c>
      <c r="E585" s="216">
        <f>F585-3</f>
        <v>43438</v>
      </c>
      <c r="F585" s="216">
        <v>43441</v>
      </c>
      <c r="G585" s="216">
        <f>F585+10</f>
        <v>43451</v>
      </c>
    </row>
    <row r="586" spans="2:7">
      <c r="B586" s="276" t="s">
        <v>1638</v>
      </c>
      <c r="C586" s="256" t="s">
        <v>1629</v>
      </c>
      <c r="D586" s="745"/>
      <c r="E586" s="216">
        <f t="shared" ref="E586:F588" si="71">E585+7</f>
        <v>43445</v>
      </c>
      <c r="F586" s="216">
        <f t="shared" si="71"/>
        <v>43448</v>
      </c>
      <c r="G586" s="216">
        <f>F586+10</f>
        <v>43458</v>
      </c>
    </row>
    <row r="587" spans="2:7">
      <c r="B587" s="276" t="s">
        <v>1637</v>
      </c>
      <c r="C587" s="256" t="s">
        <v>1629</v>
      </c>
      <c r="D587" s="745"/>
      <c r="E587" s="216">
        <f t="shared" si="71"/>
        <v>43452</v>
      </c>
      <c r="F587" s="216">
        <f t="shared" si="71"/>
        <v>43455</v>
      </c>
      <c r="G587" s="216">
        <f>F587+10</f>
        <v>43465</v>
      </c>
    </row>
    <row r="588" spans="2:7">
      <c r="B588" s="276" t="s">
        <v>1636</v>
      </c>
      <c r="C588" s="256" t="s">
        <v>1626</v>
      </c>
      <c r="D588" s="745"/>
      <c r="E588" s="216">
        <f t="shared" si="71"/>
        <v>43459</v>
      </c>
      <c r="F588" s="216">
        <f t="shared" si="71"/>
        <v>43462</v>
      </c>
      <c r="G588" s="216">
        <f>F588+10</f>
        <v>43472</v>
      </c>
    </row>
    <row r="589" spans="2:7">
      <c r="B589" s="214"/>
      <c r="C589" s="214"/>
    </row>
    <row r="590" spans="2:7">
      <c r="B590" s="736" t="s">
        <v>40</v>
      </c>
      <c r="C590" s="736" t="s">
        <v>41</v>
      </c>
      <c r="D590" s="738" t="s">
        <v>42</v>
      </c>
      <c r="E590" s="218" t="s">
        <v>199</v>
      </c>
      <c r="F590" s="218" t="s">
        <v>199</v>
      </c>
      <c r="G590" s="267" t="s">
        <v>1655</v>
      </c>
    </row>
    <row r="591" spans="2:7">
      <c r="B591" s="737"/>
      <c r="C591" s="737"/>
      <c r="D591" s="739"/>
      <c r="E591" s="218" t="s">
        <v>1083</v>
      </c>
      <c r="F591" s="218" t="s">
        <v>44</v>
      </c>
      <c r="G591" s="218" t="s">
        <v>45</v>
      </c>
    </row>
    <row r="592" spans="2:7">
      <c r="B592" s="275" t="s">
        <v>1649</v>
      </c>
      <c r="C592" s="275" t="s">
        <v>1653</v>
      </c>
      <c r="D592" s="733" t="s">
        <v>1652</v>
      </c>
      <c r="E592" s="216">
        <f>F592-4</f>
        <v>43432</v>
      </c>
      <c r="F592" s="216">
        <v>43436</v>
      </c>
      <c r="G592" s="216">
        <f>F592+7</f>
        <v>43443</v>
      </c>
    </row>
    <row r="593" spans="1:16">
      <c r="B593" s="275" t="s">
        <v>1647</v>
      </c>
      <c r="C593" s="275" t="s">
        <v>1651</v>
      </c>
      <c r="D593" s="734"/>
      <c r="E593" s="216">
        <f t="shared" ref="E593:F596" si="72">E592+7</f>
        <v>43439</v>
      </c>
      <c r="F593" s="216">
        <f t="shared" si="72"/>
        <v>43443</v>
      </c>
      <c r="G593" s="216">
        <f>F593+7</f>
        <v>43450</v>
      </c>
    </row>
    <row r="594" spans="1:16">
      <c r="B594" s="275" t="s">
        <v>1650</v>
      </c>
      <c r="C594" s="275"/>
      <c r="D594" s="734"/>
      <c r="E594" s="216">
        <f t="shared" si="72"/>
        <v>43446</v>
      </c>
      <c r="F594" s="216">
        <f t="shared" si="72"/>
        <v>43450</v>
      </c>
      <c r="G594" s="216">
        <f>F594+7</f>
        <v>43457</v>
      </c>
    </row>
    <row r="595" spans="1:16">
      <c r="B595" s="275" t="s">
        <v>1649</v>
      </c>
      <c r="C595" s="275" t="s">
        <v>1648</v>
      </c>
      <c r="D595" s="734"/>
      <c r="E595" s="216">
        <f t="shared" si="72"/>
        <v>43453</v>
      </c>
      <c r="F595" s="216">
        <f t="shared" si="72"/>
        <v>43457</v>
      </c>
      <c r="G595" s="216">
        <f>F595+7</f>
        <v>43464</v>
      </c>
    </row>
    <row r="596" spans="1:16">
      <c r="B596" s="275" t="s">
        <v>1647</v>
      </c>
      <c r="C596" s="275" t="s">
        <v>1646</v>
      </c>
      <c r="D596" s="735"/>
      <c r="E596" s="216">
        <f t="shared" si="72"/>
        <v>43460</v>
      </c>
      <c r="F596" s="216">
        <f t="shared" si="72"/>
        <v>43464</v>
      </c>
      <c r="G596" s="216">
        <f>F596+7</f>
        <v>43471</v>
      </c>
    </row>
    <row r="597" spans="1:16">
      <c r="B597" s="288"/>
      <c r="C597" s="300"/>
      <c r="D597" s="227"/>
      <c r="E597" s="226"/>
      <c r="F597" s="226"/>
      <c r="G597" s="261"/>
    </row>
    <row r="598" spans="1:16">
      <c r="A598" s="231" t="s">
        <v>258</v>
      </c>
      <c r="D598" s="231"/>
      <c r="E598" s="231"/>
    </row>
    <row r="599" spans="1:16">
      <c r="B599" s="736" t="s">
        <v>40</v>
      </c>
      <c r="C599" s="736" t="s">
        <v>41</v>
      </c>
      <c r="D599" s="738" t="s">
        <v>42</v>
      </c>
      <c r="E599" s="218" t="s">
        <v>199</v>
      </c>
      <c r="F599" s="218" t="s">
        <v>199</v>
      </c>
      <c r="G599" s="218" t="s">
        <v>1654</v>
      </c>
    </row>
    <row r="600" spans="1:16">
      <c r="B600" s="737"/>
      <c r="C600" s="737"/>
      <c r="D600" s="739"/>
      <c r="E600" s="218" t="s">
        <v>1083</v>
      </c>
      <c r="F600" s="218" t="s">
        <v>44</v>
      </c>
      <c r="G600" s="218" t="s">
        <v>45</v>
      </c>
    </row>
    <row r="601" spans="1:16">
      <c r="B601" s="275" t="s">
        <v>1649</v>
      </c>
      <c r="C601" s="275" t="s">
        <v>1653</v>
      </c>
      <c r="D601" s="733" t="s">
        <v>1652</v>
      </c>
      <c r="E601" s="216">
        <f>F601-4</f>
        <v>43432</v>
      </c>
      <c r="F601" s="216">
        <v>43436</v>
      </c>
      <c r="G601" s="216">
        <f>F601+6</f>
        <v>43442</v>
      </c>
    </row>
    <row r="602" spans="1:16">
      <c r="B602" s="275" t="s">
        <v>1647</v>
      </c>
      <c r="C602" s="275" t="s">
        <v>1651</v>
      </c>
      <c r="D602" s="734"/>
      <c r="E602" s="216">
        <f t="shared" ref="E602:F605" si="73">E601+7</f>
        <v>43439</v>
      </c>
      <c r="F602" s="216">
        <f t="shared" si="73"/>
        <v>43443</v>
      </c>
      <c r="G602" s="216">
        <f>F602+6</f>
        <v>43449</v>
      </c>
    </row>
    <row r="603" spans="1:16">
      <c r="B603" s="275" t="s">
        <v>1650</v>
      </c>
      <c r="C603" s="275"/>
      <c r="D603" s="734"/>
      <c r="E603" s="216">
        <f t="shared" si="73"/>
        <v>43446</v>
      </c>
      <c r="F603" s="216">
        <f t="shared" si="73"/>
        <v>43450</v>
      </c>
      <c r="G603" s="216">
        <f>F603+6</f>
        <v>43456</v>
      </c>
    </row>
    <row r="604" spans="1:16">
      <c r="B604" s="275" t="s">
        <v>1649</v>
      </c>
      <c r="C604" s="275" t="s">
        <v>1648</v>
      </c>
      <c r="D604" s="734"/>
      <c r="E604" s="216">
        <f t="shared" si="73"/>
        <v>43453</v>
      </c>
      <c r="F604" s="216">
        <f t="shared" si="73"/>
        <v>43457</v>
      </c>
      <c r="G604" s="216">
        <f>F604+6</f>
        <v>43463</v>
      </c>
    </row>
    <row r="605" spans="1:16">
      <c r="B605" s="275" t="s">
        <v>1647</v>
      </c>
      <c r="C605" s="275" t="s">
        <v>1646</v>
      </c>
      <c r="D605" s="735"/>
      <c r="E605" s="216">
        <f t="shared" si="73"/>
        <v>43460</v>
      </c>
      <c r="F605" s="216">
        <f t="shared" si="73"/>
        <v>43464</v>
      </c>
      <c r="G605" s="216">
        <f>F605+6</f>
        <v>43470</v>
      </c>
    </row>
    <row r="606" spans="1:16" s="261" customFormat="1">
      <c r="A606" s="214"/>
      <c r="B606" s="279"/>
      <c r="C606" s="279"/>
      <c r="D606" s="227"/>
      <c r="E606" s="226"/>
      <c r="F606" s="226"/>
      <c r="G606" s="214"/>
      <c r="H606" s="214"/>
    </row>
    <row r="607" spans="1:16" s="261" customFormat="1">
      <c r="A607" s="231" t="s">
        <v>118</v>
      </c>
      <c r="B607" s="215"/>
      <c r="C607" s="215"/>
      <c r="D607" s="214"/>
      <c r="E607" s="214"/>
      <c r="F607" s="214"/>
      <c r="G607" s="214"/>
      <c r="H607" s="214"/>
      <c r="I607" s="214"/>
      <c r="J607" s="214"/>
      <c r="K607" s="214"/>
      <c r="L607" s="214"/>
      <c r="M607" s="214"/>
      <c r="N607" s="214"/>
      <c r="O607" s="214"/>
      <c r="P607" s="214"/>
    </row>
    <row r="608" spans="1:16" s="261" customFormat="1">
      <c r="A608" s="231"/>
      <c r="B608" s="736" t="s">
        <v>40</v>
      </c>
      <c r="C608" s="736" t="s">
        <v>41</v>
      </c>
      <c r="D608" s="738" t="s">
        <v>42</v>
      </c>
      <c r="E608" s="218" t="s">
        <v>199</v>
      </c>
      <c r="F608" s="218" t="s">
        <v>199</v>
      </c>
      <c r="G608" s="218" t="s">
        <v>1635</v>
      </c>
      <c r="H608" s="214"/>
      <c r="I608" s="214"/>
      <c r="J608" s="214"/>
      <c r="K608" s="214"/>
      <c r="L608" s="214"/>
      <c r="M608" s="214"/>
      <c r="N608" s="214"/>
      <c r="O608" s="214"/>
      <c r="P608" s="214"/>
    </row>
    <row r="609" spans="1:16" s="261" customFormat="1">
      <c r="A609" s="231"/>
      <c r="B609" s="737"/>
      <c r="C609" s="737"/>
      <c r="D609" s="739"/>
      <c r="E609" s="218" t="s">
        <v>1083</v>
      </c>
      <c r="F609" s="218" t="s">
        <v>44</v>
      </c>
      <c r="G609" s="218" t="s">
        <v>45</v>
      </c>
      <c r="H609" s="214"/>
      <c r="I609" s="214"/>
      <c r="J609" s="214"/>
      <c r="K609" s="214"/>
      <c r="L609" s="214"/>
      <c r="M609" s="214"/>
      <c r="N609" s="214"/>
      <c r="O609" s="214"/>
      <c r="P609" s="214"/>
    </row>
    <row r="610" spans="1:16" s="261" customFormat="1" ht="16.5" customHeight="1">
      <c r="A610" s="231"/>
      <c r="B610" s="276" t="s">
        <v>1645</v>
      </c>
      <c r="C610" s="256" t="s">
        <v>1629</v>
      </c>
      <c r="D610" s="745" t="s">
        <v>1644</v>
      </c>
      <c r="E610" s="216">
        <f>F610-5</f>
        <v>43434</v>
      </c>
      <c r="F610" s="216">
        <v>43439</v>
      </c>
      <c r="G610" s="216">
        <f>F610+6</f>
        <v>43445</v>
      </c>
      <c r="H610" s="214"/>
      <c r="I610" s="214"/>
      <c r="J610" s="214"/>
      <c r="K610" s="214"/>
      <c r="L610" s="214"/>
      <c r="M610" s="214"/>
      <c r="N610" s="214"/>
      <c r="O610" s="214"/>
      <c r="P610" s="214"/>
    </row>
    <row r="611" spans="1:16" s="261" customFormat="1">
      <c r="A611" s="231"/>
      <c r="B611" s="276" t="s">
        <v>1643</v>
      </c>
      <c r="C611" s="256" t="s">
        <v>1629</v>
      </c>
      <c r="D611" s="745"/>
      <c r="E611" s="216">
        <f t="shared" ref="E611:F613" si="74">E610+7</f>
        <v>43441</v>
      </c>
      <c r="F611" s="216">
        <f t="shared" si="74"/>
        <v>43446</v>
      </c>
      <c r="G611" s="216">
        <f>F611+6</f>
        <v>43452</v>
      </c>
      <c r="H611" s="214"/>
      <c r="I611" s="214"/>
      <c r="J611" s="214"/>
      <c r="K611" s="214"/>
      <c r="L611" s="214"/>
      <c r="M611" s="214"/>
      <c r="N611" s="214"/>
      <c r="O611" s="214"/>
      <c r="P611" s="214"/>
    </row>
    <row r="612" spans="1:16" s="261" customFormat="1" ht="16.5" customHeight="1">
      <c r="A612" s="231"/>
      <c r="B612" s="276" t="s">
        <v>1642</v>
      </c>
      <c r="C612" s="256" t="s">
        <v>1629</v>
      </c>
      <c r="D612" s="745"/>
      <c r="E612" s="216">
        <f t="shared" si="74"/>
        <v>43448</v>
      </c>
      <c r="F612" s="216">
        <f t="shared" si="74"/>
        <v>43453</v>
      </c>
      <c r="G612" s="216">
        <f>F612+6</f>
        <v>43459</v>
      </c>
      <c r="H612" s="214"/>
      <c r="I612" s="214"/>
      <c r="J612" s="214"/>
      <c r="K612" s="214"/>
      <c r="L612" s="214"/>
      <c r="M612" s="214"/>
      <c r="N612" s="214"/>
      <c r="O612" s="214"/>
      <c r="P612" s="214"/>
    </row>
    <row r="613" spans="1:16" s="261" customFormat="1">
      <c r="A613" s="214"/>
      <c r="B613" s="276" t="s">
        <v>1641</v>
      </c>
      <c r="C613" s="256" t="s">
        <v>1626</v>
      </c>
      <c r="D613" s="745"/>
      <c r="E613" s="216">
        <f t="shared" si="74"/>
        <v>43455</v>
      </c>
      <c r="F613" s="216">
        <f t="shared" si="74"/>
        <v>43460</v>
      </c>
      <c r="G613" s="216">
        <f>F613+6</f>
        <v>43466</v>
      </c>
      <c r="H613" s="214"/>
      <c r="I613" s="214"/>
      <c r="J613" s="214"/>
      <c r="K613" s="214"/>
      <c r="L613" s="214"/>
      <c r="M613" s="214"/>
      <c r="N613" s="214"/>
      <c r="O613" s="214"/>
      <c r="P613" s="214"/>
    </row>
    <row r="614" spans="1:16" s="261" customFormat="1">
      <c r="A614" s="214"/>
      <c r="B614" s="231"/>
      <c r="C614" s="231"/>
      <c r="D614" s="231"/>
      <c r="E614" s="231"/>
      <c r="F614" s="231"/>
      <c r="G614" s="231"/>
      <c r="H614" s="214"/>
      <c r="I614" s="214"/>
      <c r="J614" s="214"/>
      <c r="K614" s="214"/>
      <c r="L614" s="214"/>
      <c r="M614" s="214"/>
      <c r="N614" s="214"/>
      <c r="O614" s="214"/>
      <c r="P614" s="214"/>
    </row>
    <row r="615" spans="1:16">
      <c r="B615" s="736" t="s">
        <v>40</v>
      </c>
      <c r="C615" s="736" t="s">
        <v>41</v>
      </c>
      <c r="D615" s="738" t="s">
        <v>42</v>
      </c>
      <c r="E615" s="218" t="s">
        <v>199</v>
      </c>
      <c r="F615" s="218" t="s">
        <v>199</v>
      </c>
      <c r="G615" s="218" t="s">
        <v>249</v>
      </c>
    </row>
    <row r="616" spans="1:16" ht="16.5" customHeight="1">
      <c r="B616" s="737"/>
      <c r="C616" s="737"/>
      <c r="D616" s="739"/>
      <c r="E616" s="218" t="s">
        <v>1083</v>
      </c>
      <c r="F616" s="218" t="s">
        <v>44</v>
      </c>
      <c r="G616" s="218" t="s">
        <v>45</v>
      </c>
    </row>
    <row r="617" spans="1:16" ht="16.5" customHeight="1">
      <c r="B617" s="276" t="s">
        <v>1640</v>
      </c>
      <c r="C617" s="256" t="s">
        <v>1629</v>
      </c>
      <c r="D617" s="745" t="s">
        <v>1639</v>
      </c>
      <c r="E617" s="216">
        <f>F617-3</f>
        <v>43438</v>
      </c>
      <c r="F617" s="216">
        <v>43441</v>
      </c>
      <c r="G617" s="216">
        <f>F617+6</f>
        <v>43447</v>
      </c>
    </row>
    <row r="618" spans="1:16">
      <c r="B618" s="276" t="s">
        <v>1638</v>
      </c>
      <c r="C618" s="256" t="s">
        <v>1629</v>
      </c>
      <c r="D618" s="745"/>
      <c r="E618" s="216">
        <f t="shared" ref="E618:F620" si="75">E617+7</f>
        <v>43445</v>
      </c>
      <c r="F618" s="216">
        <f t="shared" si="75"/>
        <v>43448</v>
      </c>
      <c r="G618" s="216">
        <f>F618+6</f>
        <v>43454</v>
      </c>
    </row>
    <row r="619" spans="1:16" ht="16.5" customHeight="1">
      <c r="B619" s="276" t="s">
        <v>1637</v>
      </c>
      <c r="C619" s="256" t="s">
        <v>1629</v>
      </c>
      <c r="D619" s="745"/>
      <c r="E619" s="216">
        <f t="shared" si="75"/>
        <v>43452</v>
      </c>
      <c r="F619" s="216">
        <f t="shared" si="75"/>
        <v>43455</v>
      </c>
      <c r="G619" s="216">
        <f>F619+6</f>
        <v>43461</v>
      </c>
    </row>
    <row r="620" spans="1:16" ht="16.5" customHeight="1">
      <c r="B620" s="276" t="s">
        <v>1636</v>
      </c>
      <c r="C620" s="256" t="s">
        <v>1626</v>
      </c>
      <c r="D620" s="745"/>
      <c r="E620" s="216">
        <f t="shared" si="75"/>
        <v>43459</v>
      </c>
      <c r="F620" s="216">
        <f t="shared" si="75"/>
        <v>43462</v>
      </c>
      <c r="G620" s="216">
        <f>F620+6</f>
        <v>43468</v>
      </c>
    </row>
    <row r="621" spans="1:16">
      <c r="B621" s="214"/>
      <c r="C621" s="214"/>
    </row>
    <row r="622" spans="1:16">
      <c r="B622" s="736" t="s">
        <v>40</v>
      </c>
      <c r="C622" s="736" t="s">
        <v>41</v>
      </c>
      <c r="D622" s="738" t="s">
        <v>42</v>
      </c>
      <c r="E622" s="218" t="s">
        <v>199</v>
      </c>
      <c r="F622" s="218" t="s">
        <v>199</v>
      </c>
      <c r="G622" s="218" t="s">
        <v>1635</v>
      </c>
    </row>
    <row r="623" spans="1:16">
      <c r="B623" s="737"/>
      <c r="C623" s="737"/>
      <c r="D623" s="739"/>
      <c r="E623" s="218" t="s">
        <v>1083</v>
      </c>
      <c r="F623" s="218" t="s">
        <v>44</v>
      </c>
      <c r="G623" s="218" t="s">
        <v>45</v>
      </c>
    </row>
    <row r="624" spans="1:16" ht="16.5" customHeight="1">
      <c r="B624" s="275" t="s">
        <v>1634</v>
      </c>
      <c r="C624" s="275" t="s">
        <v>1629</v>
      </c>
      <c r="D624" s="733" t="s">
        <v>1633</v>
      </c>
      <c r="E624" s="216">
        <f>F624-3</f>
        <v>43433</v>
      </c>
      <c r="F624" s="216">
        <v>43436</v>
      </c>
      <c r="G624" s="216">
        <f>F624+6</f>
        <v>43442</v>
      </c>
    </row>
    <row r="625" spans="1:8">
      <c r="B625" s="275" t="s">
        <v>1632</v>
      </c>
      <c r="C625" s="275" t="s">
        <v>1631</v>
      </c>
      <c r="D625" s="734"/>
      <c r="E625" s="216">
        <f t="shared" ref="E625:F628" si="76">E624+7</f>
        <v>43440</v>
      </c>
      <c r="F625" s="216">
        <f t="shared" si="76"/>
        <v>43443</v>
      </c>
      <c r="G625" s="216">
        <f>F625+6</f>
        <v>43449</v>
      </c>
    </row>
    <row r="626" spans="1:8">
      <c r="B626" s="275" t="s">
        <v>1630</v>
      </c>
      <c r="C626" s="275" t="s">
        <v>1629</v>
      </c>
      <c r="D626" s="734"/>
      <c r="E626" s="216">
        <f t="shared" si="76"/>
        <v>43447</v>
      </c>
      <c r="F626" s="216">
        <f t="shared" si="76"/>
        <v>43450</v>
      </c>
      <c r="G626" s="216">
        <f>F626+6</f>
        <v>43456</v>
      </c>
    </row>
    <row r="627" spans="1:8">
      <c r="B627" s="275" t="s">
        <v>1628</v>
      </c>
      <c r="C627" s="275" t="s">
        <v>1626</v>
      </c>
      <c r="D627" s="734"/>
      <c r="E627" s="216">
        <f t="shared" si="76"/>
        <v>43454</v>
      </c>
      <c r="F627" s="216">
        <f t="shared" si="76"/>
        <v>43457</v>
      </c>
      <c r="G627" s="216">
        <f>F627+6</f>
        <v>43463</v>
      </c>
    </row>
    <row r="628" spans="1:8">
      <c r="B628" s="275" t="s">
        <v>1627</v>
      </c>
      <c r="C628" s="275" t="s">
        <v>1626</v>
      </c>
      <c r="D628" s="735"/>
      <c r="E628" s="216">
        <f t="shared" si="76"/>
        <v>43461</v>
      </c>
      <c r="F628" s="216">
        <f t="shared" si="76"/>
        <v>43464</v>
      </c>
      <c r="G628" s="216">
        <f>F628+6</f>
        <v>43470</v>
      </c>
    </row>
    <row r="629" spans="1:8">
      <c r="B629" s="299"/>
      <c r="C629" s="299"/>
      <c r="D629" s="227"/>
      <c r="E629" s="226"/>
      <c r="F629" s="226"/>
      <c r="G629" s="226"/>
    </row>
    <row r="630" spans="1:8">
      <c r="A630" s="231" t="s">
        <v>252</v>
      </c>
    </row>
    <row r="631" spans="1:8" s="261" customFormat="1">
      <c r="A631" s="214"/>
      <c r="B631" s="736" t="s">
        <v>1492</v>
      </c>
      <c r="C631" s="736" t="s">
        <v>1510</v>
      </c>
      <c r="D631" s="738" t="s">
        <v>1483</v>
      </c>
      <c r="E631" s="218" t="s">
        <v>1509</v>
      </c>
      <c r="F631" s="218" t="s">
        <v>1509</v>
      </c>
      <c r="G631" s="218" t="s">
        <v>1614</v>
      </c>
      <c r="H631" s="214"/>
    </row>
    <row r="632" spans="1:8">
      <c r="B632" s="737"/>
      <c r="C632" s="737"/>
      <c r="D632" s="739"/>
      <c r="E632" s="218" t="s">
        <v>1507</v>
      </c>
      <c r="F632" s="218" t="s">
        <v>1065</v>
      </c>
      <c r="G632" s="218" t="s">
        <v>1066</v>
      </c>
    </row>
    <row r="633" spans="1:8">
      <c r="B633" s="276" t="s">
        <v>1622</v>
      </c>
      <c r="C633" s="256" t="s">
        <v>1617</v>
      </c>
      <c r="D633" s="745" t="s">
        <v>1625</v>
      </c>
      <c r="E633" s="216">
        <f>F633-3</f>
        <v>43437</v>
      </c>
      <c r="F633" s="216">
        <v>43440</v>
      </c>
      <c r="G633" s="216">
        <f>F633+5</f>
        <v>43445</v>
      </c>
    </row>
    <row r="634" spans="1:8">
      <c r="B634" s="276" t="s">
        <v>1624</v>
      </c>
      <c r="C634" s="256" t="s">
        <v>1612</v>
      </c>
      <c r="D634" s="745"/>
      <c r="E634" s="216">
        <f t="shared" ref="E634:F636" si="77">E633+7</f>
        <v>43444</v>
      </c>
      <c r="F634" s="216">
        <f t="shared" si="77"/>
        <v>43447</v>
      </c>
      <c r="G634" s="216">
        <f>F634+5</f>
        <v>43452</v>
      </c>
    </row>
    <row r="635" spans="1:8">
      <c r="B635" s="276" t="s">
        <v>1623</v>
      </c>
      <c r="C635" s="256" t="s">
        <v>1608</v>
      </c>
      <c r="D635" s="745"/>
      <c r="E635" s="216">
        <f t="shared" si="77"/>
        <v>43451</v>
      </c>
      <c r="F635" s="216">
        <f t="shared" si="77"/>
        <v>43454</v>
      </c>
      <c r="G635" s="216">
        <f>F635+5</f>
        <v>43459</v>
      </c>
    </row>
    <row r="636" spans="1:8">
      <c r="B636" s="276" t="s">
        <v>1622</v>
      </c>
      <c r="C636" s="256" t="s">
        <v>1615</v>
      </c>
      <c r="D636" s="745"/>
      <c r="E636" s="216">
        <f t="shared" si="77"/>
        <v>43458</v>
      </c>
      <c r="F636" s="216">
        <f t="shared" si="77"/>
        <v>43461</v>
      </c>
      <c r="G636" s="216">
        <f>F636+5</f>
        <v>43466</v>
      </c>
    </row>
    <row r="637" spans="1:8">
      <c r="B637" s="214"/>
      <c r="C637" s="214"/>
    </row>
    <row r="638" spans="1:8">
      <c r="B638" s="736" t="s">
        <v>1492</v>
      </c>
      <c r="C638" s="736" t="s">
        <v>1510</v>
      </c>
      <c r="D638" s="738" t="s">
        <v>1483</v>
      </c>
      <c r="E638" s="218" t="s">
        <v>1509</v>
      </c>
      <c r="F638" s="218" t="s">
        <v>1509</v>
      </c>
      <c r="G638" s="218" t="s">
        <v>1614</v>
      </c>
    </row>
    <row r="639" spans="1:8">
      <c r="B639" s="737"/>
      <c r="C639" s="737"/>
      <c r="D639" s="739"/>
      <c r="E639" s="218" t="s">
        <v>1507</v>
      </c>
      <c r="F639" s="218" t="s">
        <v>1065</v>
      </c>
      <c r="G639" s="218" t="s">
        <v>1066</v>
      </c>
    </row>
    <row r="640" spans="1:8" s="261" customFormat="1">
      <c r="A640" s="214"/>
      <c r="B640" s="275" t="s">
        <v>1618</v>
      </c>
      <c r="C640" s="275" t="s">
        <v>1621</v>
      </c>
      <c r="D640" s="733" t="s">
        <v>1620</v>
      </c>
      <c r="E640" s="216">
        <f>F640-3</f>
        <v>43432</v>
      </c>
      <c r="F640" s="216">
        <v>43435</v>
      </c>
      <c r="G640" s="216">
        <f>F640+4</f>
        <v>43439</v>
      </c>
      <c r="H640" s="214"/>
    </row>
    <row r="641" spans="1:7">
      <c r="B641" s="275" t="s">
        <v>1616</v>
      </c>
      <c r="C641" s="275" t="s">
        <v>1617</v>
      </c>
      <c r="D641" s="734"/>
      <c r="E641" s="216">
        <f t="shared" ref="E641:F644" si="78">E640+7</f>
        <v>43439</v>
      </c>
      <c r="F641" s="216">
        <f t="shared" si="78"/>
        <v>43442</v>
      </c>
      <c r="G641" s="216">
        <f>F641+4</f>
        <v>43446</v>
      </c>
    </row>
    <row r="642" spans="1:7">
      <c r="B642" s="275" t="s">
        <v>1619</v>
      </c>
      <c r="C642" s="275" t="s">
        <v>1617</v>
      </c>
      <c r="D642" s="734"/>
      <c r="E642" s="216">
        <f t="shared" si="78"/>
        <v>43446</v>
      </c>
      <c r="F642" s="216">
        <f t="shared" si="78"/>
        <v>43449</v>
      </c>
      <c r="G642" s="216">
        <f>F642+4</f>
        <v>43453</v>
      </c>
    </row>
    <row r="643" spans="1:7">
      <c r="B643" s="275" t="s">
        <v>1618</v>
      </c>
      <c r="C643" s="275" t="s">
        <v>1617</v>
      </c>
      <c r="D643" s="734"/>
      <c r="E643" s="216">
        <f t="shared" si="78"/>
        <v>43453</v>
      </c>
      <c r="F643" s="216">
        <f t="shared" si="78"/>
        <v>43456</v>
      </c>
      <c r="G643" s="216">
        <f>F643+4</f>
        <v>43460</v>
      </c>
    </row>
    <row r="644" spans="1:7">
      <c r="B644" s="275" t="s">
        <v>1616</v>
      </c>
      <c r="C644" s="275" t="s">
        <v>1615</v>
      </c>
      <c r="D644" s="735"/>
      <c r="E644" s="216">
        <f t="shared" si="78"/>
        <v>43460</v>
      </c>
      <c r="F644" s="216">
        <f t="shared" si="78"/>
        <v>43463</v>
      </c>
      <c r="G644" s="216">
        <f>F644+4</f>
        <v>43467</v>
      </c>
    </row>
    <row r="645" spans="1:7">
      <c r="B645" s="214"/>
      <c r="C645" s="214"/>
      <c r="E645" s="226"/>
      <c r="F645" s="226"/>
      <c r="G645" s="226"/>
    </row>
    <row r="646" spans="1:7">
      <c r="B646" s="736" t="s">
        <v>1492</v>
      </c>
      <c r="C646" s="736" t="s">
        <v>1510</v>
      </c>
      <c r="D646" s="738" t="s">
        <v>1483</v>
      </c>
      <c r="E646" s="218" t="s">
        <v>1509</v>
      </c>
      <c r="F646" s="218" t="s">
        <v>1509</v>
      </c>
      <c r="G646" s="218" t="s">
        <v>1614</v>
      </c>
    </row>
    <row r="647" spans="1:7">
      <c r="B647" s="737"/>
      <c r="C647" s="737"/>
      <c r="D647" s="739"/>
      <c r="E647" s="218" t="s">
        <v>1507</v>
      </c>
      <c r="F647" s="218" t="s">
        <v>1065</v>
      </c>
      <c r="G647" s="218" t="s">
        <v>1066</v>
      </c>
    </row>
    <row r="648" spans="1:7">
      <c r="B648" s="276" t="s">
        <v>1609</v>
      </c>
      <c r="C648" s="256" t="s">
        <v>1612</v>
      </c>
      <c r="D648" s="745" t="s">
        <v>1611</v>
      </c>
      <c r="E648" s="216">
        <f>F648-5</f>
        <v>43433</v>
      </c>
      <c r="F648" s="216">
        <v>43438</v>
      </c>
      <c r="G648" s="216">
        <f>F648+6</f>
        <v>43444</v>
      </c>
    </row>
    <row r="649" spans="1:7">
      <c r="B649" s="276" t="s">
        <v>1607</v>
      </c>
      <c r="C649" s="256" t="s">
        <v>1610</v>
      </c>
      <c r="D649" s="745"/>
      <c r="E649" s="216">
        <f t="shared" ref="E649:F651" si="79">E648+7</f>
        <v>43440</v>
      </c>
      <c r="F649" s="216">
        <f t="shared" si="79"/>
        <v>43445</v>
      </c>
      <c r="G649" s="216">
        <f>F649+6</f>
        <v>43451</v>
      </c>
    </row>
    <row r="650" spans="1:7">
      <c r="B650" s="276" t="s">
        <v>1609</v>
      </c>
      <c r="C650" s="256" t="s">
        <v>1608</v>
      </c>
      <c r="D650" s="745"/>
      <c r="E650" s="216">
        <f t="shared" si="79"/>
        <v>43447</v>
      </c>
      <c r="F650" s="216">
        <f t="shared" si="79"/>
        <v>43452</v>
      </c>
      <c r="G650" s="216">
        <f>F650+6</f>
        <v>43458</v>
      </c>
    </row>
    <row r="651" spans="1:7">
      <c r="B651" s="276" t="s">
        <v>1607</v>
      </c>
      <c r="C651" s="256" t="s">
        <v>1606</v>
      </c>
      <c r="D651" s="745"/>
      <c r="E651" s="216">
        <f t="shared" si="79"/>
        <v>43454</v>
      </c>
      <c r="F651" s="216">
        <f t="shared" si="79"/>
        <v>43459</v>
      </c>
      <c r="G651" s="216">
        <f>F651+6</f>
        <v>43465</v>
      </c>
    </row>
    <row r="652" spans="1:7">
      <c r="B652" s="299"/>
      <c r="C652" s="299"/>
    </row>
    <row r="653" spans="1:7">
      <c r="A653" s="231" t="s">
        <v>1613</v>
      </c>
      <c r="B653" s="228"/>
      <c r="C653" s="236"/>
      <c r="D653" s="227"/>
      <c r="E653" s="226"/>
      <c r="F653" s="226"/>
      <c r="G653" s="226"/>
    </row>
    <row r="654" spans="1:7">
      <c r="B654" s="741" t="s">
        <v>40</v>
      </c>
      <c r="C654" s="741" t="s">
        <v>41</v>
      </c>
      <c r="D654" s="743" t="s">
        <v>42</v>
      </c>
      <c r="E654" s="218" t="s">
        <v>199</v>
      </c>
      <c r="F654" s="218" t="s">
        <v>199</v>
      </c>
      <c r="G654" s="218" t="s">
        <v>1613</v>
      </c>
    </row>
    <row r="655" spans="1:7">
      <c r="B655" s="742"/>
      <c r="C655" s="742"/>
      <c r="D655" s="744"/>
      <c r="E655" s="218" t="s">
        <v>1083</v>
      </c>
      <c r="F655" s="218" t="s">
        <v>44</v>
      </c>
      <c r="G655" s="218" t="s">
        <v>45</v>
      </c>
    </row>
    <row r="656" spans="1:7">
      <c r="B656" s="276" t="s">
        <v>1609</v>
      </c>
      <c r="C656" s="256" t="s">
        <v>1612</v>
      </c>
      <c r="D656" s="745" t="s">
        <v>1611</v>
      </c>
      <c r="E656" s="216">
        <f>F656-5</f>
        <v>43433</v>
      </c>
      <c r="F656" s="216">
        <v>43438</v>
      </c>
      <c r="G656" s="216">
        <f>F656+11</f>
        <v>43449</v>
      </c>
    </row>
    <row r="657" spans="1:7">
      <c r="B657" s="276" t="s">
        <v>1607</v>
      </c>
      <c r="C657" s="256" t="s">
        <v>1610</v>
      </c>
      <c r="D657" s="745"/>
      <c r="E657" s="216">
        <f t="shared" ref="E657:F659" si="80">E656+7</f>
        <v>43440</v>
      </c>
      <c r="F657" s="216">
        <f t="shared" si="80"/>
        <v>43445</v>
      </c>
      <c r="G657" s="216">
        <f>F657+11</f>
        <v>43456</v>
      </c>
    </row>
    <row r="658" spans="1:7">
      <c r="B658" s="276" t="s">
        <v>1609</v>
      </c>
      <c r="C658" s="256" t="s">
        <v>1608</v>
      </c>
      <c r="D658" s="745"/>
      <c r="E658" s="216">
        <f t="shared" si="80"/>
        <v>43447</v>
      </c>
      <c r="F658" s="216">
        <f t="shared" si="80"/>
        <v>43452</v>
      </c>
      <c r="G658" s="216">
        <f>F658+11</f>
        <v>43463</v>
      </c>
    </row>
    <row r="659" spans="1:7">
      <c r="B659" s="276" t="s">
        <v>1607</v>
      </c>
      <c r="C659" s="256" t="s">
        <v>1606</v>
      </c>
      <c r="D659" s="745"/>
      <c r="E659" s="216">
        <f t="shared" si="80"/>
        <v>43454</v>
      </c>
      <c r="F659" s="216">
        <f t="shared" si="80"/>
        <v>43459</v>
      </c>
      <c r="G659" s="216">
        <f>F659+11</f>
        <v>43470</v>
      </c>
    </row>
    <row r="660" spans="1:7">
      <c r="B660" s="279"/>
      <c r="C660" s="279"/>
      <c r="D660" s="227"/>
      <c r="E660" s="226"/>
      <c r="F660" s="226"/>
    </row>
    <row r="661" spans="1:7">
      <c r="A661" s="231" t="s">
        <v>257</v>
      </c>
    </row>
    <row r="662" spans="1:7">
      <c r="B662" s="736" t="s">
        <v>1492</v>
      </c>
      <c r="C662" s="736" t="s">
        <v>1510</v>
      </c>
      <c r="D662" s="738" t="s">
        <v>1483</v>
      </c>
      <c r="E662" s="218" t="s">
        <v>1509</v>
      </c>
      <c r="F662" s="218" t="s">
        <v>1509</v>
      </c>
      <c r="G662" s="218" t="s">
        <v>1605</v>
      </c>
    </row>
    <row r="663" spans="1:7">
      <c r="B663" s="737"/>
      <c r="C663" s="737"/>
      <c r="D663" s="739"/>
      <c r="E663" s="218" t="s">
        <v>1507</v>
      </c>
      <c r="F663" s="218" t="s">
        <v>1065</v>
      </c>
      <c r="G663" s="218" t="s">
        <v>1066</v>
      </c>
    </row>
    <row r="664" spans="1:7">
      <c r="B664" s="275" t="s">
        <v>1604</v>
      </c>
      <c r="C664" s="275" t="s">
        <v>1603</v>
      </c>
      <c r="D664" s="733" t="s">
        <v>1602</v>
      </c>
      <c r="E664" s="216">
        <f>F664-3</f>
        <v>43432</v>
      </c>
      <c r="F664" s="216">
        <v>43435</v>
      </c>
      <c r="G664" s="216">
        <f>F664+6</f>
        <v>43441</v>
      </c>
    </row>
    <row r="665" spans="1:7">
      <c r="B665" s="275" t="s">
        <v>1601</v>
      </c>
      <c r="C665" s="275" t="s">
        <v>1600</v>
      </c>
      <c r="D665" s="734"/>
      <c r="E665" s="216">
        <f t="shared" ref="E665:F668" si="81">E664+7</f>
        <v>43439</v>
      </c>
      <c r="F665" s="216">
        <f t="shared" si="81"/>
        <v>43442</v>
      </c>
      <c r="G665" s="216">
        <f>F665+6</f>
        <v>43448</v>
      </c>
    </row>
    <row r="666" spans="1:7">
      <c r="B666" s="275" t="s">
        <v>1599</v>
      </c>
      <c r="C666" s="275" t="s">
        <v>1598</v>
      </c>
      <c r="D666" s="734"/>
      <c r="E666" s="216">
        <f t="shared" si="81"/>
        <v>43446</v>
      </c>
      <c r="F666" s="216">
        <f t="shared" si="81"/>
        <v>43449</v>
      </c>
      <c r="G666" s="216">
        <f>F666+6</f>
        <v>43455</v>
      </c>
    </row>
    <row r="667" spans="1:7">
      <c r="B667" s="275" t="s">
        <v>1597</v>
      </c>
      <c r="C667" s="275" t="s">
        <v>1596</v>
      </c>
      <c r="D667" s="734"/>
      <c r="E667" s="216">
        <f t="shared" si="81"/>
        <v>43453</v>
      </c>
      <c r="F667" s="216">
        <f t="shared" si="81"/>
        <v>43456</v>
      </c>
      <c r="G667" s="216">
        <f>F667+6</f>
        <v>43462</v>
      </c>
    </row>
    <row r="668" spans="1:7">
      <c r="B668" s="275" t="s">
        <v>1595</v>
      </c>
      <c r="C668" s="275" t="s">
        <v>1594</v>
      </c>
      <c r="D668" s="735"/>
      <c r="E668" s="216">
        <f t="shared" si="81"/>
        <v>43460</v>
      </c>
      <c r="F668" s="216">
        <f t="shared" si="81"/>
        <v>43463</v>
      </c>
      <c r="G668" s="216">
        <f>F668+6</f>
        <v>43469</v>
      </c>
    </row>
    <row r="669" spans="1:7">
      <c r="B669" s="298"/>
      <c r="C669" s="296"/>
      <c r="D669" s="227"/>
      <c r="E669" s="226"/>
      <c r="F669" s="226"/>
      <c r="G669" s="226"/>
    </row>
    <row r="670" spans="1:7">
      <c r="A670" s="231" t="s">
        <v>1593</v>
      </c>
      <c r="B670" s="279"/>
      <c r="C670" s="279"/>
      <c r="D670" s="227"/>
      <c r="E670" s="226"/>
      <c r="F670" s="226"/>
      <c r="G670" s="242"/>
    </row>
    <row r="671" spans="1:7">
      <c r="B671" s="736" t="s">
        <v>1492</v>
      </c>
      <c r="C671" s="736" t="s">
        <v>1510</v>
      </c>
      <c r="D671" s="738" t="s">
        <v>1483</v>
      </c>
      <c r="E671" s="218" t="s">
        <v>1509</v>
      </c>
      <c r="F671" s="218" t="s">
        <v>1509</v>
      </c>
      <c r="G671" s="218" t="s">
        <v>1593</v>
      </c>
    </row>
    <row r="672" spans="1:7">
      <c r="B672" s="737"/>
      <c r="C672" s="737"/>
      <c r="D672" s="739"/>
      <c r="E672" s="218" t="s">
        <v>1507</v>
      </c>
      <c r="F672" s="218" t="s">
        <v>1065</v>
      </c>
      <c r="G672" s="218" t="s">
        <v>1066</v>
      </c>
    </row>
    <row r="673" spans="1:8">
      <c r="B673" s="275" t="s">
        <v>1592</v>
      </c>
      <c r="C673" s="275" t="s">
        <v>1591</v>
      </c>
      <c r="D673" s="733" t="s">
        <v>1590</v>
      </c>
      <c r="E673" s="216">
        <f>F673-4</f>
        <v>43433</v>
      </c>
      <c r="F673" s="216">
        <v>43437</v>
      </c>
      <c r="G673" s="216">
        <f>F673+12</f>
        <v>43449</v>
      </c>
    </row>
    <row r="674" spans="1:8" ht="16.5" customHeight="1">
      <c r="B674" s="275" t="s">
        <v>1589</v>
      </c>
      <c r="C674" s="275" t="s">
        <v>1416</v>
      </c>
      <c r="D674" s="734"/>
      <c r="E674" s="216">
        <f t="shared" ref="E674:F677" si="82">E673+7</f>
        <v>43440</v>
      </c>
      <c r="F674" s="216">
        <f t="shared" si="82"/>
        <v>43444</v>
      </c>
      <c r="G674" s="216">
        <f>F674+12</f>
        <v>43456</v>
      </c>
    </row>
    <row r="675" spans="1:8">
      <c r="B675" s="275" t="s">
        <v>1588</v>
      </c>
      <c r="C675" s="275" t="s">
        <v>1587</v>
      </c>
      <c r="D675" s="734"/>
      <c r="E675" s="216">
        <f t="shared" si="82"/>
        <v>43447</v>
      </c>
      <c r="F675" s="216">
        <f t="shared" si="82"/>
        <v>43451</v>
      </c>
      <c r="G675" s="216">
        <f>F675+12</f>
        <v>43463</v>
      </c>
    </row>
    <row r="676" spans="1:8">
      <c r="B676" s="275" t="s">
        <v>1586</v>
      </c>
      <c r="C676" s="275" t="s">
        <v>1585</v>
      </c>
      <c r="D676" s="734"/>
      <c r="E676" s="216">
        <f t="shared" si="82"/>
        <v>43454</v>
      </c>
      <c r="F676" s="216">
        <f t="shared" si="82"/>
        <v>43458</v>
      </c>
      <c r="G676" s="216">
        <f>F676+12</f>
        <v>43470</v>
      </c>
    </row>
    <row r="677" spans="1:8">
      <c r="B677" s="275" t="s">
        <v>1584</v>
      </c>
      <c r="C677" s="275" t="s">
        <v>1583</v>
      </c>
      <c r="D677" s="735"/>
      <c r="E677" s="216">
        <f t="shared" si="82"/>
        <v>43461</v>
      </c>
      <c r="F677" s="216">
        <f t="shared" si="82"/>
        <v>43465</v>
      </c>
      <c r="G677" s="216">
        <f>F677+12</f>
        <v>43477</v>
      </c>
    </row>
    <row r="678" spans="1:8">
      <c r="B678" s="286"/>
      <c r="C678" s="297"/>
      <c r="D678" s="227"/>
      <c r="E678" s="226"/>
      <c r="F678" s="226"/>
      <c r="G678" s="242"/>
    </row>
    <row r="679" spans="1:8">
      <c r="A679" s="231" t="s">
        <v>1582</v>
      </c>
      <c r="B679" s="279"/>
      <c r="C679" s="279"/>
      <c r="D679" s="227"/>
      <c r="E679" s="226"/>
      <c r="F679" s="226"/>
      <c r="G679" s="242"/>
    </row>
    <row r="680" spans="1:8">
      <c r="B680" s="741" t="s">
        <v>1492</v>
      </c>
      <c r="C680" s="741" t="s">
        <v>1510</v>
      </c>
      <c r="D680" s="743" t="s">
        <v>1483</v>
      </c>
      <c r="E680" s="218" t="s">
        <v>1509</v>
      </c>
      <c r="F680" s="218" t="s">
        <v>1509</v>
      </c>
      <c r="G680" s="218" t="s">
        <v>1581</v>
      </c>
    </row>
    <row r="681" spans="1:8">
      <c r="B681" s="742"/>
      <c r="C681" s="742"/>
      <c r="D681" s="744"/>
      <c r="E681" s="218" t="s">
        <v>1507</v>
      </c>
      <c r="F681" s="218" t="s">
        <v>1065</v>
      </c>
      <c r="G681" s="218" t="s">
        <v>1066</v>
      </c>
    </row>
    <row r="682" spans="1:8">
      <c r="B682" s="275" t="s">
        <v>1580</v>
      </c>
      <c r="C682" s="275" t="s">
        <v>1579</v>
      </c>
      <c r="D682" s="733" t="s">
        <v>1578</v>
      </c>
      <c r="E682" s="216">
        <f>F682-3</f>
        <v>43436</v>
      </c>
      <c r="F682" s="216">
        <v>43439</v>
      </c>
      <c r="G682" s="216">
        <f>F682+11</f>
        <v>43450</v>
      </c>
    </row>
    <row r="683" spans="1:8">
      <c r="B683" s="275" t="s">
        <v>1577</v>
      </c>
      <c r="C683" s="275" t="s">
        <v>1576</v>
      </c>
      <c r="D683" s="734"/>
      <c r="E683" s="216">
        <f t="shared" ref="E683:F685" si="83">E682+7</f>
        <v>43443</v>
      </c>
      <c r="F683" s="216">
        <f t="shared" si="83"/>
        <v>43446</v>
      </c>
      <c r="G683" s="216">
        <f>F683+11</f>
        <v>43457</v>
      </c>
    </row>
    <row r="684" spans="1:8">
      <c r="B684" s="275" t="s">
        <v>1575</v>
      </c>
      <c r="C684" s="275" t="s">
        <v>1574</v>
      </c>
      <c r="D684" s="734"/>
      <c r="E684" s="216">
        <f t="shared" si="83"/>
        <v>43450</v>
      </c>
      <c r="F684" s="216">
        <f t="shared" si="83"/>
        <v>43453</v>
      </c>
      <c r="G684" s="216">
        <f>F684+11</f>
        <v>43464</v>
      </c>
    </row>
    <row r="685" spans="1:8">
      <c r="B685" s="275" t="s">
        <v>1573</v>
      </c>
      <c r="C685" s="275" t="s">
        <v>1572</v>
      </c>
      <c r="D685" s="735"/>
      <c r="E685" s="216">
        <f t="shared" si="83"/>
        <v>43457</v>
      </c>
      <c r="F685" s="216">
        <f t="shared" si="83"/>
        <v>43460</v>
      </c>
      <c r="G685" s="216">
        <f>F685+11</f>
        <v>43471</v>
      </c>
    </row>
    <row r="686" spans="1:8">
      <c r="B686" s="296"/>
      <c r="C686" s="296"/>
      <c r="D686" s="227"/>
      <c r="E686" s="226"/>
      <c r="F686" s="226"/>
      <c r="G686" s="226"/>
    </row>
    <row r="687" spans="1:8">
      <c r="A687" s="272" t="s">
        <v>233</v>
      </c>
      <c r="B687" s="273"/>
      <c r="C687" s="273"/>
      <c r="D687" s="272"/>
      <c r="E687" s="272"/>
      <c r="F687" s="272"/>
      <c r="G687" s="272"/>
      <c r="H687" s="254"/>
    </row>
    <row r="688" spans="1:8">
      <c r="A688" s="231" t="s">
        <v>1571</v>
      </c>
    </row>
    <row r="689" spans="1:8">
      <c r="B689" s="741" t="s">
        <v>1492</v>
      </c>
      <c r="C689" s="741" t="s">
        <v>1548</v>
      </c>
      <c r="D689" s="743" t="s">
        <v>1483</v>
      </c>
      <c r="E689" s="218" t="s">
        <v>1547</v>
      </c>
      <c r="F689" s="218" t="s">
        <v>1547</v>
      </c>
      <c r="G689" s="218" t="s">
        <v>1570</v>
      </c>
    </row>
    <row r="690" spans="1:8">
      <c r="B690" s="742"/>
      <c r="C690" s="742"/>
      <c r="D690" s="744"/>
      <c r="E690" s="218" t="s">
        <v>1545</v>
      </c>
      <c r="F690" s="218" t="s">
        <v>1544</v>
      </c>
      <c r="G690" s="218" t="s">
        <v>1525</v>
      </c>
    </row>
    <row r="691" spans="1:8">
      <c r="B691" s="275" t="s">
        <v>1567</v>
      </c>
      <c r="C691" s="275" t="s">
        <v>1566</v>
      </c>
      <c r="D691" s="745" t="s">
        <v>1565</v>
      </c>
      <c r="E691" s="216">
        <f>F691-5</f>
        <v>43434</v>
      </c>
      <c r="F691" s="216">
        <v>43439</v>
      </c>
      <c r="G691" s="216">
        <f>F691+27</f>
        <v>43466</v>
      </c>
    </row>
    <row r="692" spans="1:8">
      <c r="B692" s="275" t="s">
        <v>1564</v>
      </c>
      <c r="C692" s="275" t="s">
        <v>1563</v>
      </c>
      <c r="D692" s="745"/>
      <c r="E692" s="216">
        <f t="shared" ref="E692:F694" si="84">E691+7</f>
        <v>43441</v>
      </c>
      <c r="F692" s="216">
        <f t="shared" si="84"/>
        <v>43446</v>
      </c>
      <c r="G692" s="216">
        <f>F692+27</f>
        <v>43473</v>
      </c>
    </row>
    <row r="693" spans="1:8">
      <c r="B693" s="275" t="s">
        <v>1562</v>
      </c>
      <c r="C693" s="275" t="s">
        <v>1561</v>
      </c>
      <c r="D693" s="745"/>
      <c r="E693" s="216">
        <f t="shared" si="84"/>
        <v>43448</v>
      </c>
      <c r="F693" s="216">
        <f t="shared" si="84"/>
        <v>43453</v>
      </c>
      <c r="G693" s="216">
        <f>F693+27</f>
        <v>43480</v>
      </c>
    </row>
    <row r="694" spans="1:8">
      <c r="B694" s="275" t="s">
        <v>1560</v>
      </c>
      <c r="C694" s="275" t="s">
        <v>1559</v>
      </c>
      <c r="D694" s="745"/>
      <c r="E694" s="216">
        <f t="shared" si="84"/>
        <v>43455</v>
      </c>
      <c r="F694" s="216">
        <f t="shared" si="84"/>
        <v>43460</v>
      </c>
      <c r="G694" s="216">
        <f>F694+27</f>
        <v>43487</v>
      </c>
    </row>
    <row r="695" spans="1:8">
      <c r="B695" s="214"/>
      <c r="C695" s="214"/>
    </row>
    <row r="696" spans="1:8">
      <c r="A696" s="231" t="s">
        <v>1569</v>
      </c>
      <c r="B696" s="214"/>
      <c r="C696" s="214"/>
    </row>
    <row r="697" spans="1:8">
      <c r="B697" s="741" t="s">
        <v>1492</v>
      </c>
      <c r="C697" s="741" t="s">
        <v>1548</v>
      </c>
      <c r="D697" s="743" t="s">
        <v>1483</v>
      </c>
      <c r="E697" s="218" t="s">
        <v>1547</v>
      </c>
      <c r="F697" s="218" t="s">
        <v>1547</v>
      </c>
      <c r="G697" s="218" t="s">
        <v>1568</v>
      </c>
    </row>
    <row r="698" spans="1:8">
      <c r="B698" s="742"/>
      <c r="C698" s="742"/>
      <c r="D698" s="744"/>
      <c r="E698" s="218" t="s">
        <v>1545</v>
      </c>
      <c r="F698" s="218" t="s">
        <v>1544</v>
      </c>
      <c r="G698" s="218" t="s">
        <v>1525</v>
      </c>
    </row>
    <row r="699" spans="1:8">
      <c r="B699" s="275" t="s">
        <v>1567</v>
      </c>
      <c r="C699" s="275" t="s">
        <v>1566</v>
      </c>
      <c r="D699" s="745" t="s">
        <v>1565</v>
      </c>
      <c r="E699" s="216">
        <f>F699-5</f>
        <v>43434</v>
      </c>
      <c r="F699" s="216">
        <v>43439</v>
      </c>
      <c r="G699" s="216">
        <f>F699+22</f>
        <v>43461</v>
      </c>
    </row>
    <row r="700" spans="1:8">
      <c r="B700" s="275" t="s">
        <v>1564</v>
      </c>
      <c r="C700" s="275" t="s">
        <v>1563</v>
      </c>
      <c r="D700" s="745"/>
      <c r="E700" s="216">
        <f t="shared" ref="E700:F702" si="85">E699+7</f>
        <v>43441</v>
      </c>
      <c r="F700" s="216">
        <f t="shared" si="85"/>
        <v>43446</v>
      </c>
      <c r="G700" s="216">
        <f>F700+22</f>
        <v>43468</v>
      </c>
    </row>
    <row r="701" spans="1:8">
      <c r="B701" s="275" t="s">
        <v>1562</v>
      </c>
      <c r="C701" s="275" t="s">
        <v>1561</v>
      </c>
      <c r="D701" s="745"/>
      <c r="E701" s="216">
        <f t="shared" si="85"/>
        <v>43448</v>
      </c>
      <c r="F701" s="216">
        <f t="shared" si="85"/>
        <v>43453</v>
      </c>
      <c r="G701" s="216">
        <f>F701+22</f>
        <v>43475</v>
      </c>
    </row>
    <row r="702" spans="1:8">
      <c r="B702" s="275" t="s">
        <v>1560</v>
      </c>
      <c r="C702" s="275" t="s">
        <v>1559</v>
      </c>
      <c r="D702" s="745"/>
      <c r="E702" s="216">
        <f t="shared" si="85"/>
        <v>43455</v>
      </c>
      <c r="F702" s="216">
        <f t="shared" si="85"/>
        <v>43460</v>
      </c>
      <c r="G702" s="216">
        <f>F702+22</f>
        <v>43482</v>
      </c>
    </row>
    <row r="703" spans="1:8">
      <c r="B703" s="253"/>
      <c r="C703" s="253"/>
    </row>
    <row r="704" spans="1:8">
      <c r="A704" s="231" t="s">
        <v>1558</v>
      </c>
      <c r="B704" s="253"/>
      <c r="C704" s="253"/>
      <c r="E704" s="253"/>
      <c r="F704" s="231"/>
      <c r="G704" s="231"/>
      <c r="H704" s="277"/>
    </row>
    <row r="705" spans="1:7">
      <c r="B705" s="741" t="s">
        <v>1492</v>
      </c>
      <c r="C705" s="741" t="s">
        <v>1548</v>
      </c>
      <c r="D705" s="743" t="s">
        <v>1483</v>
      </c>
      <c r="E705" s="218" t="s">
        <v>1547</v>
      </c>
      <c r="F705" s="218" t="s">
        <v>1547</v>
      </c>
      <c r="G705" s="218" t="s">
        <v>1557</v>
      </c>
    </row>
    <row r="706" spans="1:7">
      <c r="B706" s="742"/>
      <c r="C706" s="742"/>
      <c r="D706" s="744"/>
      <c r="E706" s="218" t="s">
        <v>1545</v>
      </c>
      <c r="F706" s="218" t="s">
        <v>1544</v>
      </c>
      <c r="G706" s="218" t="s">
        <v>1525</v>
      </c>
    </row>
    <row r="707" spans="1:7">
      <c r="B707" s="275" t="s">
        <v>1556</v>
      </c>
      <c r="C707" s="275">
        <v>29</v>
      </c>
      <c r="D707" s="745" t="s">
        <v>1555</v>
      </c>
      <c r="E707" s="216">
        <f>F707-3</f>
        <v>43437</v>
      </c>
      <c r="F707" s="216">
        <v>43440</v>
      </c>
      <c r="G707" s="216">
        <f>F707+25</f>
        <v>43465</v>
      </c>
    </row>
    <row r="708" spans="1:7">
      <c r="B708" s="275" t="s">
        <v>1554</v>
      </c>
      <c r="C708" s="275">
        <v>82</v>
      </c>
      <c r="D708" s="745"/>
      <c r="E708" s="216">
        <f t="shared" ref="E708:F710" si="86">E707+7</f>
        <v>43444</v>
      </c>
      <c r="F708" s="216">
        <f t="shared" si="86"/>
        <v>43447</v>
      </c>
      <c r="G708" s="216">
        <f>F708+25</f>
        <v>43472</v>
      </c>
    </row>
    <row r="709" spans="1:7">
      <c r="A709" s="295"/>
      <c r="B709" s="275" t="s">
        <v>1553</v>
      </c>
      <c r="C709" s="275">
        <v>31</v>
      </c>
      <c r="D709" s="745"/>
      <c r="E709" s="216">
        <f t="shared" si="86"/>
        <v>43451</v>
      </c>
      <c r="F709" s="216">
        <f t="shared" si="86"/>
        <v>43454</v>
      </c>
      <c r="G709" s="216">
        <f>F709+25</f>
        <v>43479</v>
      </c>
    </row>
    <row r="710" spans="1:7">
      <c r="B710" s="275" t="s">
        <v>1552</v>
      </c>
      <c r="C710" s="275">
        <v>42</v>
      </c>
      <c r="D710" s="745"/>
      <c r="E710" s="216">
        <f t="shared" si="86"/>
        <v>43458</v>
      </c>
      <c r="F710" s="216">
        <f t="shared" si="86"/>
        <v>43461</v>
      </c>
      <c r="G710" s="216">
        <f>F710+25</f>
        <v>43486</v>
      </c>
    </row>
    <row r="711" spans="1:7">
      <c r="B711" s="214"/>
      <c r="C711" s="214"/>
      <c r="F711" s="226"/>
      <c r="G711" s="226"/>
    </row>
    <row r="712" spans="1:7">
      <c r="A712" s="231" t="s">
        <v>1551</v>
      </c>
      <c r="B712" s="214"/>
      <c r="C712" s="214"/>
      <c r="F712" s="294"/>
      <c r="G712" s="294"/>
    </row>
    <row r="713" spans="1:7">
      <c r="B713" s="741" t="s">
        <v>1492</v>
      </c>
      <c r="C713" s="741" t="s">
        <v>1548</v>
      </c>
      <c r="D713" s="743" t="s">
        <v>1483</v>
      </c>
      <c r="E713" s="218" t="s">
        <v>1547</v>
      </c>
      <c r="F713" s="218" t="s">
        <v>1547</v>
      </c>
      <c r="G713" s="218" t="s">
        <v>1550</v>
      </c>
    </row>
    <row r="714" spans="1:7">
      <c r="B714" s="742"/>
      <c r="C714" s="742"/>
      <c r="D714" s="744"/>
      <c r="E714" s="218" t="s">
        <v>1545</v>
      </c>
      <c r="F714" s="218" t="s">
        <v>1544</v>
      </c>
      <c r="G714" s="218" t="s">
        <v>1525</v>
      </c>
    </row>
    <row r="715" spans="1:7">
      <c r="B715" s="275" t="s">
        <v>1543</v>
      </c>
      <c r="C715" s="275" t="s">
        <v>1240</v>
      </c>
      <c r="D715" s="745" t="s">
        <v>1542</v>
      </c>
      <c r="E715" s="216">
        <f>F715-5</f>
        <v>43433</v>
      </c>
      <c r="F715" s="216">
        <v>43438</v>
      </c>
      <c r="G715" s="216">
        <f>F715+34</f>
        <v>43472</v>
      </c>
    </row>
    <row r="716" spans="1:7">
      <c r="B716" s="275" t="s">
        <v>1541</v>
      </c>
      <c r="C716" s="275" t="s">
        <v>1237</v>
      </c>
      <c r="D716" s="745"/>
      <c r="E716" s="216">
        <f t="shared" ref="E716:F718" si="87">E715+7</f>
        <v>43440</v>
      </c>
      <c r="F716" s="216">
        <f t="shared" si="87"/>
        <v>43445</v>
      </c>
      <c r="G716" s="216">
        <f>F716+34</f>
        <v>43479</v>
      </c>
    </row>
    <row r="717" spans="1:7">
      <c r="B717" s="275" t="s">
        <v>1540</v>
      </c>
      <c r="C717" s="275" t="s">
        <v>1235</v>
      </c>
      <c r="D717" s="745"/>
      <c r="E717" s="216">
        <f t="shared" si="87"/>
        <v>43447</v>
      </c>
      <c r="F717" s="216">
        <f t="shared" si="87"/>
        <v>43452</v>
      </c>
      <c r="G717" s="216">
        <f>F717+34</f>
        <v>43486</v>
      </c>
    </row>
    <row r="718" spans="1:7">
      <c r="B718" s="275" t="s">
        <v>1539</v>
      </c>
      <c r="C718" s="275" t="s">
        <v>1538</v>
      </c>
      <c r="D718" s="745"/>
      <c r="E718" s="216">
        <f t="shared" si="87"/>
        <v>43454</v>
      </c>
      <c r="F718" s="216">
        <f t="shared" si="87"/>
        <v>43459</v>
      </c>
      <c r="G718" s="216">
        <f>F718+34</f>
        <v>43493</v>
      </c>
    </row>
    <row r="719" spans="1:7">
      <c r="B719" s="214"/>
      <c r="C719" s="214"/>
      <c r="F719" s="226"/>
    </row>
    <row r="720" spans="1:7">
      <c r="A720" s="231" t="s">
        <v>1549</v>
      </c>
      <c r="B720" s="214"/>
      <c r="C720" s="214"/>
      <c r="F720" s="294"/>
    </row>
    <row r="721" spans="1:10">
      <c r="B721" s="741" t="s">
        <v>1492</v>
      </c>
      <c r="C721" s="741" t="s">
        <v>1548</v>
      </c>
      <c r="D721" s="743" t="s">
        <v>1483</v>
      </c>
      <c r="E721" s="218" t="s">
        <v>1547</v>
      </c>
      <c r="F721" s="218" t="s">
        <v>1547</v>
      </c>
      <c r="G721" s="218" t="s">
        <v>1546</v>
      </c>
    </row>
    <row r="722" spans="1:10">
      <c r="B722" s="742"/>
      <c r="C722" s="742"/>
      <c r="D722" s="744"/>
      <c r="E722" s="218" t="s">
        <v>1545</v>
      </c>
      <c r="F722" s="218" t="s">
        <v>1544</v>
      </c>
      <c r="G722" s="218" t="s">
        <v>1525</v>
      </c>
    </row>
    <row r="723" spans="1:10">
      <c r="B723" s="275" t="s">
        <v>1543</v>
      </c>
      <c r="C723" s="275" t="s">
        <v>1240</v>
      </c>
      <c r="D723" s="745" t="s">
        <v>1542</v>
      </c>
      <c r="E723" s="216">
        <f>F723-5</f>
        <v>43433</v>
      </c>
      <c r="F723" s="216">
        <v>43438</v>
      </c>
      <c r="G723" s="216">
        <f>F723+41</f>
        <v>43479</v>
      </c>
    </row>
    <row r="724" spans="1:10">
      <c r="B724" s="275" t="s">
        <v>1541</v>
      </c>
      <c r="C724" s="275" t="s">
        <v>1237</v>
      </c>
      <c r="D724" s="745"/>
      <c r="E724" s="216">
        <f t="shared" ref="E724:F726" si="88">E723+7</f>
        <v>43440</v>
      </c>
      <c r="F724" s="216">
        <f t="shared" si="88"/>
        <v>43445</v>
      </c>
      <c r="G724" s="216">
        <f>F724+41</f>
        <v>43486</v>
      </c>
    </row>
    <row r="725" spans="1:10">
      <c r="B725" s="275" t="s">
        <v>1540</v>
      </c>
      <c r="C725" s="275" t="s">
        <v>1235</v>
      </c>
      <c r="D725" s="745"/>
      <c r="E725" s="216">
        <f t="shared" si="88"/>
        <v>43447</v>
      </c>
      <c r="F725" s="216">
        <f t="shared" si="88"/>
        <v>43452</v>
      </c>
      <c r="G725" s="216">
        <f>F725+41</f>
        <v>43493</v>
      </c>
    </row>
    <row r="726" spans="1:10">
      <c r="B726" s="275" t="s">
        <v>1539</v>
      </c>
      <c r="C726" s="275" t="s">
        <v>1538</v>
      </c>
      <c r="D726" s="745"/>
      <c r="E726" s="216">
        <f t="shared" si="88"/>
        <v>43454</v>
      </c>
      <c r="F726" s="216">
        <f t="shared" si="88"/>
        <v>43459</v>
      </c>
      <c r="G726" s="216">
        <f>F726+41</f>
        <v>43500</v>
      </c>
    </row>
    <row r="727" spans="1:10">
      <c r="B727" s="214"/>
      <c r="C727" s="214"/>
      <c r="D727" s="227"/>
      <c r="E727" s="226"/>
      <c r="F727" s="226"/>
    </row>
    <row r="728" spans="1:10">
      <c r="A728" s="231" t="s">
        <v>1537</v>
      </c>
      <c r="B728" s="214"/>
      <c r="C728" s="214"/>
    </row>
    <row r="729" spans="1:10">
      <c r="B729" s="736" t="s">
        <v>1492</v>
      </c>
      <c r="C729" s="736" t="s">
        <v>1510</v>
      </c>
      <c r="D729" s="738" t="s">
        <v>1483</v>
      </c>
      <c r="E729" s="218" t="s">
        <v>1509</v>
      </c>
      <c r="F729" s="218" t="s">
        <v>1509</v>
      </c>
      <c r="G729" s="218" t="s">
        <v>1536</v>
      </c>
    </row>
    <row r="730" spans="1:10">
      <c r="B730" s="737"/>
      <c r="C730" s="737"/>
      <c r="D730" s="739"/>
      <c r="E730" s="218" t="s">
        <v>1507</v>
      </c>
      <c r="F730" s="218" t="s">
        <v>1065</v>
      </c>
      <c r="G730" s="218" t="s">
        <v>1066</v>
      </c>
    </row>
    <row r="731" spans="1:10">
      <c r="B731" s="275" t="s">
        <v>1535</v>
      </c>
      <c r="C731" s="275" t="s">
        <v>1433</v>
      </c>
      <c r="D731" s="745" t="s">
        <v>1534</v>
      </c>
      <c r="E731" s="216">
        <f>F731-6</f>
        <v>43433</v>
      </c>
      <c r="F731" s="216">
        <v>43439</v>
      </c>
      <c r="G731" s="216">
        <f>F731+18</f>
        <v>43457</v>
      </c>
    </row>
    <row r="732" spans="1:10">
      <c r="B732" s="275" t="s">
        <v>1533</v>
      </c>
      <c r="C732" s="275" t="s">
        <v>1530</v>
      </c>
      <c r="D732" s="745"/>
      <c r="E732" s="216">
        <f t="shared" ref="E732:F734" si="89">E731+7</f>
        <v>43440</v>
      </c>
      <c r="F732" s="216">
        <f t="shared" si="89"/>
        <v>43446</v>
      </c>
      <c r="G732" s="216">
        <f>F732+18</f>
        <v>43464</v>
      </c>
    </row>
    <row r="733" spans="1:10">
      <c r="B733" s="275" t="s">
        <v>1532</v>
      </c>
      <c r="C733" s="275" t="s">
        <v>1530</v>
      </c>
      <c r="D733" s="745"/>
      <c r="E733" s="216">
        <f t="shared" si="89"/>
        <v>43447</v>
      </c>
      <c r="F733" s="216">
        <f t="shared" si="89"/>
        <v>43453</v>
      </c>
      <c r="G733" s="216">
        <f>F733+18</f>
        <v>43471</v>
      </c>
    </row>
    <row r="734" spans="1:10">
      <c r="B734" s="275" t="s">
        <v>1531</v>
      </c>
      <c r="C734" s="275" t="s">
        <v>1530</v>
      </c>
      <c r="D734" s="745"/>
      <c r="E734" s="216">
        <f t="shared" si="89"/>
        <v>43454</v>
      </c>
      <c r="F734" s="216">
        <f t="shared" si="89"/>
        <v>43460</v>
      </c>
      <c r="G734" s="216">
        <f>F734+18</f>
        <v>43478</v>
      </c>
    </row>
    <row r="735" spans="1:10">
      <c r="B735" s="293"/>
      <c r="C735" s="293"/>
      <c r="E735" s="226"/>
      <c r="F735" s="226"/>
      <c r="G735" s="226"/>
    </row>
    <row r="736" spans="1:10" s="292" customFormat="1">
      <c r="A736" s="272" t="s">
        <v>264</v>
      </c>
      <c r="B736" s="273"/>
      <c r="C736" s="273"/>
      <c r="D736" s="272"/>
      <c r="E736" s="272"/>
      <c r="F736" s="272"/>
      <c r="G736" s="272"/>
      <c r="H736" s="254"/>
      <c r="I736" s="261"/>
      <c r="J736" s="261"/>
    </row>
    <row r="737" spans="1:10" s="223" customFormat="1">
      <c r="A737" s="231" t="s">
        <v>274</v>
      </c>
      <c r="B737" s="271"/>
      <c r="C737" s="271"/>
      <c r="D737" s="253"/>
      <c r="E737" s="253"/>
      <c r="F737" s="270"/>
      <c r="G737" s="270"/>
      <c r="H737" s="219"/>
      <c r="I737" s="214"/>
      <c r="J737" s="214"/>
    </row>
    <row r="738" spans="1:10" s="223" customFormat="1">
      <c r="A738" s="219"/>
      <c r="B738" s="736" t="s">
        <v>1492</v>
      </c>
      <c r="C738" s="736" t="s">
        <v>1510</v>
      </c>
      <c r="D738" s="738" t="s">
        <v>1483</v>
      </c>
      <c r="E738" s="218" t="s">
        <v>1509</v>
      </c>
      <c r="F738" s="218" t="s">
        <v>1509</v>
      </c>
      <c r="G738" s="218" t="s">
        <v>1529</v>
      </c>
      <c r="H738" s="214"/>
      <c r="I738" s="214"/>
      <c r="J738" s="214"/>
    </row>
    <row r="739" spans="1:10" s="223" customFormat="1">
      <c r="A739" s="219"/>
      <c r="B739" s="737"/>
      <c r="C739" s="737"/>
      <c r="D739" s="739"/>
      <c r="E739" s="218" t="s">
        <v>1507</v>
      </c>
      <c r="F739" s="218" t="s">
        <v>1065</v>
      </c>
      <c r="G739" s="218" t="s">
        <v>1066</v>
      </c>
      <c r="H739" s="214"/>
      <c r="I739" s="214"/>
      <c r="J739" s="214"/>
    </row>
    <row r="740" spans="1:10" s="223" customFormat="1">
      <c r="A740" s="219"/>
      <c r="B740" s="275" t="s">
        <v>1453</v>
      </c>
      <c r="C740" s="275" t="s">
        <v>1452</v>
      </c>
      <c r="D740" s="745" t="s">
        <v>1451</v>
      </c>
      <c r="E740" s="216">
        <f>F740-4</f>
        <v>43437</v>
      </c>
      <c r="F740" s="216">
        <v>43441</v>
      </c>
      <c r="G740" s="216">
        <f>F740+18</f>
        <v>43459</v>
      </c>
      <c r="H740" s="214"/>
      <c r="I740" s="214"/>
      <c r="J740" s="214"/>
    </row>
    <row r="741" spans="1:10" s="223" customFormat="1">
      <c r="A741" s="219"/>
      <c r="B741" s="275" t="s">
        <v>1450</v>
      </c>
      <c r="C741" s="275" t="s">
        <v>1449</v>
      </c>
      <c r="D741" s="745"/>
      <c r="E741" s="216">
        <f t="shared" ref="E741:F743" si="90">E740+7</f>
        <v>43444</v>
      </c>
      <c r="F741" s="216">
        <f t="shared" si="90"/>
        <v>43448</v>
      </c>
      <c r="G741" s="216">
        <f>F741+18</f>
        <v>43466</v>
      </c>
      <c r="H741" s="214"/>
      <c r="I741" s="214"/>
      <c r="J741" s="214"/>
    </row>
    <row r="742" spans="1:10" s="223" customFormat="1">
      <c r="A742" s="219"/>
      <c r="B742" s="275" t="s">
        <v>1448</v>
      </c>
      <c r="C742" s="275" t="s">
        <v>1447</v>
      </c>
      <c r="D742" s="745"/>
      <c r="E742" s="216">
        <f t="shared" si="90"/>
        <v>43451</v>
      </c>
      <c r="F742" s="216">
        <f t="shared" si="90"/>
        <v>43455</v>
      </c>
      <c r="G742" s="216">
        <f>F742+18</f>
        <v>43473</v>
      </c>
      <c r="H742" s="214"/>
      <c r="I742" s="214"/>
      <c r="J742" s="214"/>
    </row>
    <row r="743" spans="1:10" s="223" customFormat="1">
      <c r="A743" s="219"/>
      <c r="B743" s="275" t="s">
        <v>1446</v>
      </c>
      <c r="C743" s="275" t="s">
        <v>1445</v>
      </c>
      <c r="D743" s="745"/>
      <c r="E743" s="216">
        <f t="shared" si="90"/>
        <v>43458</v>
      </c>
      <c r="F743" s="216">
        <f t="shared" si="90"/>
        <v>43462</v>
      </c>
      <c r="G743" s="216">
        <f>F743+18</f>
        <v>43480</v>
      </c>
      <c r="H743" s="214"/>
      <c r="I743" s="214"/>
      <c r="J743" s="214"/>
    </row>
    <row r="744" spans="1:10" s="223" customFormat="1">
      <c r="A744" s="219"/>
      <c r="B744" s="219"/>
      <c r="C744" s="219"/>
      <c r="D744" s="219"/>
      <c r="E744" s="226"/>
      <c r="F744" s="226"/>
      <c r="G744" s="226"/>
      <c r="H744" s="214"/>
      <c r="I744" s="214"/>
      <c r="J744" s="214"/>
    </row>
    <row r="745" spans="1:10" s="223" customFormat="1">
      <c r="A745" s="219"/>
      <c r="B745" s="736" t="s">
        <v>1492</v>
      </c>
      <c r="C745" s="736" t="s">
        <v>1510</v>
      </c>
      <c r="D745" s="738" t="s">
        <v>1483</v>
      </c>
      <c r="E745" s="218" t="s">
        <v>1509</v>
      </c>
      <c r="F745" s="218" t="s">
        <v>1509</v>
      </c>
      <c r="G745" s="218" t="s">
        <v>1529</v>
      </c>
      <c r="H745" s="214"/>
      <c r="I745" s="214"/>
      <c r="J745" s="214"/>
    </row>
    <row r="746" spans="1:10" s="223" customFormat="1">
      <c r="A746" s="219"/>
      <c r="B746" s="737"/>
      <c r="C746" s="737"/>
      <c r="D746" s="739"/>
      <c r="E746" s="218" t="s">
        <v>1507</v>
      </c>
      <c r="F746" s="218" t="s">
        <v>1065</v>
      </c>
      <c r="G746" s="218" t="s">
        <v>1066</v>
      </c>
      <c r="H746" s="214"/>
      <c r="I746" s="214"/>
      <c r="J746" s="214"/>
    </row>
    <row r="747" spans="1:10" s="223" customFormat="1">
      <c r="A747" s="219"/>
      <c r="B747" s="275" t="s">
        <v>1482</v>
      </c>
      <c r="C747" s="275" t="s">
        <v>1479</v>
      </c>
      <c r="D747" s="745" t="s">
        <v>1481</v>
      </c>
      <c r="E747" s="216">
        <f>F747-2</f>
        <v>43439</v>
      </c>
      <c r="F747" s="216">
        <v>43441</v>
      </c>
      <c r="G747" s="216">
        <f>F747+17</f>
        <v>43458</v>
      </c>
      <c r="H747" s="214" t="s">
        <v>1528</v>
      </c>
      <c r="I747" s="214"/>
      <c r="J747" s="214"/>
    </row>
    <row r="748" spans="1:10" s="223" customFormat="1">
      <c r="A748" s="219"/>
      <c r="B748" s="275" t="s">
        <v>1480</v>
      </c>
      <c r="C748" s="275" t="s">
        <v>1479</v>
      </c>
      <c r="D748" s="745"/>
      <c r="E748" s="216">
        <f t="shared" ref="E748:G750" si="91">E747+7</f>
        <v>43446</v>
      </c>
      <c r="F748" s="216">
        <f t="shared" si="91"/>
        <v>43448</v>
      </c>
      <c r="G748" s="216">
        <f t="shared" si="91"/>
        <v>43465</v>
      </c>
      <c r="H748" s="214" t="s">
        <v>1528</v>
      </c>
      <c r="I748" s="214"/>
      <c r="J748" s="214"/>
    </row>
    <row r="749" spans="1:10" s="223" customFormat="1">
      <c r="A749" s="219"/>
      <c r="B749" s="275" t="s">
        <v>1478</v>
      </c>
      <c r="C749" s="275" t="s">
        <v>1477</v>
      </c>
      <c r="D749" s="745"/>
      <c r="E749" s="216">
        <f t="shared" si="91"/>
        <v>43453</v>
      </c>
      <c r="F749" s="216">
        <f t="shared" si="91"/>
        <v>43455</v>
      </c>
      <c r="G749" s="216">
        <f t="shared" si="91"/>
        <v>43472</v>
      </c>
      <c r="H749" s="214" t="s">
        <v>1528</v>
      </c>
      <c r="I749" s="214"/>
      <c r="J749" s="214"/>
    </row>
    <row r="750" spans="1:10" s="223" customFormat="1">
      <c r="A750" s="219"/>
      <c r="B750" s="275" t="s">
        <v>1476</v>
      </c>
      <c r="C750" s="275" t="s">
        <v>1475</v>
      </c>
      <c r="D750" s="745"/>
      <c r="E750" s="216">
        <f t="shared" si="91"/>
        <v>43460</v>
      </c>
      <c r="F750" s="216">
        <f t="shared" si="91"/>
        <v>43462</v>
      </c>
      <c r="G750" s="216">
        <f t="shared" si="91"/>
        <v>43479</v>
      </c>
      <c r="H750" s="214" t="s">
        <v>1528</v>
      </c>
      <c r="I750" s="214"/>
      <c r="J750" s="214"/>
    </row>
    <row r="751" spans="1:10" s="223" customFormat="1">
      <c r="A751" s="219"/>
      <c r="B751" s="284"/>
      <c r="C751" s="279"/>
      <c r="D751" s="227"/>
      <c r="E751" s="226"/>
      <c r="F751" s="226"/>
      <c r="G751" s="226"/>
      <c r="H751" s="214"/>
      <c r="I751" s="214"/>
      <c r="J751" s="214"/>
    </row>
    <row r="752" spans="1:10" s="223" customFormat="1">
      <c r="A752" s="291" t="s">
        <v>266</v>
      </c>
      <c r="B752" s="220"/>
      <c r="C752" s="220"/>
      <c r="D752" s="219"/>
      <c r="E752" s="219"/>
      <c r="F752" s="219"/>
      <c r="G752" s="219"/>
      <c r="H752" s="219"/>
      <c r="I752" s="214"/>
      <c r="J752" s="214"/>
    </row>
    <row r="753" spans="1:16" s="223" customFormat="1">
      <c r="A753" s="219"/>
      <c r="B753" s="736" t="s">
        <v>1492</v>
      </c>
      <c r="C753" s="736" t="s">
        <v>1510</v>
      </c>
      <c r="D753" s="738" t="s">
        <v>1483</v>
      </c>
      <c r="E753" s="218" t="s">
        <v>1509</v>
      </c>
      <c r="F753" s="218" t="s">
        <v>1509</v>
      </c>
      <c r="G753" s="218" t="s">
        <v>1527</v>
      </c>
      <c r="H753" s="218" t="s">
        <v>1526</v>
      </c>
      <c r="I753" s="214"/>
      <c r="J753" s="214"/>
    </row>
    <row r="754" spans="1:16" s="223" customFormat="1">
      <c r="A754" s="219"/>
      <c r="B754" s="737"/>
      <c r="C754" s="737"/>
      <c r="D754" s="739"/>
      <c r="E754" s="218" t="s">
        <v>1507</v>
      </c>
      <c r="F754" s="218" t="s">
        <v>1065</v>
      </c>
      <c r="G754" s="218" t="s">
        <v>1066</v>
      </c>
      <c r="H754" s="218" t="s">
        <v>1525</v>
      </c>
      <c r="I754" s="214"/>
      <c r="J754" s="214"/>
      <c r="K754" s="214"/>
      <c r="L754" s="214"/>
      <c r="M754" s="214"/>
      <c r="N754" s="214"/>
      <c r="O754" s="214"/>
      <c r="P754" s="214"/>
    </row>
    <row r="755" spans="1:16" s="223" customFormat="1" ht="16.5" customHeight="1">
      <c r="A755" s="219"/>
      <c r="B755" s="275" t="s">
        <v>1455</v>
      </c>
      <c r="C755" s="275" t="s">
        <v>1454</v>
      </c>
      <c r="D755" s="745" t="s">
        <v>1524</v>
      </c>
      <c r="E755" s="216">
        <f>F755-5</f>
        <v>43433</v>
      </c>
      <c r="F755" s="216">
        <v>43438</v>
      </c>
      <c r="G755" s="216">
        <f>F755+23</f>
        <v>43461</v>
      </c>
      <c r="H755" s="218" t="s">
        <v>1523</v>
      </c>
      <c r="I755" s="214"/>
      <c r="J755" s="214"/>
      <c r="K755" s="214"/>
      <c r="L755" s="214"/>
      <c r="M755" s="214"/>
      <c r="N755" s="214"/>
      <c r="O755" s="214"/>
      <c r="P755" s="214"/>
    </row>
    <row r="756" spans="1:16" s="223" customFormat="1">
      <c r="A756" s="219"/>
      <c r="B756" s="275" t="s">
        <v>1444</v>
      </c>
      <c r="C756" s="275"/>
      <c r="D756" s="745"/>
      <c r="E756" s="216">
        <f t="shared" ref="E756:F758" si="92">E755+7</f>
        <v>43440</v>
      </c>
      <c r="F756" s="216">
        <f t="shared" si="92"/>
        <v>43445</v>
      </c>
      <c r="G756" s="216">
        <f>F756+23</f>
        <v>43468</v>
      </c>
      <c r="H756" s="275" t="s">
        <v>1522</v>
      </c>
      <c r="I756" s="214"/>
      <c r="J756" s="214"/>
      <c r="K756" s="214"/>
      <c r="L756" s="214"/>
      <c r="M756" s="214"/>
      <c r="N756" s="214"/>
      <c r="O756" s="214"/>
      <c r="P756" s="214"/>
    </row>
    <row r="757" spans="1:16" s="223" customFormat="1">
      <c r="A757" s="219"/>
      <c r="B757" s="275" t="s">
        <v>1459</v>
      </c>
      <c r="C757" s="275" t="s">
        <v>1458</v>
      </c>
      <c r="D757" s="745"/>
      <c r="E757" s="216">
        <f t="shared" si="92"/>
        <v>43447</v>
      </c>
      <c r="F757" s="216">
        <f t="shared" si="92"/>
        <v>43452</v>
      </c>
      <c r="G757" s="216">
        <f>F757+23</f>
        <v>43475</v>
      </c>
      <c r="H757" s="275" t="s">
        <v>1522</v>
      </c>
      <c r="I757" s="214"/>
      <c r="J757" s="214"/>
      <c r="K757" s="214"/>
      <c r="L757" s="214"/>
      <c r="M757" s="214"/>
      <c r="N757" s="214"/>
      <c r="O757" s="214"/>
      <c r="P757" s="214"/>
    </row>
    <row r="758" spans="1:16" s="223" customFormat="1">
      <c r="A758" s="219"/>
      <c r="B758" s="275" t="s">
        <v>1457</v>
      </c>
      <c r="C758" s="275" t="s">
        <v>1456</v>
      </c>
      <c r="D758" s="745"/>
      <c r="E758" s="216">
        <f t="shared" si="92"/>
        <v>43454</v>
      </c>
      <c r="F758" s="216">
        <f t="shared" si="92"/>
        <v>43459</v>
      </c>
      <c r="G758" s="216">
        <f>F758+23</f>
        <v>43482</v>
      </c>
      <c r="H758" s="275" t="s">
        <v>1522</v>
      </c>
      <c r="I758" s="214"/>
      <c r="J758" s="214"/>
      <c r="K758" s="214"/>
      <c r="L758" s="214"/>
      <c r="M758" s="214"/>
      <c r="N758" s="214"/>
      <c r="O758" s="214"/>
      <c r="P758" s="214"/>
    </row>
    <row r="759" spans="1:16" s="223" customFormat="1">
      <c r="A759" s="219"/>
      <c r="B759" s="214"/>
      <c r="C759" s="214"/>
      <c r="D759" s="214"/>
      <c r="E759" s="226"/>
      <c r="F759" s="226"/>
      <c r="G759" s="226"/>
      <c r="H759" s="257"/>
      <c r="I759" s="214"/>
      <c r="J759" s="214"/>
      <c r="K759" s="214"/>
      <c r="L759" s="214"/>
      <c r="M759" s="214"/>
      <c r="N759" s="214"/>
      <c r="O759" s="214"/>
      <c r="P759" s="214"/>
    </row>
    <row r="760" spans="1:16" s="223" customFormat="1">
      <c r="A760" s="231" t="s">
        <v>273</v>
      </c>
      <c r="B760" s="214"/>
      <c r="C760" s="214"/>
      <c r="D760" s="214"/>
      <c r="E760" s="219"/>
      <c r="F760" s="219"/>
      <c r="G760" s="219"/>
      <c r="H760" s="219"/>
      <c r="I760" s="214"/>
      <c r="J760" s="214"/>
    </row>
    <row r="761" spans="1:16" s="223" customFormat="1">
      <c r="A761" s="219"/>
      <c r="B761" s="736" t="s">
        <v>1492</v>
      </c>
      <c r="C761" s="736" t="s">
        <v>1510</v>
      </c>
      <c r="D761" s="738" t="s">
        <v>1483</v>
      </c>
      <c r="E761" s="218" t="s">
        <v>1509</v>
      </c>
      <c r="F761" s="218" t="s">
        <v>1509</v>
      </c>
      <c r="G761" s="218" t="s">
        <v>1508</v>
      </c>
      <c r="H761" s="219"/>
      <c r="I761" s="214"/>
      <c r="J761" s="214"/>
    </row>
    <row r="762" spans="1:16" s="223" customFormat="1">
      <c r="A762" s="219"/>
      <c r="B762" s="737"/>
      <c r="C762" s="737"/>
      <c r="D762" s="739"/>
      <c r="E762" s="218" t="s">
        <v>1507</v>
      </c>
      <c r="F762" s="218" t="s">
        <v>1065</v>
      </c>
      <c r="G762" s="218" t="s">
        <v>1066</v>
      </c>
      <c r="H762" s="219"/>
      <c r="I762" s="214"/>
      <c r="J762" s="214"/>
    </row>
    <row r="763" spans="1:16" s="223" customFormat="1">
      <c r="A763" s="219"/>
      <c r="B763" s="275" t="s">
        <v>1521</v>
      </c>
      <c r="C763" s="275" t="s">
        <v>1520</v>
      </c>
      <c r="D763" s="745" t="s">
        <v>1519</v>
      </c>
      <c r="E763" s="216">
        <f>F763-3</f>
        <v>43432</v>
      </c>
      <c r="F763" s="216">
        <v>43435</v>
      </c>
      <c r="G763" s="216">
        <f>F763+24</f>
        <v>43459</v>
      </c>
      <c r="H763" s="219"/>
      <c r="I763" s="214"/>
      <c r="J763" s="214"/>
    </row>
    <row r="764" spans="1:16" s="223" customFormat="1">
      <c r="A764" s="219"/>
      <c r="B764" s="275" t="s">
        <v>1518</v>
      </c>
      <c r="C764" s="275" t="s">
        <v>1517</v>
      </c>
      <c r="D764" s="745"/>
      <c r="E764" s="216">
        <f t="shared" ref="E764:F767" si="93">E763+7</f>
        <v>43439</v>
      </c>
      <c r="F764" s="216">
        <f t="shared" si="93"/>
        <v>43442</v>
      </c>
      <c r="G764" s="216">
        <f>F764+24</f>
        <v>43466</v>
      </c>
      <c r="H764" s="219"/>
      <c r="I764" s="214"/>
      <c r="J764" s="214"/>
    </row>
    <row r="765" spans="1:16" s="223" customFormat="1">
      <c r="A765" s="219"/>
      <c r="B765" s="275" t="s">
        <v>1516</v>
      </c>
      <c r="C765" s="275" t="s">
        <v>1515</v>
      </c>
      <c r="D765" s="745"/>
      <c r="E765" s="216">
        <f t="shared" si="93"/>
        <v>43446</v>
      </c>
      <c r="F765" s="216">
        <f t="shared" si="93"/>
        <v>43449</v>
      </c>
      <c r="G765" s="216">
        <f>F765+24</f>
        <v>43473</v>
      </c>
      <c r="H765" s="219"/>
      <c r="I765" s="214"/>
      <c r="J765" s="214"/>
    </row>
    <row r="766" spans="1:16" s="223" customFormat="1">
      <c r="A766" s="219"/>
      <c r="B766" s="275" t="s">
        <v>1514</v>
      </c>
      <c r="C766" s="275" t="s">
        <v>1513</v>
      </c>
      <c r="D766" s="745"/>
      <c r="E766" s="216">
        <f t="shared" si="93"/>
        <v>43453</v>
      </c>
      <c r="F766" s="216">
        <f t="shared" si="93"/>
        <v>43456</v>
      </c>
      <c r="G766" s="216">
        <f>F766+24</f>
        <v>43480</v>
      </c>
      <c r="H766" s="219"/>
      <c r="I766" s="214"/>
      <c r="J766" s="214"/>
    </row>
    <row r="767" spans="1:16" s="223" customFormat="1">
      <c r="A767" s="219"/>
      <c r="B767" s="275" t="s">
        <v>1512</v>
      </c>
      <c r="C767" s="275" t="s">
        <v>1511</v>
      </c>
      <c r="D767" s="745"/>
      <c r="E767" s="216">
        <f t="shared" si="93"/>
        <v>43460</v>
      </c>
      <c r="F767" s="216">
        <f t="shared" si="93"/>
        <v>43463</v>
      </c>
      <c r="G767" s="216">
        <f>F767+24</f>
        <v>43487</v>
      </c>
      <c r="H767" s="219"/>
      <c r="I767" s="214"/>
      <c r="J767" s="214"/>
    </row>
    <row r="768" spans="1:16" s="223" customFormat="1">
      <c r="A768" s="219"/>
      <c r="B768" s="219"/>
      <c r="C768" s="219"/>
      <c r="D768" s="219"/>
      <c r="E768" s="226"/>
      <c r="F768" s="226"/>
      <c r="G768" s="226"/>
      <c r="H768" s="219"/>
      <c r="I768" s="214"/>
      <c r="J768" s="214"/>
    </row>
    <row r="769" spans="1:10" s="223" customFormat="1">
      <c r="A769" s="219"/>
      <c r="B769" s="736" t="s">
        <v>1492</v>
      </c>
      <c r="C769" s="736" t="s">
        <v>1510</v>
      </c>
      <c r="D769" s="738" t="s">
        <v>1483</v>
      </c>
      <c r="E769" s="218" t="s">
        <v>1509</v>
      </c>
      <c r="F769" s="218" t="s">
        <v>1509</v>
      </c>
      <c r="G769" s="218" t="s">
        <v>1508</v>
      </c>
      <c r="H769" s="219"/>
      <c r="I769" s="214"/>
      <c r="J769" s="214"/>
    </row>
    <row r="770" spans="1:10" s="223" customFormat="1">
      <c r="A770" s="219"/>
      <c r="B770" s="737"/>
      <c r="C770" s="737"/>
      <c r="D770" s="739"/>
      <c r="E770" s="218" t="s">
        <v>1507</v>
      </c>
      <c r="F770" s="218" t="s">
        <v>1065</v>
      </c>
      <c r="G770" s="218" t="s">
        <v>1066</v>
      </c>
      <c r="H770" s="219"/>
      <c r="I770" s="214"/>
      <c r="J770" s="214"/>
    </row>
    <row r="771" spans="1:10" s="223" customFormat="1" ht="16.5" customHeight="1">
      <c r="A771" s="219"/>
      <c r="B771" s="275" t="s">
        <v>1506</v>
      </c>
      <c r="C771" s="275" t="s">
        <v>1505</v>
      </c>
      <c r="D771" s="745" t="s">
        <v>1504</v>
      </c>
      <c r="E771" s="216">
        <f>F771-7</f>
        <v>43433</v>
      </c>
      <c r="F771" s="216">
        <v>43440</v>
      </c>
      <c r="G771" s="216">
        <f>F771+11</f>
        <v>43451</v>
      </c>
      <c r="H771" s="219"/>
      <c r="I771" s="214"/>
      <c r="J771" s="214"/>
    </row>
    <row r="772" spans="1:10" s="223" customFormat="1">
      <c r="A772" s="219"/>
      <c r="B772" s="275" t="s">
        <v>1503</v>
      </c>
      <c r="C772" s="275" t="s">
        <v>1502</v>
      </c>
      <c r="D772" s="745"/>
      <c r="E772" s="216">
        <f t="shared" ref="E772:G774" si="94">E771+7</f>
        <v>43440</v>
      </c>
      <c r="F772" s="216">
        <f t="shared" si="94"/>
        <v>43447</v>
      </c>
      <c r="G772" s="216">
        <f t="shared" si="94"/>
        <v>43458</v>
      </c>
      <c r="H772" s="219"/>
      <c r="I772" s="214"/>
      <c r="J772" s="214"/>
    </row>
    <row r="773" spans="1:10" s="223" customFormat="1">
      <c r="A773" s="219"/>
      <c r="B773" s="275" t="s">
        <v>1501</v>
      </c>
      <c r="C773" s="275" t="s">
        <v>1500</v>
      </c>
      <c r="D773" s="745"/>
      <c r="E773" s="216">
        <f t="shared" si="94"/>
        <v>43447</v>
      </c>
      <c r="F773" s="216">
        <f t="shared" si="94"/>
        <v>43454</v>
      </c>
      <c r="G773" s="216">
        <f t="shared" si="94"/>
        <v>43465</v>
      </c>
      <c r="H773" s="219"/>
      <c r="I773" s="214"/>
      <c r="J773" s="214"/>
    </row>
    <row r="774" spans="1:10" s="223" customFormat="1">
      <c r="A774" s="219"/>
      <c r="B774" s="275" t="s">
        <v>1499</v>
      </c>
      <c r="C774" s="275" t="s">
        <v>1498</v>
      </c>
      <c r="D774" s="745"/>
      <c r="E774" s="216">
        <f t="shared" si="94"/>
        <v>43454</v>
      </c>
      <c r="F774" s="216">
        <f t="shared" si="94"/>
        <v>43461</v>
      </c>
      <c r="G774" s="216">
        <f t="shared" si="94"/>
        <v>43472</v>
      </c>
      <c r="H774" s="219"/>
      <c r="I774" s="214"/>
      <c r="J774" s="214"/>
    </row>
    <row r="775" spans="1:10" s="223" customFormat="1">
      <c r="A775" s="219"/>
      <c r="B775" s="279"/>
      <c r="C775" s="279"/>
      <c r="D775" s="227"/>
      <c r="E775" s="226"/>
      <c r="F775" s="226"/>
      <c r="G775" s="290"/>
      <c r="H775" s="219"/>
      <c r="I775" s="214"/>
      <c r="J775" s="214"/>
    </row>
    <row r="776" spans="1:10" s="223" customFormat="1">
      <c r="A776" s="231" t="s">
        <v>1497</v>
      </c>
      <c r="B776" s="220"/>
      <c r="C776" s="220"/>
      <c r="D776" s="219"/>
      <c r="E776" s="219"/>
      <c r="F776" s="219"/>
      <c r="G776" s="219"/>
      <c r="H776" s="219"/>
      <c r="I776" s="214"/>
      <c r="J776" s="214"/>
    </row>
    <row r="777" spans="1:10" s="223" customFormat="1">
      <c r="A777" s="231"/>
      <c r="B777" s="736" t="s">
        <v>1492</v>
      </c>
      <c r="C777" s="736" t="s">
        <v>41</v>
      </c>
      <c r="D777" s="738" t="s">
        <v>1483</v>
      </c>
      <c r="E777" s="218" t="s">
        <v>199</v>
      </c>
      <c r="F777" s="218" t="s">
        <v>199</v>
      </c>
      <c r="G777" s="218" t="s">
        <v>1464</v>
      </c>
      <c r="H777" s="219"/>
      <c r="I777" s="214"/>
      <c r="J777" s="214"/>
    </row>
    <row r="778" spans="1:10" s="223" customFormat="1">
      <c r="A778" s="231"/>
      <c r="B778" s="737"/>
      <c r="C778" s="737"/>
      <c r="D778" s="739"/>
      <c r="E778" s="218" t="s">
        <v>1083</v>
      </c>
      <c r="F778" s="218" t="s">
        <v>44</v>
      </c>
      <c r="G778" s="218" t="s">
        <v>45</v>
      </c>
      <c r="H778" s="219"/>
      <c r="I778" s="214"/>
      <c r="J778" s="214"/>
    </row>
    <row r="779" spans="1:10" s="223" customFormat="1">
      <c r="A779" s="231"/>
      <c r="B779" s="275" t="s">
        <v>1496</v>
      </c>
      <c r="C779" s="275">
        <v>32</v>
      </c>
      <c r="D779" s="745" t="s">
        <v>1495</v>
      </c>
      <c r="E779" s="216">
        <f>F779-2</f>
        <v>43437</v>
      </c>
      <c r="F779" s="216">
        <v>43439</v>
      </c>
      <c r="G779" s="216">
        <f>F779+17</f>
        <v>43456</v>
      </c>
      <c r="H779" s="219"/>
      <c r="I779" s="214"/>
      <c r="J779" s="214"/>
    </row>
    <row r="780" spans="1:10" s="223" customFormat="1">
      <c r="A780" s="231"/>
      <c r="B780" s="275" t="s">
        <v>1105</v>
      </c>
      <c r="C780" s="275"/>
      <c r="D780" s="745"/>
      <c r="E780" s="216">
        <f t="shared" ref="E780:G782" si="95">E779+7</f>
        <v>43444</v>
      </c>
      <c r="F780" s="216">
        <f t="shared" si="95"/>
        <v>43446</v>
      </c>
      <c r="G780" s="216">
        <f t="shared" si="95"/>
        <v>43463</v>
      </c>
      <c r="H780" s="219"/>
      <c r="I780" s="214"/>
      <c r="J780" s="214"/>
    </row>
    <row r="781" spans="1:10" s="223" customFormat="1">
      <c r="A781" s="231"/>
      <c r="B781" s="275" t="s">
        <v>1494</v>
      </c>
      <c r="C781" s="275">
        <v>45</v>
      </c>
      <c r="D781" s="745"/>
      <c r="E781" s="216">
        <f t="shared" si="95"/>
        <v>43451</v>
      </c>
      <c r="F781" s="216">
        <f t="shared" si="95"/>
        <v>43453</v>
      </c>
      <c r="G781" s="216">
        <f t="shared" si="95"/>
        <v>43470</v>
      </c>
      <c r="H781" s="219"/>
      <c r="I781" s="214"/>
      <c r="J781" s="214"/>
    </row>
    <row r="782" spans="1:10" s="223" customFormat="1">
      <c r="A782" s="231"/>
      <c r="B782" s="275" t="s">
        <v>1493</v>
      </c>
      <c r="C782" s="275">
        <v>108</v>
      </c>
      <c r="D782" s="745"/>
      <c r="E782" s="216">
        <f t="shared" si="95"/>
        <v>43458</v>
      </c>
      <c r="F782" s="216">
        <f t="shared" si="95"/>
        <v>43460</v>
      </c>
      <c r="G782" s="216">
        <f t="shared" si="95"/>
        <v>43477</v>
      </c>
      <c r="H782" s="219"/>
      <c r="I782" s="214"/>
      <c r="J782" s="214"/>
    </row>
    <row r="783" spans="1:10" s="223" customFormat="1">
      <c r="A783" s="231"/>
      <c r="B783" s="219"/>
      <c r="C783" s="219"/>
      <c r="D783" s="219"/>
      <c r="E783" s="219"/>
      <c r="F783" s="219"/>
      <c r="G783" s="219"/>
      <c r="H783" s="219"/>
      <c r="I783" s="214"/>
      <c r="J783" s="214"/>
    </row>
    <row r="784" spans="1:10" s="223" customFormat="1">
      <c r="A784" s="219"/>
      <c r="B784" s="736" t="s">
        <v>1492</v>
      </c>
      <c r="C784" s="736" t="s">
        <v>41</v>
      </c>
      <c r="D784" s="738" t="s">
        <v>1483</v>
      </c>
      <c r="E784" s="218" t="s">
        <v>199</v>
      </c>
      <c r="F784" s="218" t="s">
        <v>199</v>
      </c>
      <c r="G784" s="218" t="s">
        <v>1464</v>
      </c>
      <c r="H784" s="219"/>
      <c r="I784" s="214"/>
      <c r="J784" s="214"/>
    </row>
    <row r="785" spans="1:16" s="223" customFormat="1">
      <c r="A785" s="219"/>
      <c r="B785" s="737"/>
      <c r="C785" s="737"/>
      <c r="D785" s="739"/>
      <c r="E785" s="218" t="s">
        <v>1083</v>
      </c>
      <c r="F785" s="218" t="s">
        <v>44</v>
      </c>
      <c r="G785" s="218" t="s">
        <v>45</v>
      </c>
      <c r="H785" s="219"/>
      <c r="I785" s="214"/>
      <c r="J785" s="214"/>
    </row>
    <row r="786" spans="1:16" s="223" customFormat="1">
      <c r="A786" s="219"/>
      <c r="B786" s="275" t="s">
        <v>1491</v>
      </c>
      <c r="C786" s="275" t="s">
        <v>1318</v>
      </c>
      <c r="D786" s="745" t="s">
        <v>1490</v>
      </c>
      <c r="E786" s="216">
        <f>F786-3</f>
        <v>43437</v>
      </c>
      <c r="F786" s="216">
        <v>43440</v>
      </c>
      <c r="G786" s="216">
        <f>F786+19</f>
        <v>43459</v>
      </c>
      <c r="H786" s="219"/>
      <c r="I786" s="214"/>
      <c r="J786" s="214"/>
    </row>
    <row r="787" spans="1:16" s="223" customFormat="1">
      <c r="A787" s="219"/>
      <c r="B787" s="275" t="s">
        <v>1489</v>
      </c>
      <c r="C787" s="275" t="s">
        <v>1488</v>
      </c>
      <c r="D787" s="745"/>
      <c r="E787" s="216">
        <f t="shared" ref="E787:G789" si="96">E786+7</f>
        <v>43444</v>
      </c>
      <c r="F787" s="216">
        <f t="shared" si="96"/>
        <v>43447</v>
      </c>
      <c r="G787" s="216">
        <f t="shared" si="96"/>
        <v>43466</v>
      </c>
      <c r="H787" s="219"/>
      <c r="I787" s="214"/>
      <c r="J787" s="214"/>
    </row>
    <row r="788" spans="1:16" s="223" customFormat="1">
      <c r="A788" s="219"/>
      <c r="B788" s="275" t="s">
        <v>1487</v>
      </c>
      <c r="C788" s="275" t="s">
        <v>1486</v>
      </c>
      <c r="D788" s="745"/>
      <c r="E788" s="216">
        <f t="shared" si="96"/>
        <v>43451</v>
      </c>
      <c r="F788" s="216">
        <f t="shared" si="96"/>
        <v>43454</v>
      </c>
      <c r="G788" s="216">
        <f t="shared" si="96"/>
        <v>43473</v>
      </c>
      <c r="H788" s="219"/>
      <c r="I788" s="214"/>
      <c r="J788" s="214"/>
    </row>
    <row r="789" spans="1:16" s="223" customFormat="1">
      <c r="A789" s="219"/>
      <c r="B789" s="275" t="s">
        <v>1485</v>
      </c>
      <c r="C789" s="275" t="s">
        <v>1484</v>
      </c>
      <c r="D789" s="745"/>
      <c r="E789" s="216">
        <f t="shared" si="96"/>
        <v>43458</v>
      </c>
      <c r="F789" s="216">
        <f t="shared" si="96"/>
        <v>43461</v>
      </c>
      <c r="G789" s="216">
        <f t="shared" si="96"/>
        <v>43480</v>
      </c>
      <c r="H789" s="219"/>
      <c r="I789" s="214"/>
      <c r="J789" s="214"/>
    </row>
    <row r="790" spans="1:16" s="223" customFormat="1">
      <c r="A790" s="219"/>
      <c r="B790" s="289"/>
      <c r="C790" s="288"/>
      <c r="D790" s="227"/>
      <c r="E790" s="226"/>
      <c r="F790" s="226"/>
      <c r="G790" s="226"/>
      <c r="H790" s="219"/>
      <c r="I790" s="214"/>
      <c r="J790" s="214"/>
    </row>
    <row r="791" spans="1:16" s="223" customFormat="1">
      <c r="A791" s="219"/>
      <c r="B791" s="736" t="s">
        <v>825</v>
      </c>
      <c r="C791" s="736" t="s">
        <v>41</v>
      </c>
      <c r="D791" s="738" t="s">
        <v>1483</v>
      </c>
      <c r="E791" s="218" t="s">
        <v>199</v>
      </c>
      <c r="F791" s="218" t="s">
        <v>199</v>
      </c>
      <c r="G791" s="218" t="s">
        <v>1464</v>
      </c>
      <c r="H791" s="219"/>
      <c r="I791" s="214"/>
      <c r="J791" s="214"/>
    </row>
    <row r="792" spans="1:16" s="223" customFormat="1">
      <c r="A792" s="219"/>
      <c r="B792" s="737"/>
      <c r="C792" s="737"/>
      <c r="D792" s="739"/>
      <c r="E792" s="218" t="s">
        <v>1083</v>
      </c>
      <c r="F792" s="218" t="s">
        <v>44</v>
      </c>
      <c r="G792" s="218" t="s">
        <v>45</v>
      </c>
      <c r="H792" s="219"/>
      <c r="I792" s="214"/>
      <c r="J792" s="214"/>
    </row>
    <row r="793" spans="1:16" s="223" customFormat="1">
      <c r="A793" s="219"/>
      <c r="B793" s="275" t="s">
        <v>1482</v>
      </c>
      <c r="C793" s="275" t="s">
        <v>1479</v>
      </c>
      <c r="D793" s="745" t="s">
        <v>1481</v>
      </c>
      <c r="E793" s="216">
        <f>F793-2</f>
        <v>43439</v>
      </c>
      <c r="F793" s="216">
        <v>43441</v>
      </c>
      <c r="G793" s="216">
        <f>F793+19</f>
        <v>43460</v>
      </c>
      <c r="H793" s="219"/>
      <c r="I793" s="214"/>
      <c r="J793" s="214"/>
    </row>
    <row r="794" spans="1:16" s="223" customFormat="1">
      <c r="A794" s="219"/>
      <c r="B794" s="275" t="s">
        <v>1480</v>
      </c>
      <c r="C794" s="275" t="s">
        <v>1479</v>
      </c>
      <c r="D794" s="745"/>
      <c r="E794" s="216">
        <f t="shared" ref="E794:G796" si="97">E793+7</f>
        <v>43446</v>
      </c>
      <c r="F794" s="216">
        <f t="shared" si="97"/>
        <v>43448</v>
      </c>
      <c r="G794" s="216">
        <f t="shared" si="97"/>
        <v>43467</v>
      </c>
      <c r="H794" s="219"/>
      <c r="I794" s="214"/>
      <c r="J794" s="214"/>
    </row>
    <row r="795" spans="1:16" s="223" customFormat="1">
      <c r="A795" s="219"/>
      <c r="B795" s="275" t="s">
        <v>1478</v>
      </c>
      <c r="C795" s="275" t="s">
        <v>1477</v>
      </c>
      <c r="D795" s="745"/>
      <c r="E795" s="216">
        <f t="shared" si="97"/>
        <v>43453</v>
      </c>
      <c r="F795" s="216">
        <f t="shared" si="97"/>
        <v>43455</v>
      </c>
      <c r="G795" s="216">
        <f t="shared" si="97"/>
        <v>43474</v>
      </c>
      <c r="H795" s="219"/>
      <c r="I795" s="214"/>
      <c r="J795" s="214"/>
    </row>
    <row r="796" spans="1:16" s="223" customFormat="1">
      <c r="A796" s="219"/>
      <c r="B796" s="275" t="s">
        <v>1476</v>
      </c>
      <c r="C796" s="275" t="s">
        <v>1475</v>
      </c>
      <c r="D796" s="745"/>
      <c r="E796" s="216">
        <f t="shared" si="97"/>
        <v>43460</v>
      </c>
      <c r="F796" s="216">
        <f t="shared" si="97"/>
        <v>43462</v>
      </c>
      <c r="G796" s="216">
        <f t="shared" si="97"/>
        <v>43481</v>
      </c>
      <c r="H796" s="219"/>
      <c r="I796" s="214"/>
      <c r="J796" s="214"/>
    </row>
    <row r="797" spans="1:16" s="223" customFormat="1">
      <c r="A797" s="219"/>
      <c r="B797" s="219"/>
      <c r="C797" s="219"/>
      <c r="D797" s="219"/>
      <c r="E797" s="219"/>
      <c r="F797" s="219"/>
      <c r="G797" s="219"/>
      <c r="H797" s="219"/>
      <c r="I797" s="214"/>
      <c r="J797" s="214"/>
    </row>
    <row r="798" spans="1:16" s="223" customFormat="1">
      <c r="A798" s="219"/>
      <c r="B798" s="736" t="s">
        <v>825</v>
      </c>
      <c r="C798" s="736" t="s">
        <v>41</v>
      </c>
      <c r="D798" s="738" t="s">
        <v>42</v>
      </c>
      <c r="E798" s="218" t="s">
        <v>199</v>
      </c>
      <c r="F798" s="218" t="s">
        <v>199</v>
      </c>
      <c r="G798" s="218" t="s">
        <v>1464</v>
      </c>
      <c r="H798" s="219"/>
      <c r="I798" s="214"/>
      <c r="J798" s="214"/>
    </row>
    <row r="799" spans="1:16" s="223" customFormat="1">
      <c r="A799" s="219"/>
      <c r="B799" s="737"/>
      <c r="C799" s="737"/>
      <c r="D799" s="739"/>
      <c r="E799" s="218" t="s">
        <v>1083</v>
      </c>
      <c r="F799" s="218" t="s">
        <v>44</v>
      </c>
      <c r="G799" s="218" t="s">
        <v>45</v>
      </c>
      <c r="H799" s="214"/>
      <c r="I799" s="214"/>
      <c r="J799" s="214"/>
      <c r="K799" s="214"/>
      <c r="L799" s="214"/>
      <c r="M799" s="214"/>
      <c r="N799" s="214"/>
      <c r="O799" s="214"/>
      <c r="P799" s="214"/>
    </row>
    <row r="800" spans="1:16" s="223" customFormat="1">
      <c r="A800" s="219"/>
      <c r="B800" s="225" t="s">
        <v>1474</v>
      </c>
      <c r="C800" s="225" t="s">
        <v>1473</v>
      </c>
      <c r="D800" s="733" t="s">
        <v>1472</v>
      </c>
      <c r="E800" s="216">
        <f>F800-5</f>
        <v>43432</v>
      </c>
      <c r="F800" s="216">
        <v>43437</v>
      </c>
      <c r="G800" s="216">
        <f>F800+20</f>
        <v>43457</v>
      </c>
      <c r="H800" s="214"/>
      <c r="I800" s="214"/>
      <c r="J800" s="214"/>
      <c r="K800" s="214"/>
      <c r="L800" s="214"/>
      <c r="M800" s="214"/>
      <c r="N800" s="214"/>
      <c r="O800" s="214"/>
      <c r="P800" s="214"/>
    </row>
    <row r="801" spans="1:16" s="223" customFormat="1">
      <c r="A801" s="219"/>
      <c r="B801" s="225" t="s">
        <v>1471</v>
      </c>
      <c r="C801" s="225" t="s">
        <v>1470</v>
      </c>
      <c r="D801" s="734"/>
      <c r="E801" s="216">
        <f t="shared" ref="E801:F804" si="98">E800+7</f>
        <v>43439</v>
      </c>
      <c r="F801" s="216">
        <f t="shared" si="98"/>
        <v>43444</v>
      </c>
      <c r="G801" s="216">
        <f>F801+20</f>
        <v>43464</v>
      </c>
      <c r="H801" s="214"/>
      <c r="I801" s="214"/>
      <c r="J801" s="214"/>
      <c r="K801" s="214"/>
      <c r="L801" s="214"/>
      <c r="M801" s="214"/>
      <c r="N801" s="214"/>
      <c r="O801" s="214"/>
      <c r="P801" s="214"/>
    </row>
    <row r="802" spans="1:16" s="223" customFormat="1">
      <c r="A802" s="219"/>
      <c r="B802" s="217" t="s">
        <v>1469</v>
      </c>
      <c r="C802" s="259" t="s">
        <v>1468</v>
      </c>
      <c r="D802" s="734"/>
      <c r="E802" s="216">
        <f t="shared" si="98"/>
        <v>43446</v>
      </c>
      <c r="F802" s="216">
        <f t="shared" si="98"/>
        <v>43451</v>
      </c>
      <c r="G802" s="216">
        <f>F802+20</f>
        <v>43471</v>
      </c>
      <c r="H802" s="214"/>
      <c r="I802" s="214"/>
      <c r="J802" s="214"/>
      <c r="K802" s="214"/>
      <c r="L802" s="214"/>
      <c r="M802" s="214"/>
      <c r="N802" s="214"/>
      <c r="O802" s="214"/>
      <c r="P802" s="214"/>
    </row>
    <row r="803" spans="1:16" s="223" customFormat="1">
      <c r="A803" s="219"/>
      <c r="B803" s="217" t="s">
        <v>1467</v>
      </c>
      <c r="C803" s="259"/>
      <c r="D803" s="734"/>
      <c r="E803" s="216">
        <f t="shared" si="98"/>
        <v>43453</v>
      </c>
      <c r="F803" s="216">
        <f t="shared" si="98"/>
        <v>43458</v>
      </c>
      <c r="G803" s="216">
        <f>F803+20</f>
        <v>43478</v>
      </c>
      <c r="H803" s="214"/>
      <c r="I803" s="214"/>
      <c r="J803" s="214"/>
      <c r="K803" s="214"/>
      <c r="L803" s="214"/>
      <c r="M803" s="214"/>
      <c r="N803" s="214"/>
      <c r="O803" s="214"/>
      <c r="P803" s="214"/>
    </row>
    <row r="804" spans="1:16" s="223" customFormat="1">
      <c r="A804" s="219"/>
      <c r="B804" s="217" t="s">
        <v>1466</v>
      </c>
      <c r="C804" s="259" t="s">
        <v>1465</v>
      </c>
      <c r="D804" s="735"/>
      <c r="E804" s="216">
        <f t="shared" si="98"/>
        <v>43460</v>
      </c>
      <c r="F804" s="216">
        <f t="shared" si="98"/>
        <v>43465</v>
      </c>
      <c r="G804" s="216">
        <f>F804+20</f>
        <v>43485</v>
      </c>
      <c r="H804" s="214"/>
      <c r="I804" s="214"/>
      <c r="J804" s="214"/>
      <c r="K804" s="214"/>
      <c r="L804" s="214"/>
      <c r="M804" s="214"/>
      <c r="N804" s="214"/>
      <c r="O804" s="214"/>
      <c r="P804" s="214"/>
    </row>
    <row r="805" spans="1:16" s="223" customFormat="1">
      <c r="A805" s="219"/>
      <c r="B805" s="219"/>
      <c r="C805" s="219"/>
      <c r="D805" s="219"/>
      <c r="E805" s="226"/>
      <c r="F805" s="226"/>
      <c r="G805" s="226"/>
      <c r="H805" s="214"/>
      <c r="I805" s="214"/>
      <c r="J805" s="214"/>
      <c r="K805" s="214"/>
      <c r="L805" s="214"/>
      <c r="M805" s="214"/>
      <c r="N805" s="214"/>
      <c r="O805" s="214"/>
      <c r="P805" s="214"/>
    </row>
    <row r="806" spans="1:16" s="223" customFormat="1">
      <c r="A806" s="219"/>
      <c r="B806" s="736" t="s">
        <v>825</v>
      </c>
      <c r="C806" s="736" t="s">
        <v>41</v>
      </c>
      <c r="D806" s="738" t="s">
        <v>42</v>
      </c>
      <c r="E806" s="218" t="s">
        <v>199</v>
      </c>
      <c r="F806" s="218" t="s">
        <v>199</v>
      </c>
      <c r="G806" s="218" t="s">
        <v>1464</v>
      </c>
      <c r="H806" s="214"/>
      <c r="I806" s="214"/>
      <c r="J806" s="214"/>
      <c r="K806" s="214"/>
      <c r="L806" s="214"/>
      <c r="M806" s="214"/>
      <c r="N806" s="214"/>
      <c r="O806" s="214"/>
      <c r="P806" s="214"/>
    </row>
    <row r="807" spans="1:16" s="223" customFormat="1">
      <c r="A807" s="219"/>
      <c r="B807" s="737"/>
      <c r="C807" s="737"/>
      <c r="D807" s="739"/>
      <c r="E807" s="218" t="s">
        <v>1083</v>
      </c>
      <c r="F807" s="218" t="s">
        <v>44</v>
      </c>
      <c r="G807" s="218" t="s">
        <v>45</v>
      </c>
      <c r="H807" s="219"/>
      <c r="I807" s="214"/>
      <c r="J807" s="214"/>
    </row>
    <row r="808" spans="1:16" s="223" customFormat="1" ht="16.5" customHeight="1">
      <c r="A808" s="219"/>
      <c r="B808" s="225" t="s">
        <v>1463</v>
      </c>
      <c r="C808" s="225" t="s">
        <v>1308</v>
      </c>
      <c r="D808" s="733" t="s">
        <v>1462</v>
      </c>
      <c r="E808" s="216">
        <f>F808-4</f>
        <v>43433</v>
      </c>
      <c r="F808" s="216">
        <v>43437</v>
      </c>
      <c r="G808" s="216">
        <f>F808+20</f>
        <v>43457</v>
      </c>
      <c r="H808" s="219"/>
      <c r="I808" s="214"/>
      <c r="J808" s="214"/>
    </row>
    <row r="809" spans="1:16" s="223" customFormat="1">
      <c r="A809" s="219"/>
      <c r="B809" s="225" t="s">
        <v>1461</v>
      </c>
      <c r="C809" s="225" t="s">
        <v>1460</v>
      </c>
      <c r="D809" s="734"/>
      <c r="E809" s="216">
        <f t="shared" ref="E809:F812" si="99">E808+7</f>
        <v>43440</v>
      </c>
      <c r="F809" s="216">
        <f t="shared" si="99"/>
        <v>43444</v>
      </c>
      <c r="G809" s="216">
        <f>F809+20</f>
        <v>43464</v>
      </c>
      <c r="H809" s="219"/>
      <c r="I809" s="214"/>
      <c r="J809" s="214"/>
    </row>
    <row r="810" spans="1:16" s="223" customFormat="1">
      <c r="A810" s="219"/>
      <c r="B810" s="217" t="s">
        <v>1459</v>
      </c>
      <c r="C810" s="259" t="s">
        <v>1458</v>
      </c>
      <c r="D810" s="734"/>
      <c r="E810" s="216">
        <f t="shared" si="99"/>
        <v>43447</v>
      </c>
      <c r="F810" s="216">
        <f t="shared" si="99"/>
        <v>43451</v>
      </c>
      <c r="G810" s="216">
        <f>F810+20</f>
        <v>43471</v>
      </c>
      <c r="H810" s="219"/>
      <c r="I810" s="214"/>
      <c r="J810" s="214"/>
    </row>
    <row r="811" spans="1:16" s="223" customFormat="1">
      <c r="A811" s="219"/>
      <c r="B811" s="217" t="s">
        <v>1457</v>
      </c>
      <c r="C811" s="259" t="s">
        <v>1456</v>
      </c>
      <c r="D811" s="734"/>
      <c r="E811" s="216">
        <f t="shared" si="99"/>
        <v>43454</v>
      </c>
      <c r="F811" s="216">
        <f t="shared" si="99"/>
        <v>43458</v>
      </c>
      <c r="G811" s="216">
        <f>F811+20</f>
        <v>43478</v>
      </c>
      <c r="H811" s="219"/>
      <c r="I811" s="214"/>
      <c r="J811" s="214"/>
    </row>
    <row r="812" spans="1:16" s="223" customFormat="1">
      <c r="A812" s="219"/>
      <c r="B812" s="217" t="s">
        <v>1455</v>
      </c>
      <c r="C812" s="259" t="s">
        <v>1454</v>
      </c>
      <c r="D812" s="735"/>
      <c r="E812" s="216">
        <f t="shared" si="99"/>
        <v>43461</v>
      </c>
      <c r="F812" s="216">
        <f t="shared" si="99"/>
        <v>43465</v>
      </c>
      <c r="G812" s="216">
        <f>F812+20</f>
        <v>43485</v>
      </c>
      <c r="H812" s="219"/>
      <c r="I812" s="214"/>
      <c r="J812" s="214"/>
    </row>
    <row r="813" spans="1:16" s="223" customFormat="1">
      <c r="A813" s="219"/>
      <c r="B813" s="288"/>
      <c r="C813" s="287"/>
      <c r="D813" s="227"/>
      <c r="E813" s="226"/>
      <c r="F813" s="226"/>
      <c r="G813" s="226"/>
      <c r="H813" s="219"/>
      <c r="I813" s="214"/>
      <c r="J813" s="214"/>
    </row>
    <row r="814" spans="1:16" s="223" customFormat="1">
      <c r="A814" s="231" t="s">
        <v>153</v>
      </c>
      <c r="B814" s="220"/>
      <c r="C814" s="220"/>
      <c r="D814" s="219"/>
      <c r="E814" s="219"/>
      <c r="F814" s="219"/>
      <c r="G814" s="219"/>
      <c r="H814" s="219"/>
      <c r="I814" s="214"/>
      <c r="J814" s="214"/>
    </row>
    <row r="815" spans="1:16" s="223" customFormat="1">
      <c r="A815" s="231"/>
      <c r="B815" s="736" t="s">
        <v>40</v>
      </c>
      <c r="C815" s="736" t="s">
        <v>41</v>
      </c>
      <c r="D815" s="738" t="s">
        <v>42</v>
      </c>
      <c r="E815" s="218" t="s">
        <v>199</v>
      </c>
      <c r="F815" s="218" t="s">
        <v>199</v>
      </c>
      <c r="G815" s="218" t="s">
        <v>100</v>
      </c>
      <c r="H815" s="218" t="s">
        <v>153</v>
      </c>
      <c r="I815" s="214"/>
      <c r="J815" s="214"/>
    </row>
    <row r="816" spans="1:16" s="223" customFormat="1">
      <c r="A816" s="219"/>
      <c r="B816" s="737"/>
      <c r="C816" s="737"/>
      <c r="D816" s="739"/>
      <c r="E816" s="218" t="s">
        <v>1083</v>
      </c>
      <c r="F816" s="218" t="s">
        <v>44</v>
      </c>
      <c r="G816" s="218" t="s">
        <v>45</v>
      </c>
      <c r="H816" s="218" t="s">
        <v>45</v>
      </c>
      <c r="I816" s="214"/>
      <c r="J816" s="214"/>
    </row>
    <row r="817" spans="1:10" s="223" customFormat="1">
      <c r="A817" s="219"/>
      <c r="B817" s="275" t="s">
        <v>1453</v>
      </c>
      <c r="C817" s="275" t="s">
        <v>1452</v>
      </c>
      <c r="D817" s="745" t="s">
        <v>1451</v>
      </c>
      <c r="E817" s="216">
        <f>F817-4</f>
        <v>43437</v>
      </c>
      <c r="F817" s="216">
        <v>43441</v>
      </c>
      <c r="G817" s="216">
        <f>F817+10</f>
        <v>43451</v>
      </c>
      <c r="H817" s="255" t="s">
        <v>98</v>
      </c>
      <c r="I817" s="214"/>
      <c r="J817" s="214"/>
    </row>
    <row r="818" spans="1:10" s="223" customFormat="1">
      <c r="A818" s="219"/>
      <c r="B818" s="275" t="s">
        <v>1450</v>
      </c>
      <c r="C818" s="275" t="s">
        <v>1449</v>
      </c>
      <c r="D818" s="745"/>
      <c r="E818" s="216">
        <f t="shared" ref="E818:F820" si="100">E817+7</f>
        <v>43444</v>
      </c>
      <c r="F818" s="216">
        <f t="shared" si="100"/>
        <v>43448</v>
      </c>
      <c r="G818" s="216">
        <f>F818+10</f>
        <v>43458</v>
      </c>
      <c r="H818" s="255" t="s">
        <v>98</v>
      </c>
      <c r="I818" s="214"/>
      <c r="J818" s="214"/>
    </row>
    <row r="819" spans="1:10" s="223" customFormat="1">
      <c r="A819" s="219"/>
      <c r="B819" s="275" t="s">
        <v>1448</v>
      </c>
      <c r="C819" s="275" t="s">
        <v>1447</v>
      </c>
      <c r="D819" s="745"/>
      <c r="E819" s="216">
        <f t="shared" si="100"/>
        <v>43451</v>
      </c>
      <c r="F819" s="216">
        <f t="shared" si="100"/>
        <v>43455</v>
      </c>
      <c r="G819" s="216">
        <f>F819+10</f>
        <v>43465</v>
      </c>
      <c r="H819" s="255" t="s">
        <v>98</v>
      </c>
      <c r="I819" s="214"/>
      <c r="J819" s="214"/>
    </row>
    <row r="820" spans="1:10" s="223" customFormat="1">
      <c r="A820" s="219"/>
      <c r="B820" s="275" t="s">
        <v>1446</v>
      </c>
      <c r="C820" s="275" t="s">
        <v>1445</v>
      </c>
      <c r="D820" s="745"/>
      <c r="E820" s="216">
        <f t="shared" si="100"/>
        <v>43458</v>
      </c>
      <c r="F820" s="216">
        <f t="shared" si="100"/>
        <v>43462</v>
      </c>
      <c r="G820" s="216">
        <f>F820+10</f>
        <v>43472</v>
      </c>
      <c r="H820" s="255" t="s">
        <v>98</v>
      </c>
      <c r="I820" s="214"/>
      <c r="J820" s="214"/>
    </row>
    <row r="821" spans="1:10" s="223" customFormat="1">
      <c r="A821" s="219"/>
      <c r="B821" s="219"/>
      <c r="C821" s="219"/>
      <c r="D821" s="219"/>
      <c r="E821" s="219"/>
      <c r="F821" s="219"/>
      <c r="G821" s="219"/>
      <c r="H821" s="219"/>
      <c r="I821" s="214"/>
      <c r="J821" s="214"/>
    </row>
    <row r="822" spans="1:10" s="223" customFormat="1">
      <c r="A822" s="219"/>
      <c r="B822" s="736" t="s">
        <v>825</v>
      </c>
      <c r="C822" s="736" t="s">
        <v>41</v>
      </c>
      <c r="D822" s="738" t="s">
        <v>42</v>
      </c>
      <c r="E822" s="218" t="s">
        <v>199</v>
      </c>
      <c r="F822" s="218" t="s">
        <v>199</v>
      </c>
      <c r="G822" s="218" t="s">
        <v>1413</v>
      </c>
      <c r="H822" s="218" t="s">
        <v>153</v>
      </c>
      <c r="I822" s="214"/>
      <c r="J822" s="214"/>
    </row>
    <row r="823" spans="1:10" s="223" customFormat="1">
      <c r="A823" s="219"/>
      <c r="B823" s="737"/>
      <c r="C823" s="737"/>
      <c r="D823" s="739"/>
      <c r="E823" s="218" t="s">
        <v>1083</v>
      </c>
      <c r="F823" s="218" t="s">
        <v>44</v>
      </c>
      <c r="G823" s="218" t="s">
        <v>45</v>
      </c>
      <c r="H823" s="218" t="s">
        <v>45</v>
      </c>
      <c r="I823" s="214"/>
      <c r="J823" s="214"/>
    </row>
    <row r="824" spans="1:10" s="223" customFormat="1" ht="16.5" customHeight="1">
      <c r="A824" s="219"/>
      <c r="B824" s="275" t="s">
        <v>1444</v>
      </c>
      <c r="C824" s="275"/>
      <c r="D824" s="745" t="s">
        <v>1443</v>
      </c>
      <c r="E824" s="216">
        <f>F824-6</f>
        <v>43433</v>
      </c>
      <c r="F824" s="216">
        <v>43439</v>
      </c>
      <c r="G824" s="216">
        <f>F824+10</f>
        <v>43449</v>
      </c>
      <c r="H824" s="255" t="s">
        <v>1403</v>
      </c>
      <c r="I824" s="214"/>
      <c r="J824" s="214"/>
    </row>
    <row r="825" spans="1:10" s="223" customFormat="1">
      <c r="A825" s="219"/>
      <c r="B825" s="275" t="s">
        <v>1409</v>
      </c>
      <c r="C825" s="275" t="s">
        <v>1408</v>
      </c>
      <c r="D825" s="745"/>
      <c r="E825" s="216">
        <f t="shared" ref="E825:F827" si="101">E824+7</f>
        <v>43440</v>
      </c>
      <c r="F825" s="216">
        <f t="shared" si="101"/>
        <v>43446</v>
      </c>
      <c r="G825" s="216">
        <f>F825+10</f>
        <v>43456</v>
      </c>
      <c r="H825" s="255" t="s">
        <v>1403</v>
      </c>
      <c r="I825" s="214"/>
      <c r="J825" s="214"/>
    </row>
    <row r="826" spans="1:10" s="223" customFormat="1">
      <c r="A826" s="219"/>
      <c r="B826" s="275" t="s">
        <v>1407</v>
      </c>
      <c r="C826" s="275" t="s">
        <v>1406</v>
      </c>
      <c r="D826" s="745"/>
      <c r="E826" s="216">
        <f t="shared" si="101"/>
        <v>43447</v>
      </c>
      <c r="F826" s="216">
        <f t="shared" si="101"/>
        <v>43453</v>
      </c>
      <c r="G826" s="216">
        <f>F826+10</f>
        <v>43463</v>
      </c>
      <c r="H826" s="255" t="s">
        <v>1403</v>
      </c>
      <c r="I826" s="214"/>
      <c r="J826" s="214"/>
    </row>
    <row r="827" spans="1:10" s="223" customFormat="1">
      <c r="A827" s="219"/>
      <c r="B827" s="275" t="s">
        <v>1405</v>
      </c>
      <c r="C827" s="275" t="s">
        <v>1404</v>
      </c>
      <c r="D827" s="745"/>
      <c r="E827" s="216">
        <f t="shared" si="101"/>
        <v>43454</v>
      </c>
      <c r="F827" s="216">
        <f t="shared" si="101"/>
        <v>43460</v>
      </c>
      <c r="G827" s="216">
        <f>F827+10</f>
        <v>43470</v>
      </c>
      <c r="H827" s="255" t="s">
        <v>1403</v>
      </c>
      <c r="I827" s="214"/>
      <c r="J827" s="214"/>
    </row>
    <row r="828" spans="1:10" s="223" customFormat="1">
      <c r="A828" s="219"/>
      <c r="B828" s="219"/>
      <c r="C828" s="219"/>
      <c r="D828" s="219"/>
      <c r="E828" s="219"/>
      <c r="F828" s="219"/>
      <c r="G828" s="226"/>
      <c r="H828" s="257"/>
      <c r="I828" s="214"/>
      <c r="J828" s="214"/>
    </row>
    <row r="829" spans="1:10" s="223" customFormat="1">
      <c r="A829" s="219"/>
      <c r="B829" s="736" t="s">
        <v>825</v>
      </c>
      <c r="C829" s="736" t="s">
        <v>41</v>
      </c>
      <c r="D829" s="738" t="s">
        <v>42</v>
      </c>
      <c r="E829" s="218" t="s">
        <v>199</v>
      </c>
      <c r="F829" s="218" t="s">
        <v>199</v>
      </c>
      <c r="G829" s="218" t="s">
        <v>1442</v>
      </c>
      <c r="H829" s="218" t="s">
        <v>153</v>
      </c>
      <c r="I829" s="214"/>
      <c r="J829" s="214"/>
    </row>
    <row r="830" spans="1:10" s="223" customFormat="1">
      <c r="A830" s="219"/>
      <c r="B830" s="737"/>
      <c r="C830" s="737"/>
      <c r="D830" s="739"/>
      <c r="E830" s="218" t="s">
        <v>1083</v>
      </c>
      <c r="F830" s="218" t="s">
        <v>44</v>
      </c>
      <c r="G830" s="218" t="s">
        <v>45</v>
      </c>
      <c r="H830" s="218" t="s">
        <v>45</v>
      </c>
      <c r="I830" s="214"/>
      <c r="J830" s="214"/>
    </row>
    <row r="831" spans="1:10" s="223" customFormat="1">
      <c r="A831" s="219"/>
      <c r="B831" s="225" t="s">
        <v>1441</v>
      </c>
      <c r="C831" s="225" t="s">
        <v>1440</v>
      </c>
      <c r="D831" s="733" t="s">
        <v>1439</v>
      </c>
      <c r="E831" s="216">
        <f>F831-2</f>
        <v>43433</v>
      </c>
      <c r="F831" s="216">
        <v>43435</v>
      </c>
      <c r="G831" s="216">
        <f>F831+8</f>
        <v>43443</v>
      </c>
      <c r="H831" s="255" t="s">
        <v>1430</v>
      </c>
      <c r="I831" s="214"/>
      <c r="J831" s="214"/>
    </row>
    <row r="832" spans="1:10" s="223" customFormat="1">
      <c r="A832" s="219"/>
      <c r="B832" s="225" t="s">
        <v>1438</v>
      </c>
      <c r="C832" s="225" t="s">
        <v>1437</v>
      </c>
      <c r="D832" s="734"/>
      <c r="E832" s="216">
        <f t="shared" ref="E832:G835" si="102">E831+7</f>
        <v>43440</v>
      </c>
      <c r="F832" s="216">
        <f t="shared" si="102"/>
        <v>43442</v>
      </c>
      <c r="G832" s="216">
        <f t="shared" si="102"/>
        <v>43450</v>
      </c>
      <c r="H832" s="255" t="s">
        <v>1430</v>
      </c>
      <c r="I832" s="214"/>
      <c r="J832" s="214"/>
    </row>
    <row r="833" spans="1:10" s="223" customFormat="1">
      <c r="A833" s="219"/>
      <c r="B833" s="217" t="s">
        <v>1436</v>
      </c>
      <c r="C833" s="259" t="s">
        <v>1435</v>
      </c>
      <c r="D833" s="734"/>
      <c r="E833" s="216">
        <f t="shared" si="102"/>
        <v>43447</v>
      </c>
      <c r="F833" s="216">
        <f t="shared" si="102"/>
        <v>43449</v>
      </c>
      <c r="G833" s="216">
        <f t="shared" si="102"/>
        <v>43457</v>
      </c>
      <c r="H833" s="255" t="s">
        <v>1430</v>
      </c>
      <c r="I833" s="214"/>
      <c r="J833" s="214"/>
    </row>
    <row r="834" spans="1:10" s="223" customFormat="1">
      <c r="A834" s="219"/>
      <c r="B834" s="217" t="s">
        <v>1434</v>
      </c>
      <c r="C834" s="259" t="s">
        <v>1433</v>
      </c>
      <c r="D834" s="734"/>
      <c r="E834" s="216">
        <f t="shared" si="102"/>
        <v>43454</v>
      </c>
      <c r="F834" s="216">
        <f t="shared" si="102"/>
        <v>43456</v>
      </c>
      <c r="G834" s="216">
        <f t="shared" si="102"/>
        <v>43464</v>
      </c>
      <c r="H834" s="255" t="s">
        <v>1430</v>
      </c>
      <c r="I834" s="214"/>
      <c r="J834" s="214"/>
    </row>
    <row r="835" spans="1:10" s="223" customFormat="1">
      <c r="A835" s="219"/>
      <c r="B835" s="217" t="s">
        <v>1432</v>
      </c>
      <c r="C835" s="259" t="s">
        <v>1431</v>
      </c>
      <c r="D835" s="735"/>
      <c r="E835" s="216">
        <f t="shared" si="102"/>
        <v>43461</v>
      </c>
      <c r="F835" s="216">
        <f t="shared" si="102"/>
        <v>43463</v>
      </c>
      <c r="G835" s="216">
        <f t="shared" si="102"/>
        <v>43471</v>
      </c>
      <c r="H835" s="255" t="s">
        <v>1430</v>
      </c>
      <c r="I835" s="214"/>
      <c r="J835" s="214"/>
    </row>
    <row r="836" spans="1:10" s="223" customFormat="1">
      <c r="A836" s="219"/>
      <c r="B836" s="219"/>
      <c r="C836" s="219"/>
      <c r="D836" s="219"/>
      <c r="E836" s="226"/>
      <c r="F836" s="226"/>
      <c r="G836" s="226"/>
      <c r="H836" s="219"/>
      <c r="I836" s="214"/>
      <c r="J836" s="214"/>
    </row>
    <row r="837" spans="1:10" s="223" customFormat="1">
      <c r="A837" s="219"/>
      <c r="B837" s="736" t="s">
        <v>825</v>
      </c>
      <c r="C837" s="736" t="s">
        <v>41</v>
      </c>
      <c r="D837" s="738" t="s">
        <v>42</v>
      </c>
      <c r="E837" s="218" t="s">
        <v>199</v>
      </c>
      <c r="F837" s="218" t="s">
        <v>199</v>
      </c>
      <c r="G837" s="218" t="s">
        <v>1423</v>
      </c>
      <c r="H837" s="214"/>
      <c r="I837" s="214"/>
      <c r="J837" s="214"/>
    </row>
    <row r="838" spans="1:10" s="223" customFormat="1">
      <c r="A838" s="219"/>
      <c r="B838" s="737"/>
      <c r="C838" s="737"/>
      <c r="D838" s="739"/>
      <c r="E838" s="218" t="s">
        <v>1083</v>
      </c>
      <c r="F838" s="218" t="s">
        <v>44</v>
      </c>
      <c r="G838" s="218" t="s">
        <v>45</v>
      </c>
      <c r="H838" s="214"/>
      <c r="I838" s="214"/>
      <c r="J838" s="214"/>
    </row>
    <row r="839" spans="1:10" s="223" customFormat="1">
      <c r="A839" s="219"/>
      <c r="B839" s="225" t="s">
        <v>1429</v>
      </c>
      <c r="C839" s="225">
        <v>1823</v>
      </c>
      <c r="D839" s="733" t="s">
        <v>1428</v>
      </c>
      <c r="E839" s="216">
        <f>F839-4</f>
        <v>43433</v>
      </c>
      <c r="F839" s="216">
        <v>43437</v>
      </c>
      <c r="G839" s="216">
        <f>F839+9</f>
        <v>43446</v>
      </c>
      <c r="H839" s="214"/>
      <c r="I839" s="214"/>
      <c r="J839" s="214"/>
    </row>
    <row r="840" spans="1:10" s="223" customFormat="1">
      <c r="A840" s="219"/>
      <c r="B840" s="225" t="s">
        <v>1427</v>
      </c>
      <c r="C840" s="225">
        <v>1823</v>
      </c>
      <c r="D840" s="734"/>
      <c r="E840" s="216">
        <f t="shared" ref="E840:G843" si="103">E839+7</f>
        <v>43440</v>
      </c>
      <c r="F840" s="216">
        <f t="shared" si="103"/>
        <v>43444</v>
      </c>
      <c r="G840" s="216">
        <f t="shared" si="103"/>
        <v>43453</v>
      </c>
      <c r="H840" s="214"/>
      <c r="I840" s="214"/>
      <c r="J840" s="214"/>
    </row>
    <row r="841" spans="1:10" s="223" customFormat="1">
      <c r="A841" s="219"/>
      <c r="B841" s="217" t="s">
        <v>1426</v>
      </c>
      <c r="C841" s="259">
        <v>1821</v>
      </c>
      <c r="D841" s="734"/>
      <c r="E841" s="216">
        <f t="shared" si="103"/>
        <v>43447</v>
      </c>
      <c r="F841" s="216">
        <f t="shared" si="103"/>
        <v>43451</v>
      </c>
      <c r="G841" s="216">
        <f t="shared" si="103"/>
        <v>43460</v>
      </c>
      <c r="H841" s="214"/>
      <c r="I841" s="214"/>
      <c r="J841" s="214"/>
    </row>
    <row r="842" spans="1:10" s="223" customFormat="1">
      <c r="A842" s="219"/>
      <c r="B842" s="217" t="s">
        <v>1425</v>
      </c>
      <c r="C842" s="259">
        <v>1825</v>
      </c>
      <c r="D842" s="734"/>
      <c r="E842" s="216">
        <f t="shared" si="103"/>
        <v>43454</v>
      </c>
      <c r="F842" s="216">
        <f t="shared" si="103"/>
        <v>43458</v>
      </c>
      <c r="G842" s="216">
        <f t="shared" si="103"/>
        <v>43467</v>
      </c>
      <c r="H842" s="214"/>
      <c r="I842" s="214"/>
      <c r="J842" s="214"/>
    </row>
    <row r="843" spans="1:10" s="223" customFormat="1">
      <c r="A843" s="219"/>
      <c r="B843" s="217" t="s">
        <v>1424</v>
      </c>
      <c r="C843" s="259">
        <v>1809</v>
      </c>
      <c r="D843" s="735"/>
      <c r="E843" s="216">
        <f t="shared" si="103"/>
        <v>43461</v>
      </c>
      <c r="F843" s="216">
        <f t="shared" si="103"/>
        <v>43465</v>
      </c>
      <c r="G843" s="216">
        <f t="shared" si="103"/>
        <v>43474</v>
      </c>
      <c r="H843" s="214"/>
      <c r="I843" s="214"/>
      <c r="J843" s="214"/>
    </row>
    <row r="844" spans="1:10" s="223" customFormat="1">
      <c r="A844" s="219"/>
      <c r="B844" s="214"/>
      <c r="C844" s="214"/>
      <c r="D844" s="214"/>
      <c r="E844" s="226"/>
      <c r="F844" s="226"/>
      <c r="G844" s="226"/>
      <c r="H844" s="214"/>
      <c r="I844" s="214"/>
      <c r="J844" s="214"/>
    </row>
    <row r="845" spans="1:10" s="223" customFormat="1">
      <c r="A845" s="219"/>
      <c r="B845" s="736" t="s">
        <v>825</v>
      </c>
      <c r="C845" s="736" t="s">
        <v>41</v>
      </c>
      <c r="D845" s="738" t="s">
        <v>42</v>
      </c>
      <c r="E845" s="218" t="s">
        <v>199</v>
      </c>
      <c r="F845" s="218" t="s">
        <v>199</v>
      </c>
      <c r="G845" s="218" t="s">
        <v>1423</v>
      </c>
      <c r="H845" s="219"/>
      <c r="I845" s="214"/>
      <c r="J845" s="214"/>
    </row>
    <row r="846" spans="1:10" s="223" customFormat="1">
      <c r="A846" s="219"/>
      <c r="B846" s="737"/>
      <c r="C846" s="737"/>
      <c r="D846" s="739"/>
      <c r="E846" s="218" t="s">
        <v>1083</v>
      </c>
      <c r="F846" s="218" t="s">
        <v>44</v>
      </c>
      <c r="G846" s="218" t="s">
        <v>45</v>
      </c>
      <c r="H846" s="219"/>
      <c r="I846" s="214"/>
      <c r="J846" s="214"/>
    </row>
    <row r="847" spans="1:10" s="223" customFormat="1">
      <c r="A847" s="219"/>
      <c r="B847" s="225" t="s">
        <v>1422</v>
      </c>
      <c r="C847" s="225" t="s">
        <v>1421</v>
      </c>
      <c r="D847" s="733" t="s">
        <v>1420</v>
      </c>
      <c r="E847" s="216">
        <f>F847-6</f>
        <v>43434</v>
      </c>
      <c r="F847" s="216">
        <v>43440</v>
      </c>
      <c r="G847" s="216">
        <f>F847+13</f>
        <v>43453</v>
      </c>
      <c r="H847" s="219"/>
      <c r="I847" s="214"/>
      <c r="J847" s="214"/>
    </row>
    <row r="848" spans="1:10" s="223" customFormat="1">
      <c r="A848" s="219"/>
      <c r="B848" s="225" t="s">
        <v>1419</v>
      </c>
      <c r="C848" s="225" t="s">
        <v>1418</v>
      </c>
      <c r="D848" s="734"/>
      <c r="E848" s="216">
        <f t="shared" ref="E848:G850" si="104">E847+7</f>
        <v>43441</v>
      </c>
      <c r="F848" s="216">
        <f t="shared" si="104"/>
        <v>43447</v>
      </c>
      <c r="G848" s="216">
        <f t="shared" si="104"/>
        <v>43460</v>
      </c>
      <c r="H848" s="219"/>
      <c r="I848" s="214"/>
      <c r="J848" s="214"/>
    </row>
    <row r="849" spans="1:16" s="223" customFormat="1">
      <c r="A849" s="219"/>
      <c r="B849" s="217" t="s">
        <v>1417</v>
      </c>
      <c r="C849" s="259" t="s">
        <v>1416</v>
      </c>
      <c r="D849" s="734"/>
      <c r="E849" s="216">
        <f t="shared" si="104"/>
        <v>43448</v>
      </c>
      <c r="F849" s="216">
        <f t="shared" si="104"/>
        <v>43454</v>
      </c>
      <c r="G849" s="216">
        <f t="shared" si="104"/>
        <v>43467</v>
      </c>
      <c r="H849" s="219"/>
      <c r="I849" s="214"/>
      <c r="J849" s="214"/>
    </row>
    <row r="850" spans="1:16" s="223" customFormat="1">
      <c r="A850" s="219"/>
      <c r="B850" s="217" t="s">
        <v>1415</v>
      </c>
      <c r="C850" s="259" t="s">
        <v>1414</v>
      </c>
      <c r="D850" s="735"/>
      <c r="E850" s="216">
        <f t="shared" si="104"/>
        <v>43455</v>
      </c>
      <c r="F850" s="216">
        <f t="shared" si="104"/>
        <v>43461</v>
      </c>
      <c r="G850" s="216">
        <f t="shared" si="104"/>
        <v>43474</v>
      </c>
      <c r="H850" s="219"/>
      <c r="I850" s="214"/>
      <c r="J850" s="214"/>
    </row>
    <row r="851" spans="1:16" s="223" customFormat="1">
      <c r="A851" s="219"/>
      <c r="B851" s="286"/>
      <c r="C851" s="285"/>
      <c r="D851" s="227"/>
      <c r="E851" s="226"/>
      <c r="F851" s="226"/>
      <c r="G851" s="226"/>
      <c r="H851" s="219"/>
      <c r="I851" s="214"/>
      <c r="J851" s="214"/>
    </row>
    <row r="852" spans="1:16" s="223" customFormat="1">
      <c r="A852" s="231" t="s">
        <v>148</v>
      </c>
      <c r="B852" s="253"/>
      <c r="C852" s="253"/>
      <c r="D852" s="253"/>
      <c r="E852" s="253"/>
      <c r="F852" s="231"/>
      <c r="G852" s="231"/>
      <c r="H852" s="251"/>
      <c r="I852" s="214"/>
      <c r="J852" s="214"/>
    </row>
    <row r="853" spans="1:16" s="223" customFormat="1">
      <c r="A853" s="219"/>
      <c r="B853" s="736" t="s">
        <v>825</v>
      </c>
      <c r="C853" s="736" t="s">
        <v>41</v>
      </c>
      <c r="D853" s="738" t="s">
        <v>42</v>
      </c>
      <c r="E853" s="218" t="s">
        <v>199</v>
      </c>
      <c r="F853" s="218" t="s">
        <v>199</v>
      </c>
      <c r="G853" s="218" t="s">
        <v>1413</v>
      </c>
      <c r="H853" s="218" t="s">
        <v>265</v>
      </c>
      <c r="I853" s="214"/>
      <c r="J853" s="214"/>
    </row>
    <row r="854" spans="1:16" s="223" customFormat="1">
      <c r="A854" s="219"/>
      <c r="B854" s="737"/>
      <c r="C854" s="737"/>
      <c r="D854" s="739"/>
      <c r="E854" s="218" t="s">
        <v>1083</v>
      </c>
      <c r="F854" s="218" t="s">
        <v>44</v>
      </c>
      <c r="G854" s="218" t="s">
        <v>45</v>
      </c>
      <c r="H854" s="218" t="s">
        <v>45</v>
      </c>
      <c r="I854" s="214"/>
      <c r="J854" s="214"/>
    </row>
    <row r="855" spans="1:16" s="223" customFormat="1" ht="16.5" customHeight="1">
      <c r="A855" s="219"/>
      <c r="B855" s="225" t="s">
        <v>1412</v>
      </c>
      <c r="C855" s="225" t="s">
        <v>1411</v>
      </c>
      <c r="D855" s="733" t="s">
        <v>1410</v>
      </c>
      <c r="E855" s="216">
        <f>F855-5</f>
        <v>43434</v>
      </c>
      <c r="F855" s="216">
        <v>43439</v>
      </c>
      <c r="G855" s="216">
        <f>F855+17</f>
        <v>43456</v>
      </c>
      <c r="H855" s="218" t="s">
        <v>1403</v>
      </c>
      <c r="I855" s="214"/>
      <c r="J855" s="214"/>
    </row>
    <row r="856" spans="1:16" s="223" customFormat="1">
      <c r="A856" s="219"/>
      <c r="B856" s="225" t="s">
        <v>1409</v>
      </c>
      <c r="C856" s="225" t="s">
        <v>1408</v>
      </c>
      <c r="D856" s="734"/>
      <c r="E856" s="216">
        <f t="shared" ref="E856:F858" si="105">E855+7</f>
        <v>43441</v>
      </c>
      <c r="F856" s="216">
        <f t="shared" si="105"/>
        <v>43446</v>
      </c>
      <c r="G856" s="216">
        <f>F856+17</f>
        <v>43463</v>
      </c>
      <c r="H856" s="218" t="s">
        <v>1403</v>
      </c>
      <c r="I856" s="214"/>
      <c r="J856" s="214"/>
    </row>
    <row r="857" spans="1:16" s="223" customFormat="1">
      <c r="A857" s="219"/>
      <c r="B857" s="225" t="s">
        <v>1407</v>
      </c>
      <c r="C857" s="225" t="s">
        <v>1406</v>
      </c>
      <c r="D857" s="734"/>
      <c r="E857" s="216">
        <f t="shared" si="105"/>
        <v>43448</v>
      </c>
      <c r="F857" s="216">
        <f t="shared" si="105"/>
        <v>43453</v>
      </c>
      <c r="G857" s="216">
        <f>F857+17</f>
        <v>43470</v>
      </c>
      <c r="H857" s="218" t="s">
        <v>1403</v>
      </c>
      <c r="I857" s="214"/>
      <c r="J857" s="214"/>
    </row>
    <row r="858" spans="1:16" s="223" customFormat="1">
      <c r="A858" s="219"/>
      <c r="B858" s="225" t="s">
        <v>1405</v>
      </c>
      <c r="C858" s="225" t="s">
        <v>1404</v>
      </c>
      <c r="D858" s="735"/>
      <c r="E858" s="216">
        <f t="shared" si="105"/>
        <v>43455</v>
      </c>
      <c r="F858" s="216">
        <f t="shared" si="105"/>
        <v>43460</v>
      </c>
      <c r="G858" s="216">
        <f>F858+17</f>
        <v>43477</v>
      </c>
      <c r="H858" s="218" t="s">
        <v>1403</v>
      </c>
      <c r="I858" s="214"/>
      <c r="J858" s="214"/>
    </row>
    <row r="859" spans="1:16" s="223" customFormat="1">
      <c r="A859" s="219"/>
      <c r="B859" s="228"/>
      <c r="C859" s="236"/>
      <c r="D859" s="227"/>
      <c r="E859" s="226"/>
      <c r="F859" s="226"/>
      <c r="G859" s="219"/>
      <c r="H859" s="219"/>
      <c r="I859" s="214"/>
      <c r="J859" s="214"/>
    </row>
    <row r="860" spans="1:16" s="223" customFormat="1">
      <c r="A860" s="740" t="s">
        <v>1402</v>
      </c>
      <c r="B860" s="740"/>
      <c r="C860" s="253"/>
      <c r="D860" s="231"/>
      <c r="E860" s="231"/>
      <c r="F860" s="231"/>
      <c r="G860" s="251"/>
      <c r="H860" s="219"/>
      <c r="I860" s="214"/>
      <c r="J860" s="214"/>
      <c r="K860" s="214"/>
      <c r="L860" s="214"/>
      <c r="M860" s="214"/>
      <c r="N860" s="214"/>
      <c r="O860" s="214"/>
      <c r="P860" s="214"/>
    </row>
    <row r="861" spans="1:16" s="223" customFormat="1">
      <c r="A861" s="219"/>
      <c r="B861" s="736" t="s">
        <v>825</v>
      </c>
      <c r="C861" s="736" t="s">
        <v>41</v>
      </c>
      <c r="D861" s="738" t="s">
        <v>42</v>
      </c>
      <c r="E861" s="218" t="s">
        <v>199</v>
      </c>
      <c r="F861" s="218" t="s">
        <v>199</v>
      </c>
      <c r="G861" s="218" t="s">
        <v>1401</v>
      </c>
      <c r="H861" s="219"/>
      <c r="I861" s="214"/>
      <c r="J861" s="214"/>
      <c r="K861" s="214"/>
      <c r="L861" s="214"/>
      <c r="M861" s="214"/>
      <c r="N861" s="214"/>
      <c r="O861" s="214"/>
      <c r="P861" s="214"/>
    </row>
    <row r="862" spans="1:16" s="223" customFormat="1">
      <c r="A862" s="219"/>
      <c r="B862" s="737"/>
      <c r="C862" s="737"/>
      <c r="D862" s="739"/>
      <c r="E862" s="218" t="s">
        <v>1083</v>
      </c>
      <c r="F862" s="218" t="s">
        <v>44</v>
      </c>
      <c r="G862" s="218" t="s">
        <v>45</v>
      </c>
      <c r="H862" s="219"/>
      <c r="I862" s="214"/>
      <c r="J862" s="214"/>
    </row>
    <row r="863" spans="1:16" s="223" customFormat="1">
      <c r="A863" s="219"/>
      <c r="B863" s="225" t="s">
        <v>1400</v>
      </c>
      <c r="C863" s="225" t="s">
        <v>1399</v>
      </c>
      <c r="D863" s="733" t="s">
        <v>1398</v>
      </c>
      <c r="E863" s="216">
        <f>F863-5</f>
        <v>43434</v>
      </c>
      <c r="F863" s="216">
        <v>43439</v>
      </c>
      <c r="G863" s="216">
        <f>F863+14</f>
        <v>43453</v>
      </c>
      <c r="H863" s="219"/>
      <c r="I863" s="214"/>
      <c r="J863" s="214"/>
    </row>
    <row r="864" spans="1:16" s="223" customFormat="1">
      <c r="A864" s="219"/>
      <c r="B864" s="225" t="s">
        <v>1397</v>
      </c>
      <c r="C864" s="225" t="s">
        <v>1396</v>
      </c>
      <c r="D864" s="734"/>
      <c r="E864" s="216">
        <f t="shared" ref="E864:G866" si="106">E863+7</f>
        <v>43441</v>
      </c>
      <c r="F864" s="216">
        <f t="shared" si="106"/>
        <v>43446</v>
      </c>
      <c r="G864" s="216">
        <f t="shared" si="106"/>
        <v>43460</v>
      </c>
      <c r="H864" s="219"/>
      <c r="I864" s="214"/>
      <c r="J864" s="214"/>
    </row>
    <row r="865" spans="1:10" s="223" customFormat="1">
      <c r="A865" s="219"/>
      <c r="B865" s="217" t="s">
        <v>1395</v>
      </c>
      <c r="C865" s="259" t="s">
        <v>1394</v>
      </c>
      <c r="D865" s="734"/>
      <c r="E865" s="216">
        <f t="shared" si="106"/>
        <v>43448</v>
      </c>
      <c r="F865" s="216">
        <f t="shared" si="106"/>
        <v>43453</v>
      </c>
      <c r="G865" s="216">
        <f t="shared" si="106"/>
        <v>43467</v>
      </c>
      <c r="H865" s="219"/>
      <c r="I865" s="214"/>
      <c r="J865" s="214"/>
    </row>
    <row r="866" spans="1:10" s="223" customFormat="1">
      <c r="A866" s="219"/>
      <c r="B866" s="217" t="s">
        <v>1393</v>
      </c>
      <c r="C866" s="259" t="s">
        <v>1392</v>
      </c>
      <c r="D866" s="735"/>
      <c r="E866" s="216">
        <f t="shared" si="106"/>
        <v>43455</v>
      </c>
      <c r="F866" s="216">
        <f t="shared" si="106"/>
        <v>43460</v>
      </c>
      <c r="G866" s="216">
        <f t="shared" si="106"/>
        <v>43474</v>
      </c>
      <c r="H866" s="219"/>
      <c r="I866" s="214"/>
      <c r="J866" s="214"/>
    </row>
    <row r="867" spans="1:10" s="223" customFormat="1">
      <c r="A867" s="219"/>
      <c r="B867" s="284"/>
      <c r="C867" s="219"/>
      <c r="D867" s="219"/>
      <c r="E867" s="226"/>
      <c r="F867" s="226"/>
      <c r="G867" s="226"/>
      <c r="H867" s="219"/>
      <c r="I867" s="214"/>
      <c r="J867" s="214"/>
    </row>
    <row r="868" spans="1:10" s="223" customFormat="1">
      <c r="A868" s="219"/>
      <c r="B868" s="736" t="s">
        <v>825</v>
      </c>
      <c r="C868" s="736" t="s">
        <v>41</v>
      </c>
      <c r="D868" s="738" t="s">
        <v>42</v>
      </c>
      <c r="E868" s="218" t="s">
        <v>199</v>
      </c>
      <c r="F868" s="218" t="s">
        <v>199</v>
      </c>
      <c r="G868" s="218" t="s">
        <v>1391</v>
      </c>
      <c r="H868" s="219"/>
      <c r="I868" s="214"/>
      <c r="J868" s="214"/>
    </row>
    <row r="869" spans="1:10" s="223" customFormat="1">
      <c r="A869" s="219"/>
      <c r="B869" s="737"/>
      <c r="C869" s="737"/>
      <c r="D869" s="739"/>
      <c r="E869" s="218" t="s">
        <v>1083</v>
      </c>
      <c r="F869" s="218" t="s">
        <v>44</v>
      </c>
      <c r="G869" s="218" t="s">
        <v>45</v>
      </c>
      <c r="H869" s="219"/>
      <c r="I869" s="214"/>
      <c r="J869" s="214"/>
    </row>
    <row r="870" spans="1:10" s="223" customFormat="1">
      <c r="A870" s="219"/>
      <c r="B870" s="225" t="s">
        <v>1390</v>
      </c>
      <c r="C870" s="225" t="s">
        <v>1389</v>
      </c>
      <c r="D870" s="733" t="s">
        <v>1388</v>
      </c>
      <c r="E870" s="216">
        <f>F870-3</f>
        <v>43432</v>
      </c>
      <c r="F870" s="216">
        <v>43435</v>
      </c>
      <c r="G870" s="216">
        <f>F870+14</f>
        <v>43449</v>
      </c>
      <c r="H870" s="219"/>
      <c r="I870" s="214"/>
      <c r="J870" s="214"/>
    </row>
    <row r="871" spans="1:10" s="223" customFormat="1">
      <c r="A871" s="219"/>
      <c r="B871" s="225" t="s">
        <v>1387</v>
      </c>
      <c r="C871" s="225" t="s">
        <v>1386</v>
      </c>
      <c r="D871" s="734"/>
      <c r="E871" s="216">
        <f t="shared" ref="E871:G874" si="107">E870+7</f>
        <v>43439</v>
      </c>
      <c r="F871" s="216">
        <f t="shared" si="107"/>
        <v>43442</v>
      </c>
      <c r="G871" s="216">
        <f t="shared" si="107"/>
        <v>43456</v>
      </c>
      <c r="H871" s="219"/>
      <c r="I871" s="214"/>
      <c r="J871" s="214"/>
    </row>
    <row r="872" spans="1:10" s="223" customFormat="1">
      <c r="A872" s="219"/>
      <c r="B872" s="217" t="s">
        <v>1385</v>
      </c>
      <c r="C872" s="259" t="s">
        <v>1384</v>
      </c>
      <c r="D872" s="734"/>
      <c r="E872" s="216">
        <f t="shared" si="107"/>
        <v>43446</v>
      </c>
      <c r="F872" s="216">
        <f t="shared" si="107"/>
        <v>43449</v>
      </c>
      <c r="G872" s="216">
        <f t="shared" si="107"/>
        <v>43463</v>
      </c>
      <c r="H872" s="219"/>
      <c r="I872" s="214"/>
      <c r="J872" s="214"/>
    </row>
    <row r="873" spans="1:10" s="223" customFormat="1">
      <c r="A873" s="219"/>
      <c r="B873" s="217" t="s">
        <v>1383</v>
      </c>
      <c r="C873" s="259" t="s">
        <v>1381</v>
      </c>
      <c r="D873" s="734"/>
      <c r="E873" s="216">
        <f t="shared" si="107"/>
        <v>43453</v>
      </c>
      <c r="F873" s="216">
        <f t="shared" si="107"/>
        <v>43456</v>
      </c>
      <c r="G873" s="216">
        <f t="shared" si="107"/>
        <v>43470</v>
      </c>
      <c r="H873" s="219"/>
      <c r="I873" s="214"/>
      <c r="J873" s="214"/>
    </row>
    <row r="874" spans="1:10" s="223" customFormat="1">
      <c r="A874" s="219"/>
      <c r="B874" s="217" t="s">
        <v>1382</v>
      </c>
      <c r="C874" s="259" t="s">
        <v>1381</v>
      </c>
      <c r="D874" s="735"/>
      <c r="E874" s="216">
        <f t="shared" si="107"/>
        <v>43460</v>
      </c>
      <c r="F874" s="216">
        <f t="shared" si="107"/>
        <v>43463</v>
      </c>
      <c r="G874" s="216">
        <f t="shared" si="107"/>
        <v>43477</v>
      </c>
      <c r="H874" s="219"/>
      <c r="I874" s="214"/>
      <c r="J874" s="214"/>
    </row>
    <row r="875" spans="1:10" s="223" customFormat="1">
      <c r="A875" s="219"/>
      <c r="B875" s="283"/>
      <c r="C875" s="282"/>
      <c r="D875" s="227"/>
      <c r="E875" s="226"/>
      <c r="F875" s="226"/>
      <c r="G875" s="226"/>
      <c r="H875" s="219"/>
      <c r="I875" s="214"/>
      <c r="J875" s="214"/>
    </row>
    <row r="876" spans="1:10">
      <c r="A876" s="748" t="s">
        <v>234</v>
      </c>
      <c r="B876" s="748"/>
      <c r="C876" s="748"/>
      <c r="D876" s="748"/>
      <c r="E876" s="748"/>
      <c r="F876" s="748"/>
      <c r="G876" s="748"/>
      <c r="H876" s="254"/>
      <c r="I876" s="261"/>
    </row>
    <row r="877" spans="1:10">
      <c r="A877" s="231" t="s">
        <v>109</v>
      </c>
      <c r="B877" s="214"/>
      <c r="C877" s="214"/>
    </row>
    <row r="878" spans="1:10">
      <c r="B878" s="749" t="s">
        <v>40</v>
      </c>
      <c r="C878" s="749" t="s">
        <v>41</v>
      </c>
      <c r="D878" s="750" t="s">
        <v>42</v>
      </c>
      <c r="E878" s="218" t="s">
        <v>199</v>
      </c>
      <c r="F878" s="218" t="s">
        <v>199</v>
      </c>
      <c r="G878" s="281" t="s">
        <v>244</v>
      </c>
    </row>
    <row r="879" spans="1:10">
      <c r="B879" s="749"/>
      <c r="C879" s="749"/>
      <c r="D879" s="750"/>
      <c r="E879" s="218" t="s">
        <v>1083</v>
      </c>
      <c r="F879" s="218" t="s">
        <v>44</v>
      </c>
      <c r="G879" s="281" t="s">
        <v>45</v>
      </c>
    </row>
    <row r="880" spans="1:10">
      <c r="B880" s="275" t="s">
        <v>1380</v>
      </c>
      <c r="C880" s="275" t="s">
        <v>1379</v>
      </c>
      <c r="D880" s="733" t="s">
        <v>1378</v>
      </c>
      <c r="E880" s="216">
        <v>43438</v>
      </c>
      <c r="F880" s="216">
        <v>43441</v>
      </c>
      <c r="G880" s="216">
        <f>F880+13</f>
        <v>43454</v>
      </c>
    </row>
    <row r="881" spans="1:7">
      <c r="B881" s="275" t="s">
        <v>1090</v>
      </c>
      <c r="C881" s="275"/>
      <c r="D881" s="734"/>
      <c r="E881" s="216">
        <f t="shared" ref="E881:G883" si="108">E880+7</f>
        <v>43445</v>
      </c>
      <c r="F881" s="216">
        <f t="shared" si="108"/>
        <v>43448</v>
      </c>
      <c r="G881" s="216">
        <f t="shared" si="108"/>
        <v>43461</v>
      </c>
    </row>
    <row r="882" spans="1:7">
      <c r="B882" s="276" t="s">
        <v>319</v>
      </c>
      <c r="C882" s="275" t="s">
        <v>24</v>
      </c>
      <c r="D882" s="734"/>
      <c r="E882" s="216">
        <f t="shared" si="108"/>
        <v>43452</v>
      </c>
      <c r="F882" s="216">
        <f t="shared" si="108"/>
        <v>43455</v>
      </c>
      <c r="G882" s="216">
        <f t="shared" si="108"/>
        <v>43468</v>
      </c>
    </row>
    <row r="883" spans="1:7">
      <c r="B883" s="276" t="s">
        <v>1377</v>
      </c>
      <c r="C883" s="275" t="s">
        <v>1376</v>
      </c>
      <c r="D883" s="735"/>
      <c r="E883" s="216">
        <f t="shared" si="108"/>
        <v>43459</v>
      </c>
      <c r="F883" s="216">
        <f t="shared" si="108"/>
        <v>43462</v>
      </c>
      <c r="G883" s="216">
        <f t="shared" si="108"/>
        <v>43475</v>
      </c>
    </row>
    <row r="884" spans="1:7">
      <c r="B884" s="214"/>
      <c r="C884" s="214"/>
    </row>
    <row r="885" spans="1:7">
      <c r="A885" s="231"/>
      <c r="B885" s="741" t="s">
        <v>40</v>
      </c>
      <c r="C885" s="741" t="s">
        <v>41</v>
      </c>
      <c r="D885" s="743" t="s">
        <v>42</v>
      </c>
      <c r="E885" s="218" t="s">
        <v>199</v>
      </c>
      <c r="F885" s="218" t="s">
        <v>199</v>
      </c>
      <c r="G885" s="281" t="s">
        <v>244</v>
      </c>
    </row>
    <row r="886" spans="1:7">
      <c r="A886" s="231"/>
      <c r="B886" s="742"/>
      <c r="C886" s="742"/>
      <c r="D886" s="744"/>
      <c r="E886" s="218" t="s">
        <v>1083</v>
      </c>
      <c r="F886" s="218" t="s">
        <v>44</v>
      </c>
      <c r="G886" s="281" t="s">
        <v>45</v>
      </c>
    </row>
    <row r="887" spans="1:7">
      <c r="A887" s="231"/>
      <c r="B887" s="275" t="s">
        <v>1375</v>
      </c>
      <c r="C887" s="275" t="s">
        <v>241</v>
      </c>
      <c r="D887" s="745" t="s">
        <v>1374</v>
      </c>
      <c r="E887" s="216">
        <v>43434</v>
      </c>
      <c r="F887" s="216">
        <v>43438</v>
      </c>
      <c r="G887" s="216">
        <f>F887+17</f>
        <v>43455</v>
      </c>
    </row>
    <row r="888" spans="1:7">
      <c r="A888" s="231"/>
      <c r="B888" s="276" t="s">
        <v>1373</v>
      </c>
      <c r="C888" s="275" t="s">
        <v>254</v>
      </c>
      <c r="D888" s="745"/>
      <c r="E888" s="216">
        <f t="shared" ref="E888:G890" si="109">E887+7</f>
        <v>43441</v>
      </c>
      <c r="F888" s="216">
        <f t="shared" si="109"/>
        <v>43445</v>
      </c>
      <c r="G888" s="216">
        <f t="shared" si="109"/>
        <v>43462</v>
      </c>
    </row>
    <row r="889" spans="1:7">
      <c r="A889" s="231"/>
      <c r="B889" s="276" t="s">
        <v>308</v>
      </c>
      <c r="C889" s="275" t="s">
        <v>254</v>
      </c>
      <c r="D889" s="745"/>
      <c r="E889" s="216">
        <f t="shared" si="109"/>
        <v>43448</v>
      </c>
      <c r="F889" s="216">
        <f t="shared" si="109"/>
        <v>43452</v>
      </c>
      <c r="G889" s="216">
        <f t="shared" si="109"/>
        <v>43469</v>
      </c>
    </row>
    <row r="890" spans="1:7">
      <c r="A890" s="231"/>
      <c r="B890" s="276" t="s">
        <v>1372</v>
      </c>
      <c r="C890" s="275" t="s">
        <v>255</v>
      </c>
      <c r="D890" s="745"/>
      <c r="E890" s="216">
        <f t="shared" si="109"/>
        <v>43455</v>
      </c>
      <c r="F890" s="216">
        <f t="shared" si="109"/>
        <v>43459</v>
      </c>
      <c r="G890" s="216">
        <f t="shared" si="109"/>
        <v>43476</v>
      </c>
    </row>
    <row r="891" spans="1:7">
      <c r="B891" s="214"/>
      <c r="C891" s="280"/>
    </row>
    <row r="892" spans="1:7">
      <c r="A892" s="231" t="s">
        <v>107</v>
      </c>
    </row>
    <row r="893" spans="1:7">
      <c r="B893" s="736" t="s">
        <v>40</v>
      </c>
      <c r="C893" s="736" t="s">
        <v>41</v>
      </c>
      <c r="D893" s="738" t="s">
        <v>42</v>
      </c>
      <c r="E893" s="218" t="s">
        <v>199</v>
      </c>
      <c r="F893" s="218" t="s">
        <v>199</v>
      </c>
      <c r="G893" s="267" t="s">
        <v>237</v>
      </c>
    </row>
    <row r="894" spans="1:7">
      <c r="B894" s="737"/>
      <c r="C894" s="737"/>
      <c r="D894" s="739"/>
      <c r="E894" s="218" t="s">
        <v>1083</v>
      </c>
      <c r="F894" s="218" t="s">
        <v>44</v>
      </c>
      <c r="G894" s="218" t="s">
        <v>45</v>
      </c>
    </row>
    <row r="895" spans="1:7">
      <c r="B895" s="275" t="s">
        <v>1380</v>
      </c>
      <c r="C895" s="275" t="s">
        <v>1379</v>
      </c>
      <c r="D895" s="733" t="s">
        <v>1378</v>
      </c>
      <c r="E895" s="216">
        <v>43438</v>
      </c>
      <c r="F895" s="216">
        <v>43441</v>
      </c>
      <c r="G895" s="216">
        <f>F895+17</f>
        <v>43458</v>
      </c>
    </row>
    <row r="896" spans="1:7">
      <c r="B896" s="275" t="s">
        <v>1090</v>
      </c>
      <c r="C896" s="275"/>
      <c r="D896" s="734"/>
      <c r="E896" s="216">
        <f t="shared" ref="E896:G898" si="110">E895+7</f>
        <v>43445</v>
      </c>
      <c r="F896" s="216">
        <f t="shared" si="110"/>
        <v>43448</v>
      </c>
      <c r="G896" s="216">
        <f t="shared" si="110"/>
        <v>43465</v>
      </c>
    </row>
    <row r="897" spans="1:7">
      <c r="B897" s="276" t="s">
        <v>319</v>
      </c>
      <c r="C897" s="275" t="s">
        <v>24</v>
      </c>
      <c r="D897" s="734"/>
      <c r="E897" s="216">
        <f t="shared" si="110"/>
        <v>43452</v>
      </c>
      <c r="F897" s="216">
        <f t="shared" si="110"/>
        <v>43455</v>
      </c>
      <c r="G897" s="216">
        <f t="shared" si="110"/>
        <v>43472</v>
      </c>
    </row>
    <row r="898" spans="1:7">
      <c r="B898" s="276" t="s">
        <v>1377</v>
      </c>
      <c r="C898" s="275" t="s">
        <v>1376</v>
      </c>
      <c r="D898" s="735"/>
      <c r="E898" s="216">
        <f t="shared" si="110"/>
        <v>43459</v>
      </c>
      <c r="F898" s="216">
        <f t="shared" si="110"/>
        <v>43462</v>
      </c>
      <c r="G898" s="216">
        <f t="shared" si="110"/>
        <v>43479</v>
      </c>
    </row>
    <row r="899" spans="1:7">
      <c r="B899" s="214"/>
      <c r="C899" s="214"/>
    </row>
    <row r="900" spans="1:7">
      <c r="B900" s="736" t="s">
        <v>40</v>
      </c>
      <c r="C900" s="736" t="s">
        <v>41</v>
      </c>
      <c r="D900" s="738" t="s">
        <v>42</v>
      </c>
      <c r="E900" s="218" t="s">
        <v>199</v>
      </c>
      <c r="F900" s="218" t="s">
        <v>199</v>
      </c>
      <c r="G900" s="267" t="s">
        <v>237</v>
      </c>
    </row>
    <row r="901" spans="1:7">
      <c r="B901" s="737"/>
      <c r="C901" s="737"/>
      <c r="D901" s="739"/>
      <c r="E901" s="218" t="s">
        <v>1083</v>
      </c>
      <c r="F901" s="218" t="s">
        <v>44</v>
      </c>
      <c r="G901" s="218" t="s">
        <v>45</v>
      </c>
    </row>
    <row r="902" spans="1:7">
      <c r="B902" s="275" t="s">
        <v>1375</v>
      </c>
      <c r="C902" s="275" t="s">
        <v>241</v>
      </c>
      <c r="D902" s="745" t="s">
        <v>1374</v>
      </c>
      <c r="E902" s="216">
        <v>43434</v>
      </c>
      <c r="F902" s="216">
        <v>43438</v>
      </c>
      <c r="G902" s="216">
        <f>F902+14</f>
        <v>43452</v>
      </c>
    </row>
    <row r="903" spans="1:7">
      <c r="B903" s="276" t="s">
        <v>1373</v>
      </c>
      <c r="C903" s="275" t="s">
        <v>254</v>
      </c>
      <c r="D903" s="745"/>
      <c r="E903" s="216">
        <f t="shared" ref="E903:G905" si="111">E902+7</f>
        <v>43441</v>
      </c>
      <c r="F903" s="216">
        <f t="shared" si="111"/>
        <v>43445</v>
      </c>
      <c r="G903" s="216">
        <f t="shared" si="111"/>
        <v>43459</v>
      </c>
    </row>
    <row r="904" spans="1:7">
      <c r="B904" s="276" t="s">
        <v>308</v>
      </c>
      <c r="C904" s="275" t="s">
        <v>254</v>
      </c>
      <c r="D904" s="745"/>
      <c r="E904" s="216">
        <f t="shared" si="111"/>
        <v>43448</v>
      </c>
      <c r="F904" s="216">
        <f t="shared" si="111"/>
        <v>43452</v>
      </c>
      <c r="G904" s="216">
        <f t="shared" si="111"/>
        <v>43466</v>
      </c>
    </row>
    <row r="905" spans="1:7">
      <c r="B905" s="276" t="s">
        <v>1372</v>
      </c>
      <c r="C905" s="275" t="s">
        <v>255</v>
      </c>
      <c r="D905" s="745"/>
      <c r="E905" s="216">
        <f t="shared" si="111"/>
        <v>43455</v>
      </c>
      <c r="F905" s="216">
        <f t="shared" si="111"/>
        <v>43459</v>
      </c>
      <c r="G905" s="216">
        <f t="shared" si="111"/>
        <v>43473</v>
      </c>
    </row>
    <row r="906" spans="1:7">
      <c r="B906" s="279"/>
      <c r="C906" s="279"/>
      <c r="D906" s="227"/>
      <c r="E906" s="226"/>
      <c r="F906" s="226"/>
      <c r="G906" s="226"/>
    </row>
    <row r="907" spans="1:7">
      <c r="A907" s="231" t="s">
        <v>105</v>
      </c>
      <c r="B907" s="253"/>
      <c r="C907" s="253"/>
      <c r="D907" s="231"/>
      <c r="E907" s="231"/>
      <c r="F907" s="231"/>
      <c r="G907" s="277"/>
    </row>
    <row r="908" spans="1:7">
      <c r="B908" s="736" t="s">
        <v>40</v>
      </c>
      <c r="C908" s="736" t="s">
        <v>41</v>
      </c>
      <c r="D908" s="738" t="s">
        <v>42</v>
      </c>
      <c r="E908" s="218" t="s">
        <v>199</v>
      </c>
      <c r="F908" s="218" t="s">
        <v>199</v>
      </c>
      <c r="G908" s="267" t="s">
        <v>235</v>
      </c>
    </row>
    <row r="909" spans="1:7">
      <c r="B909" s="737"/>
      <c r="C909" s="737"/>
      <c r="D909" s="739"/>
      <c r="E909" s="218" t="s">
        <v>1083</v>
      </c>
      <c r="F909" s="218" t="s">
        <v>44</v>
      </c>
      <c r="G909" s="218" t="s">
        <v>45</v>
      </c>
    </row>
    <row r="910" spans="1:7">
      <c r="B910" s="275" t="s">
        <v>1371</v>
      </c>
      <c r="C910" s="275" t="s">
        <v>1370</v>
      </c>
      <c r="D910" s="745" t="s">
        <v>1369</v>
      </c>
      <c r="E910" s="216">
        <v>43433</v>
      </c>
      <c r="F910" s="216">
        <v>43437</v>
      </c>
      <c r="G910" s="216">
        <f>F910+13</f>
        <v>43450</v>
      </c>
    </row>
    <row r="911" spans="1:7">
      <c r="B911" s="276" t="s">
        <v>236</v>
      </c>
      <c r="C911" s="275" t="s">
        <v>1368</v>
      </c>
      <c r="D911" s="745"/>
      <c r="E911" s="216">
        <f t="shared" ref="E911:F914" si="112">E910+7</f>
        <v>43440</v>
      </c>
      <c r="F911" s="216">
        <f t="shared" si="112"/>
        <v>43444</v>
      </c>
      <c r="G911" s="216">
        <f>F911+13</f>
        <v>43457</v>
      </c>
    </row>
    <row r="912" spans="1:7">
      <c r="B912" s="276" t="s">
        <v>1367</v>
      </c>
      <c r="C912" s="275" t="s">
        <v>26</v>
      </c>
      <c r="D912" s="745"/>
      <c r="E912" s="216">
        <f t="shared" si="112"/>
        <v>43447</v>
      </c>
      <c r="F912" s="216">
        <f t="shared" si="112"/>
        <v>43451</v>
      </c>
      <c r="G912" s="216">
        <f>F912+13</f>
        <v>43464</v>
      </c>
    </row>
    <row r="913" spans="1:9">
      <c r="B913" s="276" t="s">
        <v>1366</v>
      </c>
      <c r="C913" s="275" t="s">
        <v>1365</v>
      </c>
      <c r="D913" s="745"/>
      <c r="E913" s="216">
        <f t="shared" si="112"/>
        <v>43454</v>
      </c>
      <c r="F913" s="216">
        <f t="shared" si="112"/>
        <v>43458</v>
      </c>
      <c r="G913" s="216">
        <f>F913+13</f>
        <v>43471</v>
      </c>
    </row>
    <row r="914" spans="1:9">
      <c r="B914" s="276" t="s">
        <v>1364</v>
      </c>
      <c r="C914" s="275" t="s">
        <v>1363</v>
      </c>
      <c r="D914" s="745"/>
      <c r="E914" s="216">
        <f t="shared" si="112"/>
        <v>43461</v>
      </c>
      <c r="F914" s="216">
        <f t="shared" si="112"/>
        <v>43465</v>
      </c>
      <c r="G914" s="216">
        <f>F914+13</f>
        <v>43478</v>
      </c>
    </row>
    <row r="915" spans="1:9">
      <c r="B915" s="278"/>
      <c r="C915" s="278"/>
      <c r="D915" s="227"/>
      <c r="E915" s="226"/>
      <c r="F915" s="226"/>
    </row>
    <row r="916" spans="1:9">
      <c r="A916" s="231" t="s">
        <v>104</v>
      </c>
      <c r="B916" s="253"/>
      <c r="C916" s="253"/>
      <c r="D916" s="253"/>
      <c r="E916" s="253"/>
      <c r="F916" s="231"/>
      <c r="G916" s="231"/>
      <c r="H916" s="277"/>
      <c r="I916" s="261"/>
    </row>
    <row r="917" spans="1:9">
      <c r="B917" s="741" t="s">
        <v>40</v>
      </c>
      <c r="C917" s="741" t="s">
        <v>41</v>
      </c>
      <c r="D917" s="743" t="s">
        <v>42</v>
      </c>
      <c r="E917" s="218" t="s">
        <v>199</v>
      </c>
      <c r="F917" s="218" t="s">
        <v>199</v>
      </c>
      <c r="G917" s="218" t="s">
        <v>104</v>
      </c>
    </row>
    <row r="918" spans="1:9">
      <c r="B918" s="742"/>
      <c r="C918" s="742"/>
      <c r="D918" s="744"/>
      <c r="E918" s="218" t="s">
        <v>1083</v>
      </c>
      <c r="F918" s="218" t="s">
        <v>44</v>
      </c>
      <c r="G918" s="218" t="s">
        <v>45</v>
      </c>
    </row>
    <row r="919" spans="1:9">
      <c r="B919" s="275" t="s">
        <v>1371</v>
      </c>
      <c r="C919" s="275" t="s">
        <v>1370</v>
      </c>
      <c r="D919" s="745" t="s">
        <v>1369</v>
      </c>
      <c r="E919" s="216">
        <v>43433</v>
      </c>
      <c r="F919" s="216">
        <v>43437</v>
      </c>
      <c r="G919" s="216">
        <f>F919+18</f>
        <v>43455</v>
      </c>
    </row>
    <row r="920" spans="1:9">
      <c r="B920" s="276" t="s">
        <v>236</v>
      </c>
      <c r="C920" s="275" t="s">
        <v>1368</v>
      </c>
      <c r="D920" s="745"/>
      <c r="E920" s="216">
        <f t="shared" ref="E920:F923" si="113">E919+7</f>
        <v>43440</v>
      </c>
      <c r="F920" s="216">
        <f t="shared" si="113"/>
        <v>43444</v>
      </c>
      <c r="G920" s="216">
        <f>F920+18</f>
        <v>43462</v>
      </c>
    </row>
    <row r="921" spans="1:9">
      <c r="B921" s="276" t="s">
        <v>1367</v>
      </c>
      <c r="C921" s="275" t="s">
        <v>26</v>
      </c>
      <c r="D921" s="745"/>
      <c r="E921" s="216">
        <f t="shared" si="113"/>
        <v>43447</v>
      </c>
      <c r="F921" s="216">
        <f t="shared" si="113"/>
        <v>43451</v>
      </c>
      <c r="G921" s="216">
        <f>F921+18</f>
        <v>43469</v>
      </c>
    </row>
    <row r="922" spans="1:9">
      <c r="B922" s="276" t="s">
        <v>1366</v>
      </c>
      <c r="C922" s="275" t="s">
        <v>1365</v>
      </c>
      <c r="D922" s="745"/>
      <c r="E922" s="216">
        <f t="shared" si="113"/>
        <v>43454</v>
      </c>
      <c r="F922" s="216">
        <f t="shared" si="113"/>
        <v>43458</v>
      </c>
      <c r="G922" s="216">
        <f>F922+18</f>
        <v>43476</v>
      </c>
    </row>
    <row r="923" spans="1:9">
      <c r="B923" s="276" t="s">
        <v>1364</v>
      </c>
      <c r="C923" s="275" t="s">
        <v>1363</v>
      </c>
      <c r="D923" s="745"/>
      <c r="E923" s="216">
        <f t="shared" si="113"/>
        <v>43461</v>
      </c>
      <c r="F923" s="216">
        <f t="shared" si="113"/>
        <v>43465</v>
      </c>
      <c r="G923" s="216">
        <f>F923+18</f>
        <v>43483</v>
      </c>
    </row>
    <row r="924" spans="1:9">
      <c r="B924" s="214"/>
      <c r="C924" s="214"/>
    </row>
    <row r="925" spans="1:9">
      <c r="A925" s="740" t="s">
        <v>1362</v>
      </c>
      <c r="B925" s="740"/>
      <c r="C925" s="264"/>
      <c r="D925" s="226"/>
      <c r="E925" s="227"/>
      <c r="F925" s="226"/>
      <c r="G925" s="226"/>
    </row>
    <row r="926" spans="1:9">
      <c r="B926" s="741" t="s">
        <v>40</v>
      </c>
      <c r="C926" s="741" t="s">
        <v>41</v>
      </c>
      <c r="D926" s="743" t="s">
        <v>42</v>
      </c>
      <c r="E926" s="218" t="s">
        <v>199</v>
      </c>
      <c r="F926" s="218" t="s">
        <v>199</v>
      </c>
      <c r="G926" s="218" t="s">
        <v>100</v>
      </c>
      <c r="H926" s="218" t="s">
        <v>1361</v>
      </c>
    </row>
    <row r="927" spans="1:9">
      <c r="B927" s="742"/>
      <c r="C927" s="742"/>
      <c r="D927" s="744"/>
      <c r="E927" s="218" t="s">
        <v>1083</v>
      </c>
      <c r="F927" s="218" t="s">
        <v>44</v>
      </c>
      <c r="G927" s="218" t="s">
        <v>45</v>
      </c>
      <c r="H927" s="218" t="s">
        <v>45</v>
      </c>
    </row>
    <row r="928" spans="1:9">
      <c r="B928" s="225" t="s">
        <v>1360</v>
      </c>
      <c r="C928" s="225" t="s">
        <v>269</v>
      </c>
      <c r="D928" s="733" t="s">
        <v>1359</v>
      </c>
      <c r="E928" s="216">
        <v>43437</v>
      </c>
      <c r="F928" s="216">
        <v>43440</v>
      </c>
      <c r="G928" s="216">
        <v>43451</v>
      </c>
      <c r="H928" s="255" t="s">
        <v>98</v>
      </c>
    </row>
    <row r="929" spans="1:9">
      <c r="B929" s="225" t="s">
        <v>1358</v>
      </c>
      <c r="C929" s="225" t="s">
        <v>1357</v>
      </c>
      <c r="D929" s="734"/>
      <c r="E929" s="216">
        <f t="shared" ref="E929:G931" si="114">E928+7</f>
        <v>43444</v>
      </c>
      <c r="F929" s="216">
        <f t="shared" si="114"/>
        <v>43447</v>
      </c>
      <c r="G929" s="216">
        <f t="shared" si="114"/>
        <v>43458</v>
      </c>
      <c r="H929" s="255" t="s">
        <v>98</v>
      </c>
    </row>
    <row r="930" spans="1:9">
      <c r="B930" s="225" t="s">
        <v>1356</v>
      </c>
      <c r="C930" s="225" t="s">
        <v>291</v>
      </c>
      <c r="D930" s="734"/>
      <c r="E930" s="216">
        <f t="shared" si="114"/>
        <v>43451</v>
      </c>
      <c r="F930" s="216">
        <f t="shared" si="114"/>
        <v>43454</v>
      </c>
      <c r="G930" s="216">
        <f t="shared" si="114"/>
        <v>43465</v>
      </c>
      <c r="H930" s="255" t="s">
        <v>98</v>
      </c>
    </row>
    <row r="931" spans="1:9">
      <c r="B931" s="217" t="s">
        <v>1355</v>
      </c>
      <c r="C931" s="259" t="s">
        <v>1354</v>
      </c>
      <c r="D931" s="735"/>
      <c r="E931" s="216">
        <f t="shared" si="114"/>
        <v>43458</v>
      </c>
      <c r="F931" s="216">
        <f t="shared" si="114"/>
        <v>43461</v>
      </c>
      <c r="G931" s="216">
        <f t="shared" si="114"/>
        <v>43472</v>
      </c>
      <c r="H931" s="255" t="s">
        <v>98</v>
      </c>
    </row>
    <row r="932" spans="1:9">
      <c r="B932" s="214"/>
      <c r="C932" s="214"/>
      <c r="E932" s="226"/>
      <c r="F932" s="274"/>
      <c r="G932" s="226"/>
      <c r="H932" s="257"/>
    </row>
    <row r="933" spans="1:9">
      <c r="A933" s="272" t="s">
        <v>154</v>
      </c>
      <c r="B933" s="273"/>
      <c r="C933" s="273"/>
      <c r="D933" s="272"/>
      <c r="E933" s="272"/>
      <c r="F933" s="272"/>
      <c r="G933" s="272"/>
      <c r="H933" s="272"/>
      <c r="I933" s="250"/>
    </row>
    <row r="934" spans="1:9">
      <c r="A934" s="231" t="s">
        <v>155</v>
      </c>
      <c r="B934" s="253"/>
      <c r="C934" s="271"/>
      <c r="D934" s="253"/>
      <c r="E934" s="253"/>
      <c r="F934" s="231"/>
      <c r="G934" s="270"/>
      <c r="H934" s="251"/>
    </row>
    <row r="935" spans="1:9">
      <c r="A935" s="219"/>
      <c r="B935" s="736" t="s">
        <v>40</v>
      </c>
      <c r="C935" s="736" t="s">
        <v>41</v>
      </c>
      <c r="D935" s="738" t="s">
        <v>42</v>
      </c>
      <c r="E935" s="218" t="s">
        <v>199</v>
      </c>
      <c r="F935" s="218" t="s">
        <v>199</v>
      </c>
      <c r="G935" s="267" t="s">
        <v>275</v>
      </c>
      <c r="H935" s="219"/>
    </row>
    <row r="936" spans="1:9">
      <c r="A936" s="219"/>
      <c r="B936" s="737"/>
      <c r="C936" s="737"/>
      <c r="D936" s="739"/>
      <c r="E936" s="218" t="s">
        <v>1083</v>
      </c>
      <c r="F936" s="218" t="s">
        <v>44</v>
      </c>
      <c r="G936" s="267" t="s">
        <v>45</v>
      </c>
      <c r="H936" s="219"/>
    </row>
    <row r="937" spans="1:9">
      <c r="A937" s="219"/>
      <c r="B937" s="217" t="s">
        <v>1353</v>
      </c>
      <c r="C937" s="259" t="s">
        <v>1352</v>
      </c>
      <c r="D937" s="734" t="s">
        <v>1351</v>
      </c>
      <c r="E937" s="216">
        <v>43433</v>
      </c>
      <c r="F937" s="216">
        <v>43437</v>
      </c>
      <c r="G937" s="216">
        <v>43458</v>
      </c>
      <c r="H937" s="219"/>
    </row>
    <row r="938" spans="1:9">
      <c r="A938" s="219"/>
      <c r="B938" s="217" t="s">
        <v>1350</v>
      </c>
      <c r="C938" s="259" t="s">
        <v>1349</v>
      </c>
      <c r="D938" s="734"/>
      <c r="E938" s="216">
        <f t="shared" ref="E938:G941" si="115">E937+7</f>
        <v>43440</v>
      </c>
      <c r="F938" s="216">
        <f t="shared" si="115"/>
        <v>43444</v>
      </c>
      <c r="G938" s="216">
        <f t="shared" si="115"/>
        <v>43465</v>
      </c>
      <c r="H938" s="219"/>
    </row>
    <row r="939" spans="1:9">
      <c r="A939" s="219"/>
      <c r="B939" s="217" t="s">
        <v>1348</v>
      </c>
      <c r="C939" s="259" t="s">
        <v>1347</v>
      </c>
      <c r="D939" s="734"/>
      <c r="E939" s="216">
        <f t="shared" si="115"/>
        <v>43447</v>
      </c>
      <c r="F939" s="216">
        <f t="shared" si="115"/>
        <v>43451</v>
      </c>
      <c r="G939" s="216">
        <f t="shared" si="115"/>
        <v>43472</v>
      </c>
      <c r="H939" s="219"/>
    </row>
    <row r="940" spans="1:9">
      <c r="A940" s="219"/>
      <c r="B940" s="217" t="s">
        <v>1346</v>
      </c>
      <c r="C940" s="259" t="s">
        <v>1345</v>
      </c>
      <c r="D940" s="734"/>
      <c r="E940" s="216">
        <f t="shared" si="115"/>
        <v>43454</v>
      </c>
      <c r="F940" s="216">
        <f t="shared" si="115"/>
        <v>43458</v>
      </c>
      <c r="G940" s="216">
        <f t="shared" si="115"/>
        <v>43479</v>
      </c>
      <c r="H940" s="219"/>
    </row>
    <row r="941" spans="1:9">
      <c r="A941" s="219"/>
      <c r="B941" s="217" t="s">
        <v>1344</v>
      </c>
      <c r="C941" s="259" t="s">
        <v>1343</v>
      </c>
      <c r="D941" s="735"/>
      <c r="E941" s="216">
        <f t="shared" si="115"/>
        <v>43461</v>
      </c>
      <c r="F941" s="216">
        <f t="shared" si="115"/>
        <v>43465</v>
      </c>
      <c r="G941" s="216">
        <f t="shared" si="115"/>
        <v>43486</v>
      </c>
      <c r="H941" s="219"/>
    </row>
    <row r="942" spans="1:9">
      <c r="A942" s="219"/>
      <c r="B942" s="220"/>
      <c r="C942" s="220"/>
      <c r="D942" s="219"/>
      <c r="E942" s="219"/>
      <c r="F942" s="219"/>
      <c r="G942" s="219"/>
      <c r="H942" s="219"/>
    </row>
    <row r="943" spans="1:9">
      <c r="A943" s="219"/>
      <c r="B943" s="736" t="s">
        <v>40</v>
      </c>
      <c r="C943" s="736" t="s">
        <v>41</v>
      </c>
      <c r="D943" s="738" t="s">
        <v>42</v>
      </c>
      <c r="E943" s="218" t="s">
        <v>199</v>
      </c>
      <c r="F943" s="218" t="s">
        <v>199</v>
      </c>
      <c r="G943" s="267" t="s">
        <v>275</v>
      </c>
      <c r="H943" s="219"/>
    </row>
    <row r="944" spans="1:9">
      <c r="A944" s="219"/>
      <c r="B944" s="737"/>
      <c r="C944" s="737"/>
      <c r="D944" s="739"/>
      <c r="E944" s="218" t="s">
        <v>1083</v>
      </c>
      <c r="F944" s="218" t="s">
        <v>44</v>
      </c>
      <c r="G944" s="218" t="s">
        <v>45</v>
      </c>
      <c r="H944" s="219"/>
    </row>
    <row r="945" spans="1:8">
      <c r="A945" s="219"/>
      <c r="B945" s="225" t="s">
        <v>1342</v>
      </c>
      <c r="C945" s="225" t="s">
        <v>1341</v>
      </c>
      <c r="D945" s="733" t="s">
        <v>1340</v>
      </c>
      <c r="E945" s="216">
        <v>43437</v>
      </c>
      <c r="F945" s="216">
        <v>43440</v>
      </c>
      <c r="G945" s="216">
        <v>43460</v>
      </c>
      <c r="H945" s="219"/>
    </row>
    <row r="946" spans="1:8">
      <c r="A946" s="219"/>
      <c r="B946" s="225" t="s">
        <v>1339</v>
      </c>
      <c r="C946" s="225" t="s">
        <v>1338</v>
      </c>
      <c r="D946" s="734"/>
      <c r="E946" s="216">
        <f t="shared" ref="E946:G948" si="116">E945+7</f>
        <v>43444</v>
      </c>
      <c r="F946" s="216">
        <f t="shared" si="116"/>
        <v>43447</v>
      </c>
      <c r="G946" s="216">
        <f t="shared" si="116"/>
        <v>43467</v>
      </c>
      <c r="H946" s="219"/>
    </row>
    <row r="947" spans="1:8">
      <c r="A947" s="219"/>
      <c r="B947" s="225" t="s">
        <v>1337</v>
      </c>
      <c r="C947" s="225" t="s">
        <v>1336</v>
      </c>
      <c r="D947" s="734"/>
      <c r="E947" s="216">
        <f t="shared" si="116"/>
        <v>43451</v>
      </c>
      <c r="F947" s="216">
        <f t="shared" si="116"/>
        <v>43454</v>
      </c>
      <c r="G947" s="216">
        <f t="shared" si="116"/>
        <v>43474</v>
      </c>
      <c r="H947" s="219"/>
    </row>
    <row r="948" spans="1:8">
      <c r="A948" s="219"/>
      <c r="B948" s="217" t="s">
        <v>1335</v>
      </c>
      <c r="C948" s="259" t="s">
        <v>1334</v>
      </c>
      <c r="D948" s="735"/>
      <c r="E948" s="216">
        <f t="shared" si="116"/>
        <v>43458</v>
      </c>
      <c r="F948" s="216">
        <f t="shared" si="116"/>
        <v>43461</v>
      </c>
      <c r="G948" s="216">
        <f t="shared" si="116"/>
        <v>43481</v>
      </c>
      <c r="H948" s="219"/>
    </row>
    <row r="949" spans="1:8">
      <c r="A949" s="219"/>
      <c r="B949" s="219"/>
      <c r="C949" s="220"/>
      <c r="D949" s="219"/>
      <c r="E949" s="219"/>
      <c r="F949" s="219"/>
      <c r="G949" s="219"/>
      <c r="H949" s="219"/>
    </row>
    <row r="950" spans="1:8">
      <c r="A950" s="231"/>
      <c r="B950" s="736" t="s">
        <v>40</v>
      </c>
      <c r="C950" s="736" t="s">
        <v>41</v>
      </c>
      <c r="D950" s="738" t="s">
        <v>42</v>
      </c>
      <c r="E950" s="218" t="s">
        <v>199</v>
      </c>
      <c r="F950" s="218" t="s">
        <v>199</v>
      </c>
      <c r="G950" s="218" t="s">
        <v>276</v>
      </c>
      <c r="H950" s="251"/>
    </row>
    <row r="951" spans="1:8">
      <c r="A951" s="231"/>
      <c r="B951" s="737"/>
      <c r="C951" s="737"/>
      <c r="D951" s="739"/>
      <c r="E951" s="218" t="s">
        <v>1083</v>
      </c>
      <c r="F951" s="218" t="s">
        <v>44</v>
      </c>
      <c r="G951" s="218" t="s">
        <v>45</v>
      </c>
      <c r="H951" s="251"/>
    </row>
    <row r="952" spans="1:8">
      <c r="A952" s="231"/>
      <c r="B952" s="225" t="s">
        <v>1323</v>
      </c>
      <c r="C952" s="225" t="s">
        <v>1322</v>
      </c>
      <c r="D952" s="733" t="s">
        <v>1333</v>
      </c>
      <c r="E952" s="216">
        <v>43431</v>
      </c>
      <c r="F952" s="216">
        <v>43435</v>
      </c>
      <c r="G952" s="216">
        <v>43452</v>
      </c>
      <c r="H952" s="251"/>
    </row>
    <row r="953" spans="1:8">
      <c r="A953" s="231"/>
      <c r="B953" s="225" t="s">
        <v>1090</v>
      </c>
      <c r="C953" s="225"/>
      <c r="D953" s="734"/>
      <c r="E953" s="216"/>
      <c r="F953" s="216"/>
      <c r="G953" s="216"/>
      <c r="H953" s="251"/>
    </row>
    <row r="954" spans="1:8">
      <c r="A954" s="231"/>
      <c r="B954" s="225" t="s">
        <v>1320</v>
      </c>
      <c r="C954" s="225" t="s">
        <v>1319</v>
      </c>
      <c r="D954" s="734"/>
      <c r="E954" s="216">
        <v>43445</v>
      </c>
      <c r="F954" s="216">
        <v>43449</v>
      </c>
      <c r="G954" s="216">
        <v>43466</v>
      </c>
      <c r="H954" s="251"/>
    </row>
    <row r="955" spans="1:8">
      <c r="A955" s="231"/>
      <c r="B955" s="217" t="s">
        <v>1105</v>
      </c>
      <c r="C955" s="259"/>
      <c r="D955" s="734"/>
      <c r="E955" s="216">
        <f t="shared" ref="E955:G956" si="117">E954+7</f>
        <v>43452</v>
      </c>
      <c r="F955" s="216">
        <f t="shared" si="117"/>
        <v>43456</v>
      </c>
      <c r="G955" s="216">
        <f t="shared" si="117"/>
        <v>43473</v>
      </c>
      <c r="H955" s="251"/>
    </row>
    <row r="956" spans="1:8">
      <c r="A956" s="231"/>
      <c r="B956" s="225" t="s">
        <v>625</v>
      </c>
      <c r="C956" s="225" t="s">
        <v>1318</v>
      </c>
      <c r="D956" s="735"/>
      <c r="E956" s="216">
        <f t="shared" si="117"/>
        <v>43459</v>
      </c>
      <c r="F956" s="216">
        <f t="shared" si="117"/>
        <v>43463</v>
      </c>
      <c r="G956" s="216">
        <f t="shared" si="117"/>
        <v>43480</v>
      </c>
      <c r="H956" s="251"/>
    </row>
    <row r="957" spans="1:8">
      <c r="A957" s="231"/>
      <c r="B957" s="253"/>
      <c r="C957" s="264"/>
      <c r="D957" s="227"/>
      <c r="E957" s="227"/>
      <c r="F957" s="219"/>
      <c r="G957" s="226"/>
      <c r="H957" s="251"/>
    </row>
    <row r="958" spans="1:8">
      <c r="A958" s="231" t="s">
        <v>1332</v>
      </c>
      <c r="B958" s="271"/>
      <c r="C958" s="271"/>
      <c r="D958" s="253"/>
      <c r="E958" s="253"/>
      <c r="F958" s="231"/>
      <c r="G958" s="270"/>
      <c r="H958" s="251"/>
    </row>
    <row r="959" spans="1:8">
      <c r="A959" s="231"/>
      <c r="B959" s="736" t="s">
        <v>40</v>
      </c>
      <c r="C959" s="736" t="s">
        <v>41</v>
      </c>
      <c r="D959" s="738" t="s">
        <v>42</v>
      </c>
      <c r="E959" s="218" t="s">
        <v>199</v>
      </c>
      <c r="F959" s="218" t="s">
        <v>199</v>
      </c>
      <c r="G959" s="218" t="s">
        <v>1331</v>
      </c>
    </row>
    <row r="960" spans="1:8">
      <c r="A960" s="231"/>
      <c r="B960" s="737"/>
      <c r="C960" s="737"/>
      <c r="D960" s="739"/>
      <c r="E960" s="218" t="s">
        <v>1083</v>
      </c>
      <c r="F960" s="218" t="s">
        <v>44</v>
      </c>
      <c r="G960" s="218" t="s">
        <v>45</v>
      </c>
    </row>
    <row r="961" spans="1:9">
      <c r="A961" s="231"/>
      <c r="B961" s="225" t="s">
        <v>1330</v>
      </c>
      <c r="C961" s="225" t="s">
        <v>1329</v>
      </c>
      <c r="D961" s="733" t="s">
        <v>1328</v>
      </c>
      <c r="E961" s="216">
        <v>43437</v>
      </c>
      <c r="F961" s="216">
        <v>43441</v>
      </c>
      <c r="G961" s="216">
        <v>43461</v>
      </c>
    </row>
    <row r="962" spans="1:9">
      <c r="A962" s="231"/>
      <c r="B962" s="217" t="s">
        <v>1327</v>
      </c>
      <c r="C962" s="259" t="s">
        <v>1326</v>
      </c>
      <c r="D962" s="734"/>
      <c r="E962" s="216">
        <f>E961+7</f>
        <v>43444</v>
      </c>
      <c r="F962" s="216">
        <f>F961+7</f>
        <v>43448</v>
      </c>
      <c r="G962" s="216">
        <f>G961+7</f>
        <v>43468</v>
      </c>
    </row>
    <row r="963" spans="1:9">
      <c r="A963" s="231"/>
      <c r="B963" s="235" t="s">
        <v>1090</v>
      </c>
      <c r="C963" s="269"/>
      <c r="D963" s="734"/>
      <c r="E963" s="216"/>
      <c r="F963" s="216"/>
      <c r="G963" s="216"/>
    </row>
    <row r="964" spans="1:9">
      <c r="A964" s="231"/>
      <c r="B964" s="225" t="s">
        <v>1325</v>
      </c>
      <c r="C964" s="225" t="s">
        <v>1324</v>
      </c>
      <c r="D964" s="735"/>
      <c r="E964" s="216">
        <v>43458</v>
      </c>
      <c r="F964" s="216">
        <v>43462</v>
      </c>
      <c r="G964" s="216">
        <v>43482</v>
      </c>
    </row>
    <row r="965" spans="1:9">
      <c r="A965" s="231"/>
      <c r="B965" s="228"/>
      <c r="C965" s="236"/>
      <c r="D965" s="227"/>
      <c r="E965" s="227"/>
      <c r="F965" s="226"/>
      <c r="G965" s="226"/>
      <c r="H965" s="251"/>
    </row>
    <row r="966" spans="1:9">
      <c r="A966" s="231" t="s">
        <v>157</v>
      </c>
      <c r="B966" s="271"/>
      <c r="C966" s="271"/>
      <c r="D966" s="253"/>
      <c r="E966" s="253"/>
      <c r="F966" s="231"/>
      <c r="G966" s="270"/>
      <c r="H966" s="251"/>
    </row>
    <row r="967" spans="1:9">
      <c r="A967" s="231"/>
      <c r="B967" s="736" t="s">
        <v>40</v>
      </c>
      <c r="C967" s="736" t="s">
        <v>41</v>
      </c>
      <c r="D967" s="738" t="s">
        <v>42</v>
      </c>
      <c r="E967" s="218" t="s">
        <v>199</v>
      </c>
      <c r="F967" s="218" t="s">
        <v>199</v>
      </c>
      <c r="G967" s="218" t="s">
        <v>276</v>
      </c>
      <c r="H967" s="218" t="s">
        <v>157</v>
      </c>
    </row>
    <row r="968" spans="1:9">
      <c r="A968" s="231"/>
      <c r="B968" s="737"/>
      <c r="C968" s="737"/>
      <c r="D968" s="739"/>
      <c r="E968" s="218" t="s">
        <v>1083</v>
      </c>
      <c r="F968" s="218" t="s">
        <v>44</v>
      </c>
      <c r="G968" s="218" t="s">
        <v>45</v>
      </c>
      <c r="H968" s="218" t="s">
        <v>45</v>
      </c>
    </row>
    <row r="969" spans="1:9">
      <c r="A969" s="231"/>
      <c r="B969" s="225" t="s">
        <v>1330</v>
      </c>
      <c r="C969" s="225" t="s">
        <v>1329</v>
      </c>
      <c r="D969" s="733" t="s">
        <v>1328</v>
      </c>
      <c r="E969" s="216">
        <v>43437</v>
      </c>
      <c r="F969" s="216">
        <v>43441</v>
      </c>
      <c r="G969" s="216">
        <v>43460</v>
      </c>
      <c r="H969" s="218" t="s">
        <v>1302</v>
      </c>
    </row>
    <row r="970" spans="1:9">
      <c r="A970" s="231"/>
      <c r="B970" s="217" t="s">
        <v>1327</v>
      </c>
      <c r="C970" s="259" t="s">
        <v>1326</v>
      </c>
      <c r="D970" s="734"/>
      <c r="E970" s="216">
        <f>E969+7</f>
        <v>43444</v>
      </c>
      <c r="F970" s="216">
        <f>F969+7</f>
        <v>43448</v>
      </c>
      <c r="G970" s="216">
        <f>G969+7</f>
        <v>43467</v>
      </c>
      <c r="H970" s="218" t="s">
        <v>1302</v>
      </c>
    </row>
    <row r="971" spans="1:9">
      <c r="A971" s="231"/>
      <c r="B971" s="235" t="s">
        <v>1090</v>
      </c>
      <c r="C971" s="269"/>
      <c r="D971" s="734"/>
      <c r="E971" s="216"/>
      <c r="F971" s="216"/>
      <c r="G971" s="216"/>
      <c r="H971" s="218"/>
    </row>
    <row r="972" spans="1:9">
      <c r="A972" s="231"/>
      <c r="B972" s="225" t="s">
        <v>1325</v>
      </c>
      <c r="C972" s="225" t="s">
        <v>1324</v>
      </c>
      <c r="D972" s="735"/>
      <c r="E972" s="216">
        <v>43458</v>
      </c>
      <c r="F972" s="216">
        <v>43462</v>
      </c>
      <c r="G972" s="216">
        <v>43481</v>
      </c>
      <c r="H972" s="218" t="s">
        <v>1302</v>
      </c>
    </row>
    <row r="973" spans="1:9">
      <c r="A973" s="231" t="s">
        <v>279</v>
      </c>
      <c r="B973" s="220"/>
      <c r="C973" s="220"/>
      <c r="D973" s="219"/>
      <c r="E973" s="219"/>
      <c r="F973" s="219"/>
      <c r="G973" s="219"/>
      <c r="H973" s="219"/>
    </row>
    <row r="974" spans="1:9">
      <c r="A974" s="219"/>
      <c r="B974" s="736" t="s">
        <v>40</v>
      </c>
      <c r="C974" s="736" t="s">
        <v>41</v>
      </c>
      <c r="D974" s="738" t="s">
        <v>42</v>
      </c>
      <c r="E974" s="218" t="s">
        <v>199</v>
      </c>
      <c r="F974" s="218" t="s">
        <v>199</v>
      </c>
      <c r="G974" s="218" t="s">
        <v>279</v>
      </c>
      <c r="H974" s="219"/>
      <c r="I974" s="261"/>
    </row>
    <row r="975" spans="1:9">
      <c r="A975" s="219"/>
      <c r="B975" s="737"/>
      <c r="C975" s="737"/>
      <c r="D975" s="739"/>
      <c r="E975" s="218" t="s">
        <v>1083</v>
      </c>
      <c r="F975" s="218" t="s">
        <v>44</v>
      </c>
      <c r="G975" s="218" t="s">
        <v>45</v>
      </c>
      <c r="H975" s="219"/>
    </row>
    <row r="976" spans="1:9">
      <c r="A976" s="219"/>
      <c r="B976" s="225" t="s">
        <v>1323</v>
      </c>
      <c r="C976" s="225" t="s">
        <v>1322</v>
      </c>
      <c r="D976" s="733" t="s">
        <v>1321</v>
      </c>
      <c r="E976" s="216">
        <v>43431</v>
      </c>
      <c r="F976" s="216">
        <v>43435</v>
      </c>
      <c r="G976" s="216">
        <v>43456</v>
      </c>
      <c r="H976" s="219"/>
    </row>
    <row r="977" spans="1:8">
      <c r="A977" s="219"/>
      <c r="B977" s="225" t="s">
        <v>1090</v>
      </c>
      <c r="C977" s="225"/>
      <c r="D977" s="734"/>
      <c r="E977" s="216"/>
      <c r="F977" s="216"/>
      <c r="G977" s="216"/>
      <c r="H977" s="219"/>
    </row>
    <row r="978" spans="1:8">
      <c r="A978" s="219"/>
      <c r="B978" s="225" t="s">
        <v>1320</v>
      </c>
      <c r="C978" s="225" t="s">
        <v>1319</v>
      </c>
      <c r="D978" s="734"/>
      <c r="E978" s="216">
        <v>43445</v>
      </c>
      <c r="F978" s="216">
        <v>43449</v>
      </c>
      <c r="G978" s="216">
        <v>43470</v>
      </c>
      <c r="H978" s="219"/>
    </row>
    <row r="979" spans="1:8">
      <c r="A979" s="219"/>
      <c r="B979" s="217" t="s">
        <v>1105</v>
      </c>
      <c r="C979" s="259"/>
      <c r="D979" s="734"/>
      <c r="E979" s="216">
        <f t="shared" ref="E979:G980" si="118">E978+7</f>
        <v>43452</v>
      </c>
      <c r="F979" s="216">
        <f t="shared" si="118"/>
        <v>43456</v>
      </c>
      <c r="G979" s="216">
        <f t="shared" si="118"/>
        <v>43477</v>
      </c>
      <c r="H979" s="219"/>
    </row>
    <row r="980" spans="1:8">
      <c r="A980" s="219"/>
      <c r="B980" s="225" t="s">
        <v>625</v>
      </c>
      <c r="C980" s="225" t="s">
        <v>1318</v>
      </c>
      <c r="D980" s="735"/>
      <c r="E980" s="216">
        <f t="shared" si="118"/>
        <v>43459</v>
      </c>
      <c r="F980" s="216">
        <f t="shared" si="118"/>
        <v>43463</v>
      </c>
      <c r="G980" s="216">
        <f t="shared" si="118"/>
        <v>43484</v>
      </c>
      <c r="H980" s="219"/>
    </row>
    <row r="981" spans="1:8">
      <c r="A981" s="219"/>
      <c r="B981" s="228"/>
      <c r="C981" s="236"/>
      <c r="D981" s="227"/>
      <c r="E981" s="226"/>
      <c r="F981" s="226"/>
      <c r="G981" s="226"/>
      <c r="H981" s="219"/>
    </row>
    <row r="982" spans="1:8">
      <c r="A982" s="231" t="s">
        <v>280</v>
      </c>
      <c r="B982" s="220"/>
      <c r="C982" s="220"/>
      <c r="D982" s="219"/>
      <c r="E982" s="219"/>
      <c r="F982" s="219"/>
      <c r="G982" s="219"/>
      <c r="H982" s="219"/>
    </row>
    <row r="983" spans="1:8">
      <c r="A983" s="219"/>
      <c r="B983" s="736" t="s">
        <v>40</v>
      </c>
      <c r="C983" s="736" t="s">
        <v>41</v>
      </c>
      <c r="D983" s="738" t="s">
        <v>42</v>
      </c>
      <c r="E983" s="218" t="s">
        <v>199</v>
      </c>
      <c r="F983" s="218" t="s">
        <v>199</v>
      </c>
      <c r="G983" s="218" t="s">
        <v>279</v>
      </c>
      <c r="H983" s="218" t="s">
        <v>280</v>
      </c>
    </row>
    <row r="984" spans="1:8">
      <c r="A984" s="219"/>
      <c r="B984" s="737"/>
      <c r="C984" s="737"/>
      <c r="D984" s="739"/>
      <c r="E984" s="218" t="s">
        <v>1083</v>
      </c>
      <c r="F984" s="218" t="s">
        <v>44</v>
      </c>
      <c r="G984" s="218" t="s">
        <v>45</v>
      </c>
      <c r="H984" s="218" t="s">
        <v>45</v>
      </c>
    </row>
    <row r="985" spans="1:8">
      <c r="A985" s="219"/>
      <c r="B985" s="225" t="s">
        <v>1323</v>
      </c>
      <c r="C985" s="225" t="s">
        <v>1322</v>
      </c>
      <c r="D985" s="733" t="s">
        <v>1321</v>
      </c>
      <c r="E985" s="216">
        <v>43431</v>
      </c>
      <c r="F985" s="216">
        <v>43435</v>
      </c>
      <c r="G985" s="216">
        <v>43456</v>
      </c>
      <c r="H985" s="268" t="s">
        <v>1317</v>
      </c>
    </row>
    <row r="986" spans="1:8">
      <c r="A986" s="219"/>
      <c r="B986" s="225" t="s">
        <v>1090</v>
      </c>
      <c r="C986" s="225"/>
      <c r="D986" s="734"/>
      <c r="E986" s="216"/>
      <c r="F986" s="216"/>
      <c r="G986" s="216"/>
      <c r="H986" s="268" t="s">
        <v>1317</v>
      </c>
    </row>
    <row r="987" spans="1:8">
      <c r="A987" s="219"/>
      <c r="B987" s="225" t="s">
        <v>1320</v>
      </c>
      <c r="C987" s="225" t="s">
        <v>1319</v>
      </c>
      <c r="D987" s="734"/>
      <c r="E987" s="216">
        <v>43445</v>
      </c>
      <c r="F987" s="216">
        <v>43449</v>
      </c>
      <c r="G987" s="216">
        <v>43470</v>
      </c>
      <c r="H987" s="268"/>
    </row>
    <row r="988" spans="1:8">
      <c r="A988" s="219"/>
      <c r="B988" s="217" t="s">
        <v>1105</v>
      </c>
      <c r="C988" s="259"/>
      <c r="D988" s="734"/>
      <c r="E988" s="216">
        <f t="shared" ref="E988:G989" si="119">E987+7</f>
        <v>43452</v>
      </c>
      <c r="F988" s="216">
        <f t="shared" si="119"/>
        <v>43456</v>
      </c>
      <c r="G988" s="216">
        <f t="shared" si="119"/>
        <v>43477</v>
      </c>
      <c r="H988" s="268" t="s">
        <v>1317</v>
      </c>
    </row>
    <row r="989" spans="1:8">
      <c r="A989" s="219"/>
      <c r="B989" s="225" t="s">
        <v>625</v>
      </c>
      <c r="C989" s="225" t="s">
        <v>1318</v>
      </c>
      <c r="D989" s="735"/>
      <c r="E989" s="216">
        <f t="shared" si="119"/>
        <v>43459</v>
      </c>
      <c r="F989" s="216">
        <f t="shared" si="119"/>
        <v>43463</v>
      </c>
      <c r="G989" s="216">
        <f t="shared" si="119"/>
        <v>43484</v>
      </c>
      <c r="H989" s="268" t="s">
        <v>1317</v>
      </c>
    </row>
    <row r="990" spans="1:8">
      <c r="A990" s="219"/>
      <c r="B990" s="228"/>
      <c r="C990" s="236"/>
      <c r="D990" s="227"/>
      <c r="E990" s="226"/>
      <c r="F990" s="226"/>
      <c r="G990" s="226"/>
      <c r="H990" s="219"/>
    </row>
    <row r="991" spans="1:8">
      <c r="A991" s="231" t="s">
        <v>160</v>
      </c>
      <c r="B991" s="220"/>
      <c r="C991" s="220"/>
      <c r="D991" s="219"/>
      <c r="E991" s="219"/>
      <c r="F991" s="219"/>
      <c r="G991" s="219"/>
      <c r="H991" s="219"/>
    </row>
    <row r="992" spans="1:8">
      <c r="A992" s="219"/>
      <c r="B992" s="736" t="s">
        <v>40</v>
      </c>
      <c r="C992" s="736" t="s">
        <v>41</v>
      </c>
      <c r="D992" s="738" t="s">
        <v>42</v>
      </c>
      <c r="E992" s="218" t="s">
        <v>199</v>
      </c>
      <c r="F992" s="218" t="s">
        <v>199</v>
      </c>
      <c r="G992" s="267" t="s">
        <v>278</v>
      </c>
      <c r="H992" s="219"/>
    </row>
    <row r="993" spans="1:8">
      <c r="A993" s="219"/>
      <c r="B993" s="737"/>
      <c r="C993" s="737"/>
      <c r="D993" s="739"/>
      <c r="E993" s="218" t="s">
        <v>1083</v>
      </c>
      <c r="F993" s="218" t="s">
        <v>44</v>
      </c>
      <c r="G993" s="218" t="s">
        <v>45</v>
      </c>
      <c r="H993" s="219"/>
    </row>
    <row r="994" spans="1:8">
      <c r="A994" s="219"/>
      <c r="B994" s="225" t="s">
        <v>1316</v>
      </c>
      <c r="C994" s="259" t="s">
        <v>1315</v>
      </c>
      <c r="D994" s="733" t="s">
        <v>1314</v>
      </c>
      <c r="E994" s="216">
        <v>43434</v>
      </c>
      <c r="F994" s="216">
        <v>43436</v>
      </c>
      <c r="G994" s="216">
        <f>F994+22</f>
        <v>43458</v>
      </c>
      <c r="H994" s="219"/>
    </row>
    <row r="995" spans="1:8">
      <c r="A995" s="219"/>
      <c r="B995" s="217" t="s">
        <v>1313</v>
      </c>
      <c r="C995" s="259" t="s">
        <v>1312</v>
      </c>
      <c r="D995" s="734"/>
      <c r="E995" s="216">
        <f>E994+7</f>
        <v>43441</v>
      </c>
      <c r="F995" s="216">
        <f>F994+7</f>
        <v>43443</v>
      </c>
      <c r="G995" s="216">
        <f>G994+7</f>
        <v>43465</v>
      </c>
      <c r="H995" s="219"/>
    </row>
    <row r="996" spans="1:8">
      <c r="A996" s="219"/>
      <c r="B996" s="217" t="s">
        <v>1090</v>
      </c>
      <c r="C996" s="259"/>
      <c r="D996" s="734"/>
      <c r="E996" s="216"/>
      <c r="F996" s="216"/>
      <c r="G996" s="216"/>
      <c r="H996" s="219"/>
    </row>
    <row r="997" spans="1:8">
      <c r="A997" s="219"/>
      <c r="B997" s="235" t="s">
        <v>1311</v>
      </c>
      <c r="C997" s="259" t="s">
        <v>1310</v>
      </c>
      <c r="D997" s="734"/>
      <c r="E997" s="216">
        <v>43455</v>
      </c>
      <c r="F997" s="216">
        <v>43457</v>
      </c>
      <c r="G997" s="216">
        <v>43479</v>
      </c>
      <c r="H997" s="219"/>
    </row>
    <row r="998" spans="1:8">
      <c r="A998" s="219"/>
      <c r="B998" s="225" t="s">
        <v>1309</v>
      </c>
      <c r="C998" s="259" t="s">
        <v>1308</v>
      </c>
      <c r="D998" s="735"/>
      <c r="E998" s="216">
        <f>E997+7</f>
        <v>43462</v>
      </c>
      <c r="F998" s="216">
        <f>F997+7</f>
        <v>43464</v>
      </c>
      <c r="G998" s="216">
        <f>G997+7</f>
        <v>43486</v>
      </c>
      <c r="H998" s="219"/>
    </row>
    <row r="999" spans="1:8">
      <c r="A999" s="219"/>
      <c r="B999" s="228"/>
      <c r="C999" s="228"/>
      <c r="D999" s="262"/>
      <c r="E999" s="226"/>
      <c r="F999" s="226"/>
      <c r="G999" s="226"/>
      <c r="H999" s="219"/>
    </row>
    <row r="1000" spans="1:8">
      <c r="A1000" s="231" t="s">
        <v>158</v>
      </c>
      <c r="B1000" s="220"/>
      <c r="C1000" s="220"/>
      <c r="D1000" s="219"/>
      <c r="E1000" s="219"/>
      <c r="F1000" s="219"/>
      <c r="G1000" s="219"/>
      <c r="H1000" s="219"/>
    </row>
    <row r="1001" spans="1:8">
      <c r="A1001" s="219"/>
      <c r="B1001" s="736" t="s">
        <v>40</v>
      </c>
      <c r="C1001" s="736" t="s">
        <v>41</v>
      </c>
      <c r="D1001" s="738" t="s">
        <v>42</v>
      </c>
      <c r="E1001" s="218" t="s">
        <v>199</v>
      </c>
      <c r="F1001" s="218" t="s">
        <v>199</v>
      </c>
      <c r="G1001" s="267" t="s">
        <v>158</v>
      </c>
      <c r="H1001" s="219"/>
    </row>
    <row r="1002" spans="1:8">
      <c r="A1002" s="219"/>
      <c r="B1002" s="737"/>
      <c r="C1002" s="737"/>
      <c r="D1002" s="739"/>
      <c r="E1002" s="218" t="s">
        <v>1083</v>
      </c>
      <c r="F1002" s="218" t="s">
        <v>44</v>
      </c>
      <c r="G1002" s="218" t="s">
        <v>45</v>
      </c>
      <c r="H1002" s="219"/>
    </row>
    <row r="1003" spans="1:8">
      <c r="A1003" s="219"/>
      <c r="B1003" s="225" t="s">
        <v>1316</v>
      </c>
      <c r="C1003" s="259" t="s">
        <v>1315</v>
      </c>
      <c r="D1003" s="733" t="s">
        <v>1314</v>
      </c>
      <c r="E1003" s="216">
        <v>43434</v>
      </c>
      <c r="F1003" s="216">
        <v>43436</v>
      </c>
      <c r="G1003" s="216">
        <v>43456</v>
      </c>
      <c r="H1003" s="219"/>
    </row>
    <row r="1004" spans="1:8">
      <c r="A1004" s="219"/>
      <c r="B1004" s="217" t="s">
        <v>1313</v>
      </c>
      <c r="C1004" s="259" t="s">
        <v>1312</v>
      </c>
      <c r="D1004" s="734"/>
      <c r="E1004" s="216">
        <f>E1003+7</f>
        <v>43441</v>
      </c>
      <c r="F1004" s="216">
        <f>F1003+7</f>
        <v>43443</v>
      </c>
      <c r="G1004" s="216">
        <f>G1003+7</f>
        <v>43463</v>
      </c>
      <c r="H1004" s="219"/>
    </row>
    <row r="1005" spans="1:8">
      <c r="A1005" s="219"/>
      <c r="B1005" s="217" t="s">
        <v>1090</v>
      </c>
      <c r="C1005" s="259"/>
      <c r="D1005" s="734"/>
      <c r="E1005" s="216"/>
      <c r="F1005" s="216"/>
      <c r="G1005" s="216"/>
      <c r="H1005" s="219"/>
    </row>
    <row r="1006" spans="1:8">
      <c r="A1006" s="219"/>
      <c r="B1006" s="235" t="s">
        <v>1311</v>
      </c>
      <c r="C1006" s="259" t="s">
        <v>1310</v>
      </c>
      <c r="D1006" s="734"/>
      <c r="E1006" s="216">
        <v>43455</v>
      </c>
      <c r="F1006" s="216">
        <v>43457</v>
      </c>
      <c r="G1006" s="216">
        <v>43477</v>
      </c>
      <c r="H1006" s="219"/>
    </row>
    <row r="1007" spans="1:8">
      <c r="A1007" s="219"/>
      <c r="B1007" s="225" t="s">
        <v>1309</v>
      </c>
      <c r="C1007" s="259" t="s">
        <v>1308</v>
      </c>
      <c r="D1007" s="735"/>
      <c r="E1007" s="216">
        <f>E1006+7</f>
        <v>43462</v>
      </c>
      <c r="F1007" s="216">
        <f>F1006+7</f>
        <v>43464</v>
      </c>
      <c r="G1007" s="216">
        <f>G1006+7</f>
        <v>43484</v>
      </c>
      <c r="H1007" s="219"/>
    </row>
    <row r="1008" spans="1:8">
      <c r="A1008" s="219"/>
      <c r="B1008" s="228"/>
      <c r="C1008" s="228"/>
      <c r="D1008" s="262"/>
      <c r="E1008" s="226"/>
      <c r="F1008" s="226"/>
      <c r="G1008" s="226"/>
      <c r="H1008" s="219"/>
    </row>
    <row r="1009" spans="1:9">
      <c r="A1009" s="231" t="s">
        <v>1307</v>
      </c>
      <c r="B1009" s="220"/>
      <c r="C1009" s="220"/>
      <c r="D1009" s="219"/>
      <c r="E1009" s="219"/>
      <c r="F1009" s="219"/>
      <c r="G1009" s="219"/>
      <c r="H1009" s="219"/>
    </row>
    <row r="1010" spans="1:9">
      <c r="A1010" s="219"/>
      <c r="B1010" s="736" t="s">
        <v>40</v>
      </c>
      <c r="C1010" s="736" t="s">
        <v>41</v>
      </c>
      <c r="D1010" s="738" t="s">
        <v>42</v>
      </c>
      <c r="E1010" s="218" t="s">
        <v>199</v>
      </c>
      <c r="F1010" s="218" t="s">
        <v>199</v>
      </c>
      <c r="G1010" s="267" t="s">
        <v>1306</v>
      </c>
      <c r="H1010" s="267" t="s">
        <v>1305</v>
      </c>
    </row>
    <row r="1011" spans="1:9">
      <c r="A1011" s="219"/>
      <c r="B1011" s="737"/>
      <c r="C1011" s="737"/>
      <c r="D1011" s="739"/>
      <c r="E1011" s="218" t="s">
        <v>1083</v>
      </c>
      <c r="F1011" s="218" t="s">
        <v>44</v>
      </c>
      <c r="G1011" s="218" t="s">
        <v>45</v>
      </c>
      <c r="H1011" s="218"/>
    </row>
    <row r="1012" spans="1:9">
      <c r="A1012" s="219"/>
      <c r="B1012" s="217" t="s">
        <v>1304</v>
      </c>
      <c r="C1012" s="259" t="s">
        <v>1303</v>
      </c>
      <c r="D1012" s="733" t="s">
        <v>1303</v>
      </c>
      <c r="E1012" s="216">
        <v>43434</v>
      </c>
      <c r="F1012" s="216">
        <v>43440</v>
      </c>
      <c r="G1012" s="216">
        <v>43470</v>
      </c>
      <c r="H1012" s="216" t="s">
        <v>1302</v>
      </c>
    </row>
    <row r="1013" spans="1:9">
      <c r="A1013" s="219"/>
      <c r="B1013" s="217" t="s">
        <v>1301</v>
      </c>
      <c r="C1013" s="259" t="s">
        <v>1300</v>
      </c>
      <c r="D1013" s="734"/>
      <c r="E1013" s="216">
        <f t="shared" ref="E1013:G1015" si="120">E1012+7</f>
        <v>43441</v>
      </c>
      <c r="F1013" s="216">
        <f t="shared" si="120"/>
        <v>43447</v>
      </c>
      <c r="G1013" s="216">
        <f t="shared" si="120"/>
        <v>43477</v>
      </c>
      <c r="H1013" s="216" t="s">
        <v>1296</v>
      </c>
    </row>
    <row r="1014" spans="1:9">
      <c r="A1014" s="219"/>
      <c r="B1014" s="217" t="s">
        <v>1299</v>
      </c>
      <c r="C1014" s="259" t="s">
        <v>205</v>
      </c>
      <c r="D1014" s="734"/>
      <c r="E1014" s="216">
        <f t="shared" si="120"/>
        <v>43448</v>
      </c>
      <c r="F1014" s="216">
        <f t="shared" si="120"/>
        <v>43454</v>
      </c>
      <c r="G1014" s="216">
        <f t="shared" si="120"/>
        <v>43484</v>
      </c>
      <c r="H1014" s="216" t="s">
        <v>1296</v>
      </c>
    </row>
    <row r="1015" spans="1:9">
      <c r="A1015" s="219"/>
      <c r="B1015" s="217" t="s">
        <v>1298</v>
      </c>
      <c r="C1015" s="259" t="s">
        <v>1297</v>
      </c>
      <c r="D1015" s="735"/>
      <c r="E1015" s="216">
        <f t="shared" si="120"/>
        <v>43455</v>
      </c>
      <c r="F1015" s="216">
        <f t="shared" si="120"/>
        <v>43461</v>
      </c>
      <c r="G1015" s="216">
        <f t="shared" si="120"/>
        <v>43491</v>
      </c>
      <c r="H1015" s="216" t="s">
        <v>1296</v>
      </c>
    </row>
    <row r="1016" spans="1:9">
      <c r="B1016" s="214"/>
      <c r="I1016" s="219"/>
    </row>
    <row r="1017" spans="1:9">
      <c r="B1017" s="266"/>
      <c r="C1017" s="266"/>
      <c r="E1017" s="226"/>
      <c r="F1017" s="226"/>
      <c r="G1017" s="226"/>
    </row>
    <row r="1018" spans="1:9">
      <c r="A1018" s="748" t="s">
        <v>163</v>
      </c>
      <c r="B1018" s="748"/>
      <c r="C1018" s="748"/>
      <c r="D1018" s="748"/>
      <c r="E1018" s="748"/>
      <c r="F1018" s="748"/>
      <c r="G1018" s="748"/>
      <c r="H1018" s="254"/>
      <c r="I1018" s="261"/>
    </row>
    <row r="1019" spans="1:9">
      <c r="A1019" s="231" t="s">
        <v>175</v>
      </c>
      <c r="B1019" s="265"/>
      <c r="C1019" s="264"/>
      <c r="D1019" s="263"/>
      <c r="E1019" s="263"/>
      <c r="F1019" s="226"/>
      <c r="G1019" s="226"/>
      <c r="H1019" s="251"/>
    </row>
    <row r="1020" spans="1:9">
      <c r="A1020" s="231"/>
      <c r="B1020" s="741" t="s">
        <v>40</v>
      </c>
      <c r="C1020" s="741" t="s">
        <v>41</v>
      </c>
      <c r="D1020" s="743" t="s">
        <v>42</v>
      </c>
      <c r="E1020" s="218" t="s">
        <v>199</v>
      </c>
      <c r="F1020" s="218" t="s">
        <v>199</v>
      </c>
      <c r="G1020" s="218" t="s">
        <v>175</v>
      </c>
      <c r="H1020" s="251"/>
    </row>
    <row r="1021" spans="1:9">
      <c r="A1021" s="231"/>
      <c r="B1021" s="742"/>
      <c r="C1021" s="742"/>
      <c r="D1021" s="744"/>
      <c r="E1021" s="218" t="s">
        <v>1083</v>
      </c>
      <c r="F1021" s="218" t="s">
        <v>44</v>
      </c>
      <c r="G1021" s="218" t="s">
        <v>45</v>
      </c>
      <c r="H1021" s="251"/>
    </row>
    <row r="1022" spans="1:9">
      <c r="A1022" s="231"/>
      <c r="B1022" s="217" t="s">
        <v>1295</v>
      </c>
      <c r="C1022" s="259" t="s">
        <v>1117</v>
      </c>
      <c r="D1022" s="733" t="s">
        <v>1294</v>
      </c>
      <c r="E1022" s="216">
        <v>43433</v>
      </c>
      <c r="F1022" s="216">
        <v>43438</v>
      </c>
      <c r="G1022" s="216">
        <f>F1022+33</f>
        <v>43471</v>
      </c>
      <c r="H1022" s="251"/>
    </row>
    <row r="1023" spans="1:9">
      <c r="A1023" s="231"/>
      <c r="B1023" s="217" t="s">
        <v>1293</v>
      </c>
      <c r="C1023" s="259" t="s">
        <v>1292</v>
      </c>
      <c r="D1023" s="734"/>
      <c r="E1023" s="216">
        <f t="shared" ref="E1023:G1025" si="121">E1022+7</f>
        <v>43440</v>
      </c>
      <c r="F1023" s="216">
        <f t="shared" si="121"/>
        <v>43445</v>
      </c>
      <c r="G1023" s="216">
        <f t="shared" si="121"/>
        <v>43478</v>
      </c>
      <c r="H1023" s="251"/>
    </row>
    <row r="1024" spans="1:9">
      <c r="A1024" s="231"/>
      <c r="B1024" s="217" t="s">
        <v>1291</v>
      </c>
      <c r="C1024" s="259" t="s">
        <v>445</v>
      </c>
      <c r="D1024" s="734"/>
      <c r="E1024" s="216">
        <f t="shared" si="121"/>
        <v>43447</v>
      </c>
      <c r="F1024" s="216">
        <f t="shared" si="121"/>
        <v>43452</v>
      </c>
      <c r="G1024" s="216">
        <f t="shared" si="121"/>
        <v>43485</v>
      </c>
      <c r="H1024" s="251"/>
    </row>
    <row r="1025" spans="1:8">
      <c r="A1025" s="231"/>
      <c r="B1025" s="217" t="s">
        <v>1290</v>
      </c>
      <c r="C1025" s="259" t="s">
        <v>1289</v>
      </c>
      <c r="D1025" s="735"/>
      <c r="E1025" s="216">
        <f t="shared" si="121"/>
        <v>43454</v>
      </c>
      <c r="F1025" s="216">
        <f t="shared" si="121"/>
        <v>43459</v>
      </c>
      <c r="G1025" s="216">
        <f t="shared" si="121"/>
        <v>43492</v>
      </c>
      <c r="H1025" s="251"/>
    </row>
    <row r="1026" spans="1:8">
      <c r="A1026" s="231"/>
      <c r="B1026" s="228"/>
      <c r="C1026" s="236"/>
      <c r="D1026" s="227"/>
      <c r="E1026" s="226"/>
      <c r="F1026" s="226"/>
      <c r="G1026" s="226"/>
      <c r="H1026" s="251"/>
    </row>
    <row r="1027" spans="1:8">
      <c r="A1027" s="231" t="s">
        <v>285</v>
      </c>
      <c r="B1027" s="253"/>
      <c r="C1027" s="253"/>
      <c r="D1027" s="231"/>
      <c r="E1027" s="231"/>
      <c r="F1027" s="231"/>
      <c r="G1027" s="251"/>
      <c r="H1027" s="219"/>
    </row>
    <row r="1028" spans="1:8">
      <c r="A1028" s="219"/>
      <c r="B1028" s="741" t="s">
        <v>40</v>
      </c>
      <c r="C1028" s="741" t="s">
        <v>41</v>
      </c>
      <c r="D1028" s="743" t="s">
        <v>42</v>
      </c>
      <c r="E1028" s="218" t="s">
        <v>199</v>
      </c>
      <c r="F1028" s="218" t="s">
        <v>199</v>
      </c>
      <c r="G1028" s="218" t="s">
        <v>285</v>
      </c>
      <c r="H1028" s="219"/>
    </row>
    <row r="1029" spans="1:8">
      <c r="A1029" s="219"/>
      <c r="B1029" s="742"/>
      <c r="C1029" s="742"/>
      <c r="D1029" s="744"/>
      <c r="E1029" s="218" t="s">
        <v>1083</v>
      </c>
      <c r="F1029" s="218" t="s">
        <v>44</v>
      </c>
      <c r="G1029" s="218" t="s">
        <v>45</v>
      </c>
      <c r="H1029" s="219"/>
    </row>
    <row r="1030" spans="1:8">
      <c r="A1030" s="219"/>
      <c r="B1030" s="217" t="s">
        <v>1230</v>
      </c>
      <c r="C1030" s="259" t="s">
        <v>1229</v>
      </c>
      <c r="D1030" s="733" t="s">
        <v>1275</v>
      </c>
      <c r="E1030" s="216">
        <v>43434</v>
      </c>
      <c r="F1030" s="216">
        <v>43438</v>
      </c>
      <c r="G1030" s="216">
        <v>43469</v>
      </c>
      <c r="H1030" s="219"/>
    </row>
    <row r="1031" spans="1:8">
      <c r="A1031" s="219"/>
      <c r="B1031" s="217" t="s">
        <v>1227</v>
      </c>
      <c r="C1031" s="259" t="s">
        <v>1226</v>
      </c>
      <c r="D1031" s="734"/>
      <c r="E1031" s="216">
        <f t="shared" ref="E1031:G1033" si="122">E1030+7</f>
        <v>43441</v>
      </c>
      <c r="F1031" s="216">
        <f t="shared" si="122"/>
        <v>43445</v>
      </c>
      <c r="G1031" s="216">
        <f t="shared" si="122"/>
        <v>43476</v>
      </c>
      <c r="H1031" s="219"/>
    </row>
    <row r="1032" spans="1:8">
      <c r="A1032" s="219"/>
      <c r="B1032" s="217" t="s">
        <v>1225</v>
      </c>
      <c r="C1032" s="259" t="s">
        <v>1224</v>
      </c>
      <c r="D1032" s="734"/>
      <c r="E1032" s="216">
        <f t="shared" si="122"/>
        <v>43448</v>
      </c>
      <c r="F1032" s="216">
        <f t="shared" si="122"/>
        <v>43452</v>
      </c>
      <c r="G1032" s="216">
        <f t="shared" si="122"/>
        <v>43483</v>
      </c>
      <c r="H1032" s="219"/>
    </row>
    <row r="1033" spans="1:8">
      <c r="A1033" s="219"/>
      <c r="B1033" s="217" t="s">
        <v>1223</v>
      </c>
      <c r="C1033" s="259" t="s">
        <v>1222</v>
      </c>
      <c r="D1033" s="735"/>
      <c r="E1033" s="216">
        <f t="shared" si="122"/>
        <v>43455</v>
      </c>
      <c r="F1033" s="216">
        <f t="shared" si="122"/>
        <v>43459</v>
      </c>
      <c r="G1033" s="216">
        <f t="shared" si="122"/>
        <v>43490</v>
      </c>
      <c r="H1033" s="219"/>
    </row>
    <row r="1034" spans="1:8">
      <c r="A1034" s="219"/>
      <c r="B1034" s="228"/>
      <c r="C1034" s="236"/>
      <c r="D1034" s="227"/>
      <c r="E1034" s="226"/>
      <c r="F1034" s="226"/>
      <c r="G1034" s="226"/>
      <c r="H1034" s="219"/>
    </row>
    <row r="1035" spans="1:8">
      <c r="A1035" s="219"/>
      <c r="B1035" s="741" t="s">
        <v>40</v>
      </c>
      <c r="C1035" s="741" t="s">
        <v>41</v>
      </c>
      <c r="D1035" s="743" t="s">
        <v>42</v>
      </c>
      <c r="E1035" s="218" t="s">
        <v>199</v>
      </c>
      <c r="F1035" s="218" t="s">
        <v>199</v>
      </c>
      <c r="G1035" s="218" t="s">
        <v>285</v>
      </c>
      <c r="H1035" s="219"/>
    </row>
    <row r="1036" spans="1:8">
      <c r="A1036" s="219"/>
      <c r="B1036" s="742"/>
      <c r="C1036" s="742"/>
      <c r="D1036" s="744"/>
      <c r="E1036" s="218" t="s">
        <v>1083</v>
      </c>
      <c r="F1036" s="218" t="s">
        <v>44</v>
      </c>
      <c r="G1036" s="218" t="s">
        <v>45</v>
      </c>
      <c r="H1036" s="219"/>
    </row>
    <row r="1037" spans="1:8">
      <c r="A1037" s="219"/>
      <c r="B1037" s="217" t="s">
        <v>1265</v>
      </c>
      <c r="C1037" s="256" t="s">
        <v>1264</v>
      </c>
      <c r="D1037" s="733" t="s">
        <v>1263</v>
      </c>
      <c r="E1037" s="216">
        <v>43430</v>
      </c>
      <c r="F1037" s="216">
        <v>43435</v>
      </c>
      <c r="G1037" s="216">
        <v>43467</v>
      </c>
      <c r="H1037" s="219"/>
    </row>
    <row r="1038" spans="1:8">
      <c r="A1038" s="219"/>
      <c r="B1038" s="217" t="s">
        <v>1262</v>
      </c>
      <c r="C1038" s="259" t="s">
        <v>1261</v>
      </c>
      <c r="D1038" s="734"/>
      <c r="E1038" s="216">
        <f t="shared" ref="E1038:G1041" si="123">E1037+7</f>
        <v>43437</v>
      </c>
      <c r="F1038" s="216">
        <f t="shared" si="123"/>
        <v>43442</v>
      </c>
      <c r="G1038" s="216">
        <f t="shared" si="123"/>
        <v>43474</v>
      </c>
      <c r="H1038" s="219"/>
    </row>
    <row r="1039" spans="1:8">
      <c r="A1039" s="219"/>
      <c r="B1039" s="217" t="s">
        <v>1260</v>
      </c>
      <c r="C1039" s="259" t="s">
        <v>1259</v>
      </c>
      <c r="D1039" s="734"/>
      <c r="E1039" s="216">
        <f t="shared" si="123"/>
        <v>43444</v>
      </c>
      <c r="F1039" s="216">
        <f t="shared" si="123"/>
        <v>43449</v>
      </c>
      <c r="G1039" s="216">
        <f t="shared" si="123"/>
        <v>43481</v>
      </c>
      <c r="H1039" s="219"/>
    </row>
    <row r="1040" spans="1:8">
      <c r="A1040" s="219"/>
      <c r="B1040" s="217" t="s">
        <v>1258</v>
      </c>
      <c r="C1040" s="259" t="s">
        <v>1257</v>
      </c>
      <c r="D1040" s="734"/>
      <c r="E1040" s="216">
        <f t="shared" si="123"/>
        <v>43451</v>
      </c>
      <c r="F1040" s="216">
        <f t="shared" si="123"/>
        <v>43456</v>
      </c>
      <c r="G1040" s="216">
        <f t="shared" si="123"/>
        <v>43488</v>
      </c>
      <c r="H1040" s="219"/>
    </row>
    <row r="1041" spans="1:8">
      <c r="A1041" s="219"/>
      <c r="B1041" s="217" t="s">
        <v>1256</v>
      </c>
      <c r="C1041" s="259" t="s">
        <v>1255</v>
      </c>
      <c r="D1041" s="735"/>
      <c r="E1041" s="216">
        <f t="shared" si="123"/>
        <v>43458</v>
      </c>
      <c r="F1041" s="216">
        <f t="shared" si="123"/>
        <v>43463</v>
      </c>
      <c r="G1041" s="216">
        <f t="shared" si="123"/>
        <v>43495</v>
      </c>
      <c r="H1041" s="219"/>
    </row>
    <row r="1042" spans="1:8">
      <c r="A1042" s="219"/>
      <c r="B1042" s="228"/>
      <c r="C1042" s="236"/>
      <c r="D1042" s="227"/>
      <c r="E1042" s="226"/>
      <c r="F1042" s="226"/>
      <c r="G1042" s="226"/>
      <c r="H1042" s="219"/>
    </row>
    <row r="1043" spans="1:8">
      <c r="A1043" s="231" t="s">
        <v>1288</v>
      </c>
      <c r="B1043" s="228"/>
      <c r="C1043" s="236"/>
      <c r="D1043" s="227"/>
      <c r="E1043" s="226"/>
      <c r="F1043" s="226"/>
      <c r="G1043" s="226"/>
      <c r="H1043" s="219"/>
    </row>
    <row r="1044" spans="1:8">
      <c r="A1044" s="219"/>
      <c r="B1044" s="741" t="s">
        <v>40</v>
      </c>
      <c r="C1044" s="741" t="s">
        <v>41</v>
      </c>
      <c r="D1044" s="743" t="s">
        <v>42</v>
      </c>
      <c r="E1044" s="218" t="s">
        <v>199</v>
      </c>
      <c r="F1044" s="218" t="s">
        <v>199</v>
      </c>
      <c r="G1044" s="218" t="s">
        <v>1288</v>
      </c>
      <c r="H1044" s="219"/>
    </row>
    <row r="1045" spans="1:8">
      <c r="A1045" s="219"/>
      <c r="B1045" s="742"/>
      <c r="C1045" s="742"/>
      <c r="D1045" s="744"/>
      <c r="E1045" s="218" t="s">
        <v>1083</v>
      </c>
      <c r="F1045" s="218" t="s">
        <v>44</v>
      </c>
      <c r="G1045" s="218" t="s">
        <v>45</v>
      </c>
      <c r="H1045" s="219"/>
    </row>
    <row r="1046" spans="1:8">
      <c r="A1046" s="219"/>
      <c r="B1046" s="217" t="s">
        <v>1265</v>
      </c>
      <c r="C1046" s="256" t="s">
        <v>1264</v>
      </c>
      <c r="D1046" s="733" t="s">
        <v>1263</v>
      </c>
      <c r="E1046" s="216">
        <v>43430</v>
      </c>
      <c r="F1046" s="216">
        <v>43435</v>
      </c>
      <c r="G1046" s="216">
        <v>43472</v>
      </c>
      <c r="H1046" s="219"/>
    </row>
    <row r="1047" spans="1:8">
      <c r="A1047" s="219"/>
      <c r="B1047" s="217" t="s">
        <v>1262</v>
      </c>
      <c r="C1047" s="259" t="s">
        <v>1261</v>
      </c>
      <c r="D1047" s="734"/>
      <c r="E1047" s="216">
        <f t="shared" ref="E1047:G1050" si="124">E1046+7</f>
        <v>43437</v>
      </c>
      <c r="F1047" s="216">
        <f t="shared" si="124"/>
        <v>43442</v>
      </c>
      <c r="G1047" s="216">
        <f t="shared" si="124"/>
        <v>43479</v>
      </c>
      <c r="H1047" s="219"/>
    </row>
    <row r="1048" spans="1:8">
      <c r="A1048" s="219"/>
      <c r="B1048" s="217" t="s">
        <v>1260</v>
      </c>
      <c r="C1048" s="259" t="s">
        <v>1259</v>
      </c>
      <c r="D1048" s="734"/>
      <c r="E1048" s="216">
        <f t="shared" si="124"/>
        <v>43444</v>
      </c>
      <c r="F1048" s="216">
        <f t="shared" si="124"/>
        <v>43449</v>
      </c>
      <c r="G1048" s="216">
        <f t="shared" si="124"/>
        <v>43486</v>
      </c>
      <c r="H1048" s="219"/>
    </row>
    <row r="1049" spans="1:8">
      <c r="A1049" s="219"/>
      <c r="B1049" s="217" t="s">
        <v>1258</v>
      </c>
      <c r="C1049" s="259" t="s">
        <v>1257</v>
      </c>
      <c r="D1049" s="734"/>
      <c r="E1049" s="216">
        <f t="shared" si="124"/>
        <v>43451</v>
      </c>
      <c r="F1049" s="216">
        <f t="shared" si="124"/>
        <v>43456</v>
      </c>
      <c r="G1049" s="216">
        <f t="shared" si="124"/>
        <v>43493</v>
      </c>
      <c r="H1049" s="219"/>
    </row>
    <row r="1050" spans="1:8">
      <c r="A1050" s="219"/>
      <c r="B1050" s="217" t="s">
        <v>1256</v>
      </c>
      <c r="C1050" s="259" t="s">
        <v>1255</v>
      </c>
      <c r="D1050" s="735"/>
      <c r="E1050" s="216">
        <f t="shared" si="124"/>
        <v>43458</v>
      </c>
      <c r="F1050" s="216">
        <f t="shared" si="124"/>
        <v>43463</v>
      </c>
      <c r="G1050" s="216">
        <f t="shared" si="124"/>
        <v>43500</v>
      </c>
      <c r="H1050" s="219"/>
    </row>
    <row r="1051" spans="1:8">
      <c r="A1051" s="219"/>
      <c r="B1051" s="219"/>
      <c r="C1051" s="219"/>
      <c r="D1051" s="219"/>
      <c r="E1051" s="219"/>
      <c r="F1051" s="219"/>
      <c r="G1051" s="219"/>
      <c r="H1051" s="219"/>
    </row>
    <row r="1052" spans="1:8">
      <c r="A1052" s="231" t="s">
        <v>1287</v>
      </c>
      <c r="B1052" s="228"/>
      <c r="C1052" s="236"/>
      <c r="D1052" s="227"/>
      <c r="E1052" s="227"/>
      <c r="F1052" s="226"/>
      <c r="G1052" s="241"/>
      <c r="H1052" s="219"/>
    </row>
    <row r="1053" spans="1:8">
      <c r="A1053" s="231"/>
      <c r="B1053" s="736" t="s">
        <v>40</v>
      </c>
      <c r="C1053" s="736" t="s">
        <v>41</v>
      </c>
      <c r="D1053" s="738" t="s">
        <v>42</v>
      </c>
      <c r="E1053" s="218" t="s">
        <v>199</v>
      </c>
      <c r="F1053" s="218" t="s">
        <v>199</v>
      </c>
      <c r="G1053" s="218" t="s">
        <v>1287</v>
      </c>
      <c r="H1053" s="219"/>
    </row>
    <row r="1054" spans="1:8">
      <c r="A1054" s="231"/>
      <c r="B1054" s="737"/>
      <c r="C1054" s="737"/>
      <c r="D1054" s="739"/>
      <c r="E1054" s="218" t="s">
        <v>1083</v>
      </c>
      <c r="F1054" s="218" t="s">
        <v>44</v>
      </c>
      <c r="G1054" s="218" t="s">
        <v>45</v>
      </c>
      <c r="H1054" s="219"/>
    </row>
    <row r="1055" spans="1:8">
      <c r="A1055" s="231"/>
      <c r="B1055" s="217" t="s">
        <v>1286</v>
      </c>
      <c r="C1055" s="256" t="s">
        <v>1285</v>
      </c>
      <c r="D1055" s="733" t="s">
        <v>1284</v>
      </c>
      <c r="E1055" s="216">
        <v>43430</v>
      </c>
      <c r="F1055" s="216">
        <v>43435</v>
      </c>
      <c r="G1055" s="216">
        <v>43466</v>
      </c>
      <c r="H1055" s="219"/>
    </row>
    <row r="1056" spans="1:8">
      <c r="A1056" s="231"/>
      <c r="B1056" s="217" t="s">
        <v>1283</v>
      </c>
      <c r="C1056" s="259" t="s">
        <v>1282</v>
      </c>
      <c r="D1056" s="734"/>
      <c r="E1056" s="216">
        <f t="shared" ref="E1056:G1059" si="125">E1055+7</f>
        <v>43437</v>
      </c>
      <c r="F1056" s="216">
        <f t="shared" si="125"/>
        <v>43442</v>
      </c>
      <c r="G1056" s="216">
        <f t="shared" si="125"/>
        <v>43473</v>
      </c>
      <c r="H1056" s="219"/>
    </row>
    <row r="1057" spans="1:9">
      <c r="A1057" s="231"/>
      <c r="B1057" s="217" t="s">
        <v>1281</v>
      </c>
      <c r="C1057" s="259" t="s">
        <v>1280</v>
      </c>
      <c r="D1057" s="734"/>
      <c r="E1057" s="216">
        <f t="shared" si="125"/>
        <v>43444</v>
      </c>
      <c r="F1057" s="216">
        <f t="shared" si="125"/>
        <v>43449</v>
      </c>
      <c r="G1057" s="216">
        <f t="shared" si="125"/>
        <v>43480</v>
      </c>
      <c r="H1057" s="219"/>
    </row>
    <row r="1058" spans="1:9">
      <c r="A1058" s="231"/>
      <c r="B1058" s="217" t="s">
        <v>1279</v>
      </c>
      <c r="C1058" s="259" t="s">
        <v>1278</v>
      </c>
      <c r="D1058" s="734"/>
      <c r="E1058" s="216">
        <f t="shared" si="125"/>
        <v>43451</v>
      </c>
      <c r="F1058" s="216">
        <f t="shared" si="125"/>
        <v>43456</v>
      </c>
      <c r="G1058" s="216">
        <f t="shared" si="125"/>
        <v>43487</v>
      </c>
      <c r="H1058" s="219"/>
    </row>
    <row r="1059" spans="1:9">
      <c r="A1059" s="231"/>
      <c r="B1059" s="217" t="s">
        <v>1277</v>
      </c>
      <c r="C1059" s="259" t="s">
        <v>1276</v>
      </c>
      <c r="D1059" s="735"/>
      <c r="E1059" s="216">
        <f t="shared" si="125"/>
        <v>43458</v>
      </c>
      <c r="F1059" s="216">
        <f t="shared" si="125"/>
        <v>43463</v>
      </c>
      <c r="G1059" s="216">
        <f t="shared" si="125"/>
        <v>43494</v>
      </c>
      <c r="H1059" s="219"/>
    </row>
    <row r="1060" spans="1:9">
      <c r="A1060" s="219"/>
      <c r="B1060" s="228"/>
      <c r="C1060" s="228"/>
      <c r="D1060" s="262"/>
      <c r="E1060" s="226"/>
      <c r="F1060" s="226"/>
      <c r="G1060" s="226"/>
      <c r="H1060" s="219"/>
    </row>
    <row r="1061" spans="1:9">
      <c r="A1061" s="231" t="s">
        <v>286</v>
      </c>
      <c r="B1061" s="220"/>
      <c r="C1061" s="220"/>
      <c r="D1061" s="219"/>
      <c r="E1061" s="219"/>
      <c r="F1061" s="219"/>
      <c r="G1061" s="219"/>
      <c r="H1061" s="219"/>
    </row>
    <row r="1062" spans="1:9">
      <c r="A1062" s="219"/>
      <c r="B1062" s="736" t="s">
        <v>40</v>
      </c>
      <c r="C1062" s="736" t="s">
        <v>41</v>
      </c>
      <c r="D1062" s="738" t="s">
        <v>42</v>
      </c>
      <c r="E1062" s="218" t="s">
        <v>199</v>
      </c>
      <c r="F1062" s="218" t="s">
        <v>199</v>
      </c>
      <c r="G1062" s="218" t="s">
        <v>287</v>
      </c>
      <c r="H1062" s="219"/>
      <c r="I1062" s="261"/>
    </row>
    <row r="1063" spans="1:9">
      <c r="A1063" s="219"/>
      <c r="B1063" s="737"/>
      <c r="C1063" s="737"/>
      <c r="D1063" s="739"/>
      <c r="E1063" s="218" t="s">
        <v>1083</v>
      </c>
      <c r="F1063" s="218" t="s">
        <v>44</v>
      </c>
      <c r="G1063" s="216" t="s">
        <v>45</v>
      </c>
      <c r="H1063" s="219"/>
    </row>
    <row r="1064" spans="1:9">
      <c r="A1064" s="219"/>
      <c r="B1064" s="217" t="s">
        <v>1265</v>
      </c>
      <c r="C1064" s="256" t="s">
        <v>1264</v>
      </c>
      <c r="D1064" s="733" t="s">
        <v>1263</v>
      </c>
      <c r="E1064" s="216">
        <v>43430</v>
      </c>
      <c r="F1064" s="216">
        <v>43435</v>
      </c>
      <c r="G1064" s="216">
        <v>43463</v>
      </c>
      <c r="H1064" s="219"/>
    </row>
    <row r="1065" spans="1:9">
      <c r="A1065" s="219"/>
      <c r="B1065" s="217" t="s">
        <v>1262</v>
      </c>
      <c r="C1065" s="259" t="s">
        <v>1261</v>
      </c>
      <c r="D1065" s="734"/>
      <c r="E1065" s="216">
        <f t="shared" ref="E1065:G1068" si="126">E1064+7</f>
        <v>43437</v>
      </c>
      <c r="F1065" s="216">
        <f t="shared" si="126"/>
        <v>43442</v>
      </c>
      <c r="G1065" s="216">
        <f t="shared" si="126"/>
        <v>43470</v>
      </c>
      <c r="H1065" s="219"/>
    </row>
    <row r="1066" spans="1:9">
      <c r="A1066" s="219"/>
      <c r="B1066" s="217" t="s">
        <v>1260</v>
      </c>
      <c r="C1066" s="259" t="s">
        <v>1259</v>
      </c>
      <c r="D1066" s="734"/>
      <c r="E1066" s="216">
        <f t="shared" si="126"/>
        <v>43444</v>
      </c>
      <c r="F1066" s="216">
        <f t="shared" si="126"/>
        <v>43449</v>
      </c>
      <c r="G1066" s="216">
        <f t="shared" si="126"/>
        <v>43477</v>
      </c>
      <c r="H1066" s="219"/>
    </row>
    <row r="1067" spans="1:9">
      <c r="A1067" s="219"/>
      <c r="B1067" s="217" t="s">
        <v>1258</v>
      </c>
      <c r="C1067" s="259" t="s">
        <v>1257</v>
      </c>
      <c r="D1067" s="734"/>
      <c r="E1067" s="216">
        <f t="shared" si="126"/>
        <v>43451</v>
      </c>
      <c r="F1067" s="216">
        <f t="shared" si="126"/>
        <v>43456</v>
      </c>
      <c r="G1067" s="216">
        <f t="shared" si="126"/>
        <v>43484</v>
      </c>
      <c r="H1067" s="219"/>
    </row>
    <row r="1068" spans="1:9">
      <c r="A1068" s="219"/>
      <c r="B1068" s="217" t="s">
        <v>1256</v>
      </c>
      <c r="C1068" s="259" t="s">
        <v>1255</v>
      </c>
      <c r="D1068" s="735"/>
      <c r="E1068" s="216">
        <f t="shared" si="126"/>
        <v>43458</v>
      </c>
      <c r="F1068" s="216">
        <f t="shared" si="126"/>
        <v>43463</v>
      </c>
      <c r="G1068" s="216">
        <f t="shared" si="126"/>
        <v>43491</v>
      </c>
      <c r="H1068" s="219"/>
    </row>
    <row r="1069" spans="1:9">
      <c r="A1069" s="219"/>
      <c r="B1069" s="228"/>
      <c r="C1069" s="236"/>
      <c r="D1069" s="227"/>
      <c r="E1069" s="226"/>
      <c r="F1069" s="226"/>
      <c r="G1069" s="219"/>
      <c r="H1069" s="219"/>
    </row>
    <row r="1070" spans="1:9">
      <c r="A1070" s="231" t="s">
        <v>288</v>
      </c>
      <c r="B1070" s="253"/>
      <c r="C1070" s="253"/>
      <c r="D1070" s="231"/>
      <c r="E1070" s="231"/>
      <c r="F1070" s="231"/>
      <c r="G1070" s="251"/>
      <c r="H1070" s="219"/>
    </row>
    <row r="1071" spans="1:9">
      <c r="A1071" s="219"/>
      <c r="B1071" s="736" t="s">
        <v>40</v>
      </c>
      <c r="C1071" s="736" t="s">
        <v>41</v>
      </c>
      <c r="D1071" s="738" t="s">
        <v>42</v>
      </c>
      <c r="E1071" s="218" t="s">
        <v>199</v>
      </c>
      <c r="F1071" s="218" t="s">
        <v>199</v>
      </c>
      <c r="G1071" s="218" t="s">
        <v>288</v>
      </c>
      <c r="H1071" s="219"/>
    </row>
    <row r="1072" spans="1:9">
      <c r="A1072" s="219"/>
      <c r="B1072" s="737"/>
      <c r="C1072" s="737"/>
      <c r="D1072" s="739"/>
      <c r="E1072" s="218" t="s">
        <v>1083</v>
      </c>
      <c r="F1072" s="218" t="s">
        <v>44</v>
      </c>
      <c r="G1072" s="218" t="s">
        <v>45</v>
      </c>
      <c r="H1072" s="219"/>
    </row>
    <row r="1073" spans="1:8">
      <c r="A1073" s="219"/>
      <c r="B1073" s="217" t="s">
        <v>1230</v>
      </c>
      <c r="C1073" s="259" t="s">
        <v>1229</v>
      </c>
      <c r="D1073" s="733" t="s">
        <v>1275</v>
      </c>
      <c r="E1073" s="216">
        <v>43434</v>
      </c>
      <c r="F1073" s="216">
        <v>43438</v>
      </c>
      <c r="G1073" s="216">
        <v>43458</v>
      </c>
      <c r="H1073" s="219"/>
    </row>
    <row r="1074" spans="1:8">
      <c r="A1074" s="219"/>
      <c r="B1074" s="217" t="s">
        <v>1227</v>
      </c>
      <c r="C1074" s="259" t="s">
        <v>1226</v>
      </c>
      <c r="D1074" s="734"/>
      <c r="E1074" s="216">
        <f t="shared" ref="E1074:G1076" si="127">E1073+7</f>
        <v>43441</v>
      </c>
      <c r="F1074" s="216">
        <f t="shared" si="127"/>
        <v>43445</v>
      </c>
      <c r="G1074" s="216">
        <f t="shared" si="127"/>
        <v>43465</v>
      </c>
      <c r="H1074" s="219"/>
    </row>
    <row r="1075" spans="1:8">
      <c r="A1075" s="219"/>
      <c r="B1075" s="217" t="s">
        <v>1225</v>
      </c>
      <c r="C1075" s="259" t="s">
        <v>1224</v>
      </c>
      <c r="D1075" s="734"/>
      <c r="E1075" s="216">
        <f t="shared" si="127"/>
        <v>43448</v>
      </c>
      <c r="F1075" s="216">
        <f t="shared" si="127"/>
        <v>43452</v>
      </c>
      <c r="G1075" s="216">
        <f t="shared" si="127"/>
        <v>43472</v>
      </c>
      <c r="H1075" s="219"/>
    </row>
    <row r="1076" spans="1:8">
      <c r="A1076" s="219"/>
      <c r="B1076" s="217" t="s">
        <v>1223</v>
      </c>
      <c r="C1076" s="259" t="s">
        <v>1222</v>
      </c>
      <c r="D1076" s="735"/>
      <c r="E1076" s="216">
        <f t="shared" si="127"/>
        <v>43455</v>
      </c>
      <c r="F1076" s="216">
        <f t="shared" si="127"/>
        <v>43459</v>
      </c>
      <c r="G1076" s="216">
        <f t="shared" si="127"/>
        <v>43479</v>
      </c>
      <c r="H1076" s="219"/>
    </row>
    <row r="1077" spans="1:8">
      <c r="A1077" s="219"/>
      <c r="B1077" s="228"/>
      <c r="C1077" s="236"/>
      <c r="D1077" s="227"/>
      <c r="E1077" s="226"/>
      <c r="F1077" s="226"/>
      <c r="G1077" s="226"/>
      <c r="H1077" s="219"/>
    </row>
    <row r="1078" spans="1:8">
      <c r="A1078" s="219"/>
      <c r="B1078" s="741" t="s">
        <v>40</v>
      </c>
      <c r="C1078" s="741" t="s">
        <v>41</v>
      </c>
      <c r="D1078" s="743" t="s">
        <v>42</v>
      </c>
      <c r="E1078" s="218" t="s">
        <v>199</v>
      </c>
      <c r="F1078" s="218" t="s">
        <v>199</v>
      </c>
      <c r="G1078" s="218" t="s">
        <v>288</v>
      </c>
      <c r="H1078" s="219"/>
    </row>
    <row r="1079" spans="1:8">
      <c r="A1079" s="219"/>
      <c r="B1079" s="742"/>
      <c r="C1079" s="742"/>
      <c r="D1079" s="744"/>
      <c r="E1079" s="218" t="s">
        <v>1083</v>
      </c>
      <c r="F1079" s="218" t="s">
        <v>44</v>
      </c>
      <c r="G1079" s="218" t="s">
        <v>45</v>
      </c>
      <c r="H1079" s="219"/>
    </row>
    <row r="1080" spans="1:8">
      <c r="A1080" s="219"/>
      <c r="B1080" s="217" t="s">
        <v>1274</v>
      </c>
      <c r="C1080" s="256" t="s">
        <v>1273</v>
      </c>
      <c r="D1080" s="733" t="s">
        <v>1272</v>
      </c>
      <c r="E1080" s="216">
        <v>43430</v>
      </c>
      <c r="F1080" s="216">
        <v>43441</v>
      </c>
      <c r="G1080" s="216">
        <v>43460</v>
      </c>
      <c r="H1080" s="219"/>
    </row>
    <row r="1081" spans="1:8">
      <c r="A1081" s="219"/>
      <c r="B1081" s="217" t="s">
        <v>1271</v>
      </c>
      <c r="C1081" s="256" t="s">
        <v>1270</v>
      </c>
      <c r="D1081" s="734"/>
      <c r="E1081" s="216">
        <f t="shared" ref="E1081:G1083" si="128">E1080+7</f>
        <v>43437</v>
      </c>
      <c r="F1081" s="216">
        <f t="shared" si="128"/>
        <v>43448</v>
      </c>
      <c r="G1081" s="216">
        <f t="shared" si="128"/>
        <v>43467</v>
      </c>
      <c r="H1081" s="219"/>
    </row>
    <row r="1082" spans="1:8">
      <c r="A1082" s="219"/>
      <c r="B1082" s="217" t="s">
        <v>1269</v>
      </c>
      <c r="C1082" s="259" t="s">
        <v>1268</v>
      </c>
      <c r="D1082" s="734"/>
      <c r="E1082" s="216">
        <f t="shared" si="128"/>
        <v>43444</v>
      </c>
      <c r="F1082" s="216">
        <f t="shared" si="128"/>
        <v>43455</v>
      </c>
      <c r="G1082" s="216">
        <f t="shared" si="128"/>
        <v>43474</v>
      </c>
      <c r="H1082" s="219"/>
    </row>
    <row r="1083" spans="1:8">
      <c r="A1083" s="219"/>
      <c r="B1083" s="217" t="s">
        <v>1267</v>
      </c>
      <c r="C1083" s="259" t="s">
        <v>1266</v>
      </c>
      <c r="D1083" s="735"/>
      <c r="E1083" s="216">
        <f t="shared" si="128"/>
        <v>43451</v>
      </c>
      <c r="F1083" s="216">
        <f t="shared" si="128"/>
        <v>43462</v>
      </c>
      <c r="G1083" s="216">
        <f t="shared" si="128"/>
        <v>43481</v>
      </c>
      <c r="H1083" s="219"/>
    </row>
    <row r="1084" spans="1:8">
      <c r="A1084" s="219"/>
      <c r="B1084" s="219"/>
      <c r="C1084" s="219"/>
      <c r="D1084" s="219"/>
      <c r="E1084" s="219"/>
      <c r="F1084" s="219"/>
      <c r="G1084" s="219"/>
      <c r="H1084" s="219"/>
    </row>
    <row r="1085" spans="1:8">
      <c r="A1085" s="219"/>
      <c r="B1085" s="736" t="s">
        <v>40</v>
      </c>
      <c r="C1085" s="736" t="s">
        <v>41</v>
      </c>
      <c r="D1085" s="738" t="s">
        <v>42</v>
      </c>
      <c r="E1085" s="218" t="s">
        <v>199</v>
      </c>
      <c r="F1085" s="218" t="s">
        <v>199</v>
      </c>
      <c r="G1085" s="218" t="s">
        <v>288</v>
      </c>
      <c r="H1085" s="219"/>
    </row>
    <row r="1086" spans="1:8">
      <c r="A1086" s="219"/>
      <c r="B1086" s="737"/>
      <c r="C1086" s="737"/>
      <c r="D1086" s="739"/>
      <c r="E1086" s="218" t="s">
        <v>1083</v>
      </c>
      <c r="F1086" s="218" t="s">
        <v>44</v>
      </c>
      <c r="G1086" s="216" t="s">
        <v>45</v>
      </c>
      <c r="H1086" s="219"/>
    </row>
    <row r="1087" spans="1:8">
      <c r="A1087" s="219"/>
      <c r="B1087" s="217" t="s">
        <v>1265</v>
      </c>
      <c r="C1087" s="256" t="s">
        <v>1264</v>
      </c>
      <c r="D1087" s="733" t="s">
        <v>1263</v>
      </c>
      <c r="E1087" s="216">
        <v>43431</v>
      </c>
      <c r="F1087" s="216">
        <v>43435</v>
      </c>
      <c r="G1087" s="216">
        <v>43454</v>
      </c>
      <c r="H1087" s="219"/>
    </row>
    <row r="1088" spans="1:8">
      <c r="A1088" s="219"/>
      <c r="B1088" s="217" t="s">
        <v>1262</v>
      </c>
      <c r="C1088" s="259" t="s">
        <v>1261</v>
      </c>
      <c r="D1088" s="734"/>
      <c r="E1088" s="216">
        <f t="shared" ref="E1088:G1091" si="129">E1087+7</f>
        <v>43438</v>
      </c>
      <c r="F1088" s="216">
        <f t="shared" si="129"/>
        <v>43442</v>
      </c>
      <c r="G1088" s="216">
        <f t="shared" si="129"/>
        <v>43461</v>
      </c>
      <c r="H1088" s="219"/>
    </row>
    <row r="1089" spans="1:8">
      <c r="A1089" s="219"/>
      <c r="B1089" s="217" t="s">
        <v>1260</v>
      </c>
      <c r="C1089" s="259" t="s">
        <v>1259</v>
      </c>
      <c r="D1089" s="734"/>
      <c r="E1089" s="216">
        <f t="shared" si="129"/>
        <v>43445</v>
      </c>
      <c r="F1089" s="216">
        <f t="shared" si="129"/>
        <v>43449</v>
      </c>
      <c r="G1089" s="216">
        <f t="shared" si="129"/>
        <v>43468</v>
      </c>
      <c r="H1089" s="219"/>
    </row>
    <row r="1090" spans="1:8">
      <c r="A1090" s="219"/>
      <c r="B1090" s="217" t="s">
        <v>1258</v>
      </c>
      <c r="C1090" s="259" t="s">
        <v>1257</v>
      </c>
      <c r="D1090" s="734"/>
      <c r="E1090" s="216">
        <f t="shared" si="129"/>
        <v>43452</v>
      </c>
      <c r="F1090" s="216">
        <f t="shared" si="129"/>
        <v>43456</v>
      </c>
      <c r="G1090" s="216">
        <f t="shared" si="129"/>
        <v>43475</v>
      </c>
      <c r="H1090" s="219"/>
    </row>
    <row r="1091" spans="1:8">
      <c r="A1091" s="219"/>
      <c r="B1091" s="217" t="s">
        <v>1256</v>
      </c>
      <c r="C1091" s="259" t="s">
        <v>1255</v>
      </c>
      <c r="D1091" s="735"/>
      <c r="E1091" s="216">
        <f t="shared" si="129"/>
        <v>43459</v>
      </c>
      <c r="F1091" s="216">
        <f t="shared" si="129"/>
        <v>43463</v>
      </c>
      <c r="G1091" s="216">
        <f t="shared" si="129"/>
        <v>43482</v>
      </c>
      <c r="H1091" s="219"/>
    </row>
    <row r="1092" spans="1:8">
      <c r="A1092" s="219"/>
      <c r="B1092" s="219"/>
      <c r="C1092" s="236"/>
      <c r="D1092" s="227"/>
      <c r="E1092" s="226"/>
      <c r="F1092" s="226"/>
      <c r="G1092" s="226"/>
      <c r="H1092" s="219"/>
    </row>
    <row r="1093" spans="1:8">
      <c r="A1093" s="231" t="s">
        <v>170</v>
      </c>
      <c r="B1093" s="253"/>
      <c r="C1093" s="253"/>
      <c r="D1093" s="231"/>
      <c r="E1093" s="231"/>
      <c r="F1093" s="231"/>
      <c r="G1093" s="251"/>
      <c r="H1093" s="219"/>
    </row>
    <row r="1094" spans="1:8">
      <c r="A1094" s="219"/>
      <c r="B1094" s="736" t="s">
        <v>40</v>
      </c>
      <c r="C1094" s="736" t="s">
        <v>41</v>
      </c>
      <c r="D1094" s="738" t="s">
        <v>42</v>
      </c>
      <c r="E1094" s="218" t="s">
        <v>199</v>
      </c>
      <c r="F1094" s="218" t="s">
        <v>199</v>
      </c>
      <c r="G1094" s="218" t="s">
        <v>170</v>
      </c>
      <c r="H1094" s="219"/>
    </row>
    <row r="1095" spans="1:8">
      <c r="A1095" s="219"/>
      <c r="B1095" s="737"/>
      <c r="C1095" s="737"/>
      <c r="D1095" s="739"/>
      <c r="E1095" s="218" t="s">
        <v>1083</v>
      </c>
      <c r="F1095" s="218" t="s">
        <v>44</v>
      </c>
      <c r="G1095" s="218" t="s">
        <v>45</v>
      </c>
      <c r="H1095" s="219"/>
    </row>
    <row r="1096" spans="1:8">
      <c r="A1096" s="219"/>
      <c r="B1096" s="225" t="s">
        <v>1253</v>
      </c>
      <c r="C1096" s="225" t="s">
        <v>1252</v>
      </c>
      <c r="D1096" s="733" t="s">
        <v>1251</v>
      </c>
      <c r="E1096" s="216">
        <v>43431</v>
      </c>
      <c r="F1096" s="216">
        <v>43436</v>
      </c>
      <c r="G1096" s="216">
        <v>43468</v>
      </c>
      <c r="H1096" s="219"/>
    </row>
    <row r="1097" spans="1:8">
      <c r="A1097" s="219"/>
      <c r="B1097" s="225" t="s">
        <v>1250</v>
      </c>
      <c r="C1097" s="225" t="s">
        <v>1249</v>
      </c>
      <c r="D1097" s="734"/>
      <c r="E1097" s="216">
        <f t="shared" ref="E1097:G1100" si="130">E1096+7</f>
        <v>43438</v>
      </c>
      <c r="F1097" s="216">
        <f t="shared" si="130"/>
        <v>43443</v>
      </c>
      <c r="G1097" s="216">
        <f t="shared" si="130"/>
        <v>43475</v>
      </c>
      <c r="H1097" s="219"/>
    </row>
    <row r="1098" spans="1:8">
      <c r="A1098" s="219"/>
      <c r="B1098" s="225" t="s">
        <v>1248</v>
      </c>
      <c r="C1098" s="225" t="s">
        <v>1247</v>
      </c>
      <c r="D1098" s="734"/>
      <c r="E1098" s="216">
        <f t="shared" si="130"/>
        <v>43445</v>
      </c>
      <c r="F1098" s="216">
        <f t="shared" si="130"/>
        <v>43450</v>
      </c>
      <c r="G1098" s="216">
        <f t="shared" si="130"/>
        <v>43482</v>
      </c>
      <c r="H1098" s="219"/>
    </row>
    <row r="1099" spans="1:8">
      <c r="A1099" s="219"/>
      <c r="B1099" s="225" t="s">
        <v>1246</v>
      </c>
      <c r="C1099" s="225" t="s">
        <v>1245</v>
      </c>
      <c r="D1099" s="734"/>
      <c r="E1099" s="216">
        <f t="shared" si="130"/>
        <v>43452</v>
      </c>
      <c r="F1099" s="216">
        <f t="shared" si="130"/>
        <v>43457</v>
      </c>
      <c r="G1099" s="216">
        <f t="shared" si="130"/>
        <v>43489</v>
      </c>
      <c r="H1099" s="219"/>
    </row>
    <row r="1100" spans="1:8">
      <c r="A1100" s="219"/>
      <c r="B1100" s="225" t="s">
        <v>1244</v>
      </c>
      <c r="C1100" s="225" t="s">
        <v>1243</v>
      </c>
      <c r="D1100" s="735"/>
      <c r="E1100" s="216">
        <f t="shared" si="130"/>
        <v>43459</v>
      </c>
      <c r="F1100" s="216">
        <f t="shared" si="130"/>
        <v>43464</v>
      </c>
      <c r="G1100" s="216">
        <f t="shared" si="130"/>
        <v>43496</v>
      </c>
      <c r="H1100" s="219"/>
    </row>
    <row r="1101" spans="1:8">
      <c r="A1101" s="219"/>
      <c r="B1101" s="228"/>
      <c r="C1101" s="236"/>
      <c r="D1101" s="227"/>
      <c r="E1101" s="226"/>
      <c r="F1101" s="226"/>
      <c r="G1101" s="226"/>
      <c r="H1101" s="219"/>
    </row>
    <row r="1102" spans="1:8">
      <c r="A1102" s="219"/>
      <c r="B1102" s="736" t="s">
        <v>40</v>
      </c>
      <c r="C1102" s="736" t="s">
        <v>41</v>
      </c>
      <c r="D1102" s="738" t="s">
        <v>42</v>
      </c>
      <c r="E1102" s="218" t="s">
        <v>199</v>
      </c>
      <c r="F1102" s="218" t="s">
        <v>199</v>
      </c>
      <c r="G1102" s="218" t="s">
        <v>1254</v>
      </c>
      <c r="H1102" s="219"/>
    </row>
    <row r="1103" spans="1:8">
      <c r="A1103" s="219"/>
      <c r="B1103" s="737"/>
      <c r="C1103" s="737"/>
      <c r="D1103" s="739"/>
      <c r="E1103" s="218" t="s">
        <v>1083</v>
      </c>
      <c r="F1103" s="218" t="s">
        <v>44</v>
      </c>
      <c r="G1103" s="216" t="s">
        <v>45</v>
      </c>
      <c r="H1103" s="219"/>
    </row>
    <row r="1104" spans="1:8">
      <c r="A1104" s="219"/>
      <c r="B1104" s="217" t="s">
        <v>1241</v>
      </c>
      <c r="C1104" s="259" t="s">
        <v>1240</v>
      </c>
      <c r="D1104" s="733" t="s">
        <v>1239</v>
      </c>
      <c r="E1104" s="216">
        <v>43434</v>
      </c>
      <c r="F1104" s="216">
        <v>43439</v>
      </c>
      <c r="G1104" s="216">
        <v>43471</v>
      </c>
      <c r="H1104" s="219"/>
    </row>
    <row r="1105" spans="1:8">
      <c r="A1105" s="219"/>
      <c r="B1105" s="217" t="s">
        <v>1238</v>
      </c>
      <c r="C1105" s="259" t="s">
        <v>1237</v>
      </c>
      <c r="D1105" s="734"/>
      <c r="E1105" s="216">
        <f t="shared" ref="E1105:G1107" si="131">E1104+7</f>
        <v>43441</v>
      </c>
      <c r="F1105" s="216">
        <f t="shared" si="131"/>
        <v>43446</v>
      </c>
      <c r="G1105" s="216">
        <f t="shared" si="131"/>
        <v>43478</v>
      </c>
      <c r="H1105" s="219"/>
    </row>
    <row r="1106" spans="1:8">
      <c r="A1106" s="219"/>
      <c r="B1106" s="217" t="s">
        <v>1236</v>
      </c>
      <c r="C1106" s="259" t="s">
        <v>1235</v>
      </c>
      <c r="D1106" s="734"/>
      <c r="E1106" s="216">
        <f t="shared" si="131"/>
        <v>43448</v>
      </c>
      <c r="F1106" s="216">
        <f t="shared" si="131"/>
        <v>43453</v>
      </c>
      <c r="G1106" s="216">
        <f t="shared" si="131"/>
        <v>43485</v>
      </c>
      <c r="H1106" s="219"/>
    </row>
    <row r="1107" spans="1:8">
      <c r="A1107" s="219"/>
      <c r="B1107" s="217" t="s">
        <v>1234</v>
      </c>
      <c r="C1107" s="259" t="s">
        <v>1233</v>
      </c>
      <c r="D1107" s="735"/>
      <c r="E1107" s="216">
        <f t="shared" si="131"/>
        <v>43455</v>
      </c>
      <c r="F1107" s="216">
        <f t="shared" si="131"/>
        <v>43460</v>
      </c>
      <c r="G1107" s="216">
        <f t="shared" si="131"/>
        <v>43492</v>
      </c>
      <c r="H1107" s="219"/>
    </row>
    <row r="1108" spans="1:8">
      <c r="A1108" s="219"/>
      <c r="B1108" s="228"/>
      <c r="C1108" s="236"/>
      <c r="D1108" s="227"/>
      <c r="E1108" s="226"/>
      <c r="F1108" s="226"/>
      <c r="G1108" s="226"/>
      <c r="H1108" s="219"/>
    </row>
    <row r="1109" spans="1:8">
      <c r="A1109" s="231" t="s">
        <v>171</v>
      </c>
      <c r="B1109" s="253"/>
      <c r="C1109" s="253"/>
      <c r="D1109" s="231"/>
      <c r="E1109" s="231"/>
      <c r="F1109" s="231"/>
      <c r="G1109" s="251"/>
      <c r="H1109" s="219"/>
    </row>
    <row r="1110" spans="1:8">
      <c r="A1110" s="231"/>
      <c r="B1110" s="736" t="s">
        <v>40</v>
      </c>
      <c r="C1110" s="736" t="s">
        <v>41</v>
      </c>
      <c r="D1110" s="738" t="s">
        <v>42</v>
      </c>
      <c r="E1110" s="218" t="s">
        <v>199</v>
      </c>
      <c r="F1110" s="218" t="s">
        <v>199</v>
      </c>
      <c r="G1110" s="218" t="s">
        <v>171</v>
      </c>
      <c r="H1110" s="219"/>
    </row>
    <row r="1111" spans="1:8">
      <c r="A1111" s="231"/>
      <c r="B1111" s="737"/>
      <c r="C1111" s="737"/>
      <c r="D1111" s="739"/>
      <c r="E1111" s="218" t="s">
        <v>1083</v>
      </c>
      <c r="F1111" s="218" t="s">
        <v>44</v>
      </c>
      <c r="G1111" s="216" t="s">
        <v>45</v>
      </c>
      <c r="H1111" s="219"/>
    </row>
    <row r="1112" spans="1:8">
      <c r="A1112" s="231"/>
      <c r="B1112" s="225" t="s">
        <v>1253</v>
      </c>
      <c r="C1112" s="225" t="s">
        <v>1252</v>
      </c>
      <c r="D1112" s="733" t="s">
        <v>1251</v>
      </c>
      <c r="E1112" s="216">
        <v>43431</v>
      </c>
      <c r="F1112" s="216">
        <v>43436</v>
      </c>
      <c r="G1112" s="216">
        <v>43471</v>
      </c>
      <c r="H1112" s="219"/>
    </row>
    <row r="1113" spans="1:8">
      <c r="A1113" s="231"/>
      <c r="B1113" s="225" t="s">
        <v>1250</v>
      </c>
      <c r="C1113" s="225" t="s">
        <v>1249</v>
      </c>
      <c r="D1113" s="734"/>
      <c r="E1113" s="216">
        <f t="shared" ref="E1113:G1116" si="132">E1112+7</f>
        <v>43438</v>
      </c>
      <c r="F1113" s="216">
        <f t="shared" si="132"/>
        <v>43443</v>
      </c>
      <c r="G1113" s="216">
        <f t="shared" si="132"/>
        <v>43478</v>
      </c>
      <c r="H1113" s="219"/>
    </row>
    <row r="1114" spans="1:8">
      <c r="A1114" s="231"/>
      <c r="B1114" s="225" t="s">
        <v>1248</v>
      </c>
      <c r="C1114" s="225" t="s">
        <v>1247</v>
      </c>
      <c r="D1114" s="734"/>
      <c r="E1114" s="216">
        <f t="shared" si="132"/>
        <v>43445</v>
      </c>
      <c r="F1114" s="216">
        <f t="shared" si="132"/>
        <v>43450</v>
      </c>
      <c r="G1114" s="216">
        <f t="shared" si="132"/>
        <v>43485</v>
      </c>
      <c r="H1114" s="219"/>
    </row>
    <row r="1115" spans="1:8">
      <c r="A1115" s="231"/>
      <c r="B1115" s="225" t="s">
        <v>1246</v>
      </c>
      <c r="C1115" s="225" t="s">
        <v>1245</v>
      </c>
      <c r="D1115" s="734"/>
      <c r="E1115" s="216">
        <f t="shared" si="132"/>
        <v>43452</v>
      </c>
      <c r="F1115" s="216">
        <f t="shared" si="132"/>
        <v>43457</v>
      </c>
      <c r="G1115" s="216">
        <f t="shared" si="132"/>
        <v>43492</v>
      </c>
      <c r="H1115" s="219"/>
    </row>
    <row r="1116" spans="1:8">
      <c r="A1116" s="231"/>
      <c r="B1116" s="225" t="s">
        <v>1244</v>
      </c>
      <c r="C1116" s="225" t="s">
        <v>1243</v>
      </c>
      <c r="D1116" s="735"/>
      <c r="E1116" s="216">
        <f t="shared" si="132"/>
        <v>43459</v>
      </c>
      <c r="F1116" s="216">
        <f t="shared" si="132"/>
        <v>43464</v>
      </c>
      <c r="G1116" s="216">
        <f t="shared" si="132"/>
        <v>43499</v>
      </c>
      <c r="H1116" s="219"/>
    </row>
    <row r="1117" spans="1:8">
      <c r="A1117" s="231"/>
      <c r="B1117" s="260"/>
      <c r="C1117" s="236"/>
      <c r="D1117" s="227"/>
      <c r="E1117" s="226"/>
      <c r="F1117" s="226"/>
      <c r="G1117" s="226"/>
      <c r="H1117" s="219"/>
    </row>
    <row r="1118" spans="1:8">
      <c r="A1118" s="231" t="s">
        <v>172</v>
      </c>
      <c r="B1118" s="243"/>
      <c r="C1118" s="243"/>
      <c r="D1118" s="242"/>
      <c r="E1118" s="242"/>
      <c r="F1118" s="241"/>
      <c r="G1118" s="241"/>
      <c r="H1118" s="219"/>
    </row>
    <row r="1119" spans="1:8">
      <c r="A1119" s="231"/>
      <c r="B1119" s="736" t="s">
        <v>40</v>
      </c>
      <c r="C1119" s="736" t="s">
        <v>41</v>
      </c>
      <c r="D1119" s="738" t="s">
        <v>42</v>
      </c>
      <c r="E1119" s="218" t="s">
        <v>199</v>
      </c>
      <c r="F1119" s="218" t="s">
        <v>199</v>
      </c>
      <c r="G1119" s="218" t="s">
        <v>172</v>
      </c>
      <c r="H1119" s="245"/>
    </row>
    <row r="1120" spans="1:8">
      <c r="A1120" s="231"/>
      <c r="B1120" s="737"/>
      <c r="C1120" s="737"/>
      <c r="D1120" s="739"/>
      <c r="E1120" s="218" t="s">
        <v>1083</v>
      </c>
      <c r="F1120" s="218" t="s">
        <v>44</v>
      </c>
      <c r="G1120" s="218" t="s">
        <v>45</v>
      </c>
      <c r="H1120" s="245"/>
    </row>
    <row r="1121" spans="1:8">
      <c r="A1121" s="231"/>
      <c r="B1121" s="225" t="s">
        <v>1253</v>
      </c>
      <c r="C1121" s="225" t="s">
        <v>1252</v>
      </c>
      <c r="D1121" s="733" t="s">
        <v>1251</v>
      </c>
      <c r="E1121" s="216">
        <v>43431</v>
      </c>
      <c r="F1121" s="216">
        <v>43436</v>
      </c>
      <c r="G1121" s="216">
        <v>43470</v>
      </c>
      <c r="H1121" s="245"/>
    </row>
    <row r="1122" spans="1:8">
      <c r="A1122" s="231"/>
      <c r="B1122" s="225" t="s">
        <v>1250</v>
      </c>
      <c r="C1122" s="225" t="s">
        <v>1249</v>
      </c>
      <c r="D1122" s="734"/>
      <c r="E1122" s="216">
        <f t="shared" ref="E1122:G1125" si="133">E1121+7</f>
        <v>43438</v>
      </c>
      <c r="F1122" s="216">
        <f t="shared" si="133"/>
        <v>43443</v>
      </c>
      <c r="G1122" s="216">
        <f t="shared" si="133"/>
        <v>43477</v>
      </c>
      <c r="H1122" s="257"/>
    </row>
    <row r="1123" spans="1:8">
      <c r="A1123" s="231"/>
      <c r="B1123" s="225" t="s">
        <v>1248</v>
      </c>
      <c r="C1123" s="225" t="s">
        <v>1247</v>
      </c>
      <c r="D1123" s="734"/>
      <c r="E1123" s="216">
        <f t="shared" si="133"/>
        <v>43445</v>
      </c>
      <c r="F1123" s="216">
        <f t="shared" si="133"/>
        <v>43450</v>
      </c>
      <c r="G1123" s="216">
        <f t="shared" si="133"/>
        <v>43484</v>
      </c>
      <c r="H1123" s="257"/>
    </row>
    <row r="1124" spans="1:8">
      <c r="A1124" s="231"/>
      <c r="B1124" s="225" t="s">
        <v>1246</v>
      </c>
      <c r="C1124" s="225" t="s">
        <v>1245</v>
      </c>
      <c r="D1124" s="734"/>
      <c r="E1124" s="216">
        <f t="shared" si="133"/>
        <v>43452</v>
      </c>
      <c r="F1124" s="216">
        <f t="shared" si="133"/>
        <v>43457</v>
      </c>
      <c r="G1124" s="216">
        <f t="shared" si="133"/>
        <v>43491</v>
      </c>
      <c r="H1124" s="257"/>
    </row>
    <row r="1125" spans="1:8">
      <c r="A1125" s="231"/>
      <c r="B1125" s="225" t="s">
        <v>1244</v>
      </c>
      <c r="C1125" s="225" t="s">
        <v>1243</v>
      </c>
      <c r="D1125" s="735"/>
      <c r="E1125" s="216">
        <f t="shared" si="133"/>
        <v>43459</v>
      </c>
      <c r="F1125" s="216">
        <f t="shared" si="133"/>
        <v>43464</v>
      </c>
      <c r="G1125" s="216">
        <f t="shared" si="133"/>
        <v>43498</v>
      </c>
      <c r="H1125" s="257"/>
    </row>
    <row r="1126" spans="1:8">
      <c r="A1126" s="231"/>
      <c r="B1126" s="228"/>
      <c r="C1126" s="236"/>
      <c r="D1126" s="227"/>
      <c r="E1126" s="226"/>
      <c r="F1126" s="226"/>
      <c r="G1126" s="219"/>
      <c r="H1126" s="219"/>
    </row>
    <row r="1127" spans="1:8">
      <c r="A1127" s="231" t="s">
        <v>168</v>
      </c>
      <c r="B1127" s="220"/>
      <c r="C1127" s="220"/>
      <c r="D1127" s="219"/>
      <c r="E1127" s="219"/>
      <c r="F1127" s="219"/>
      <c r="G1127" s="219"/>
      <c r="H1127" s="219"/>
    </row>
    <row r="1128" spans="1:8">
      <c r="A1128" s="219"/>
      <c r="B1128" s="736" t="s">
        <v>40</v>
      </c>
      <c r="C1128" s="736" t="s">
        <v>41</v>
      </c>
      <c r="D1128" s="738" t="s">
        <v>42</v>
      </c>
      <c r="E1128" s="218" t="s">
        <v>199</v>
      </c>
      <c r="F1128" s="218" t="s">
        <v>199</v>
      </c>
      <c r="G1128" s="218" t="s">
        <v>168</v>
      </c>
      <c r="H1128" s="219"/>
    </row>
    <row r="1129" spans="1:8">
      <c r="A1129" s="219"/>
      <c r="B1129" s="737"/>
      <c r="C1129" s="737"/>
      <c r="D1129" s="739"/>
      <c r="E1129" s="218" t="s">
        <v>1083</v>
      </c>
      <c r="F1129" s="218" t="s">
        <v>44</v>
      </c>
      <c r="G1129" s="216" t="s">
        <v>45</v>
      </c>
      <c r="H1129" s="219"/>
    </row>
    <row r="1130" spans="1:8">
      <c r="A1130" s="219"/>
      <c r="B1130" s="225" t="s">
        <v>1253</v>
      </c>
      <c r="C1130" s="225" t="s">
        <v>1252</v>
      </c>
      <c r="D1130" s="733" t="s">
        <v>1251</v>
      </c>
      <c r="E1130" s="216">
        <v>43431</v>
      </c>
      <c r="F1130" s="216">
        <v>43436</v>
      </c>
      <c r="G1130" s="216">
        <v>43474</v>
      </c>
      <c r="H1130" s="219"/>
    </row>
    <row r="1131" spans="1:8">
      <c r="A1131" s="219"/>
      <c r="B1131" s="225" t="s">
        <v>1250</v>
      </c>
      <c r="C1131" s="225" t="s">
        <v>1249</v>
      </c>
      <c r="D1131" s="734"/>
      <c r="E1131" s="216">
        <f t="shared" ref="E1131:G1134" si="134">E1130+7</f>
        <v>43438</v>
      </c>
      <c r="F1131" s="216">
        <f t="shared" si="134"/>
        <v>43443</v>
      </c>
      <c r="G1131" s="216">
        <f t="shared" si="134"/>
        <v>43481</v>
      </c>
      <c r="H1131" s="219"/>
    </row>
    <row r="1132" spans="1:8">
      <c r="A1132" s="219"/>
      <c r="B1132" s="225" t="s">
        <v>1248</v>
      </c>
      <c r="C1132" s="225" t="s">
        <v>1247</v>
      </c>
      <c r="D1132" s="734"/>
      <c r="E1132" s="216">
        <f t="shared" si="134"/>
        <v>43445</v>
      </c>
      <c r="F1132" s="216">
        <f t="shared" si="134"/>
        <v>43450</v>
      </c>
      <c r="G1132" s="216">
        <f t="shared" si="134"/>
        <v>43488</v>
      </c>
      <c r="H1132" s="219"/>
    </row>
    <row r="1133" spans="1:8">
      <c r="A1133" s="219"/>
      <c r="B1133" s="225" t="s">
        <v>1246</v>
      </c>
      <c r="C1133" s="225" t="s">
        <v>1245</v>
      </c>
      <c r="D1133" s="734"/>
      <c r="E1133" s="216">
        <f t="shared" si="134"/>
        <v>43452</v>
      </c>
      <c r="F1133" s="216">
        <f t="shared" si="134"/>
        <v>43457</v>
      </c>
      <c r="G1133" s="216">
        <f t="shared" si="134"/>
        <v>43495</v>
      </c>
      <c r="H1133" s="219"/>
    </row>
    <row r="1134" spans="1:8">
      <c r="A1134" s="219"/>
      <c r="B1134" s="225" t="s">
        <v>1244</v>
      </c>
      <c r="C1134" s="225" t="s">
        <v>1243</v>
      </c>
      <c r="D1134" s="735"/>
      <c r="E1134" s="216">
        <f t="shared" si="134"/>
        <v>43459</v>
      </c>
      <c r="F1134" s="216">
        <f t="shared" si="134"/>
        <v>43464</v>
      </c>
      <c r="G1134" s="216">
        <f t="shared" si="134"/>
        <v>43502</v>
      </c>
      <c r="H1134" s="219"/>
    </row>
    <row r="1135" spans="1:8">
      <c r="A1135" s="219"/>
      <c r="B1135" s="228"/>
      <c r="C1135" s="236"/>
      <c r="D1135" s="227"/>
      <c r="E1135" s="226"/>
      <c r="F1135" s="226"/>
      <c r="G1135" s="226"/>
      <c r="H1135" s="219"/>
    </row>
    <row r="1136" spans="1:8">
      <c r="A1136" s="219"/>
      <c r="B1136" s="736" t="s">
        <v>40</v>
      </c>
      <c r="C1136" s="736" t="s">
        <v>41</v>
      </c>
      <c r="D1136" s="738" t="s">
        <v>42</v>
      </c>
      <c r="E1136" s="218" t="s">
        <v>199</v>
      </c>
      <c r="F1136" s="218" t="s">
        <v>199</v>
      </c>
      <c r="G1136" s="218" t="s">
        <v>168</v>
      </c>
      <c r="H1136" s="219"/>
    </row>
    <row r="1137" spans="1:8">
      <c r="A1137" s="219"/>
      <c r="B1137" s="737"/>
      <c r="C1137" s="737"/>
      <c r="D1137" s="739"/>
      <c r="E1137" s="218" t="s">
        <v>1083</v>
      </c>
      <c r="F1137" s="218" t="s">
        <v>44</v>
      </c>
      <c r="G1137" s="216" t="s">
        <v>45</v>
      </c>
      <c r="H1137" s="219"/>
    </row>
    <row r="1138" spans="1:8">
      <c r="A1138" s="219"/>
      <c r="B1138" s="217" t="s">
        <v>1241</v>
      </c>
      <c r="C1138" s="259" t="s">
        <v>1240</v>
      </c>
      <c r="D1138" s="733" t="s">
        <v>1239</v>
      </c>
      <c r="E1138" s="216">
        <v>43434</v>
      </c>
      <c r="F1138" s="216">
        <v>43439</v>
      </c>
      <c r="G1138" s="216">
        <v>43476</v>
      </c>
      <c r="H1138" s="219"/>
    </row>
    <row r="1139" spans="1:8">
      <c r="A1139" s="219"/>
      <c r="B1139" s="217" t="s">
        <v>1238</v>
      </c>
      <c r="C1139" s="259" t="s">
        <v>1237</v>
      </c>
      <c r="D1139" s="734"/>
      <c r="E1139" s="216">
        <f t="shared" ref="E1139:G1141" si="135">E1138+7</f>
        <v>43441</v>
      </c>
      <c r="F1139" s="216">
        <f t="shared" si="135"/>
        <v>43446</v>
      </c>
      <c r="G1139" s="216">
        <f t="shared" si="135"/>
        <v>43483</v>
      </c>
      <c r="H1139" s="219"/>
    </row>
    <row r="1140" spans="1:8">
      <c r="A1140" s="219"/>
      <c r="B1140" s="217" t="s">
        <v>1236</v>
      </c>
      <c r="C1140" s="259" t="s">
        <v>1235</v>
      </c>
      <c r="D1140" s="734"/>
      <c r="E1140" s="216">
        <f t="shared" si="135"/>
        <v>43448</v>
      </c>
      <c r="F1140" s="216">
        <f t="shared" si="135"/>
        <v>43453</v>
      </c>
      <c r="G1140" s="216">
        <f t="shared" si="135"/>
        <v>43490</v>
      </c>
      <c r="H1140" s="219"/>
    </row>
    <row r="1141" spans="1:8">
      <c r="A1141" s="219"/>
      <c r="B1141" s="217" t="s">
        <v>1234</v>
      </c>
      <c r="C1141" s="259" t="s">
        <v>1233</v>
      </c>
      <c r="D1141" s="735"/>
      <c r="E1141" s="216">
        <f t="shared" si="135"/>
        <v>43455</v>
      </c>
      <c r="F1141" s="216">
        <f t="shared" si="135"/>
        <v>43460</v>
      </c>
      <c r="G1141" s="216">
        <f t="shared" si="135"/>
        <v>43497</v>
      </c>
      <c r="H1141" s="219"/>
    </row>
    <row r="1142" spans="1:8">
      <c r="A1142" s="219"/>
      <c r="B1142" s="219"/>
      <c r="C1142" s="219"/>
      <c r="D1142" s="219"/>
      <c r="E1142" s="226"/>
      <c r="F1142" s="226"/>
      <c r="G1142" s="226"/>
      <c r="H1142" s="219"/>
    </row>
    <row r="1143" spans="1:8">
      <c r="A1143" s="231" t="s">
        <v>166</v>
      </c>
      <c r="B1143" s="219"/>
      <c r="C1143" s="219"/>
      <c r="D1143" s="219"/>
      <c r="E1143" s="219"/>
      <c r="F1143" s="219"/>
      <c r="G1143" s="219"/>
      <c r="H1143" s="219"/>
    </row>
    <row r="1144" spans="1:8">
      <c r="A1144" s="219"/>
      <c r="B1144" s="736" t="s">
        <v>40</v>
      </c>
      <c r="C1144" s="736" t="s">
        <v>41</v>
      </c>
      <c r="D1144" s="738" t="s">
        <v>42</v>
      </c>
      <c r="E1144" s="218" t="s">
        <v>199</v>
      </c>
      <c r="F1144" s="218" t="s">
        <v>199</v>
      </c>
      <c r="G1144" s="216" t="s">
        <v>166</v>
      </c>
      <c r="H1144" s="219"/>
    </row>
    <row r="1145" spans="1:8">
      <c r="A1145" s="219"/>
      <c r="B1145" s="737"/>
      <c r="C1145" s="737"/>
      <c r="D1145" s="739"/>
      <c r="E1145" s="218" t="s">
        <v>1083</v>
      </c>
      <c r="F1145" s="218" t="s">
        <v>44</v>
      </c>
      <c r="G1145" s="218" t="s">
        <v>45</v>
      </c>
      <c r="H1145" s="219"/>
    </row>
    <row r="1146" spans="1:8">
      <c r="A1146" s="219"/>
      <c r="B1146" s="225" t="s">
        <v>1253</v>
      </c>
      <c r="C1146" s="225" t="s">
        <v>1252</v>
      </c>
      <c r="D1146" s="733" t="s">
        <v>1251</v>
      </c>
      <c r="E1146" s="216">
        <v>43431</v>
      </c>
      <c r="F1146" s="216">
        <v>43436</v>
      </c>
      <c r="G1146" s="216">
        <v>43475</v>
      </c>
      <c r="H1146" s="219"/>
    </row>
    <row r="1147" spans="1:8">
      <c r="A1147" s="219"/>
      <c r="B1147" s="225" t="s">
        <v>1250</v>
      </c>
      <c r="C1147" s="225" t="s">
        <v>1249</v>
      </c>
      <c r="D1147" s="734"/>
      <c r="E1147" s="216">
        <f t="shared" ref="E1147:G1150" si="136">E1146+7</f>
        <v>43438</v>
      </c>
      <c r="F1147" s="216">
        <f t="shared" si="136"/>
        <v>43443</v>
      </c>
      <c r="G1147" s="216">
        <f t="shared" si="136"/>
        <v>43482</v>
      </c>
      <c r="H1147" s="219"/>
    </row>
    <row r="1148" spans="1:8">
      <c r="A1148" s="219"/>
      <c r="B1148" s="225" t="s">
        <v>1248</v>
      </c>
      <c r="C1148" s="225" t="s">
        <v>1247</v>
      </c>
      <c r="D1148" s="734"/>
      <c r="E1148" s="216">
        <f t="shared" si="136"/>
        <v>43445</v>
      </c>
      <c r="F1148" s="216">
        <f t="shared" si="136"/>
        <v>43450</v>
      </c>
      <c r="G1148" s="216">
        <f t="shared" si="136"/>
        <v>43489</v>
      </c>
      <c r="H1148" s="219"/>
    </row>
    <row r="1149" spans="1:8">
      <c r="A1149" s="219"/>
      <c r="B1149" s="225" t="s">
        <v>1246</v>
      </c>
      <c r="C1149" s="225" t="s">
        <v>1245</v>
      </c>
      <c r="D1149" s="734"/>
      <c r="E1149" s="216">
        <f t="shared" si="136"/>
        <v>43452</v>
      </c>
      <c r="F1149" s="216">
        <f t="shared" si="136"/>
        <v>43457</v>
      </c>
      <c r="G1149" s="216">
        <f t="shared" si="136"/>
        <v>43496</v>
      </c>
      <c r="H1149" s="219"/>
    </row>
    <row r="1150" spans="1:8">
      <c r="A1150" s="219"/>
      <c r="B1150" s="225" t="s">
        <v>1244</v>
      </c>
      <c r="C1150" s="225" t="s">
        <v>1243</v>
      </c>
      <c r="D1150" s="735"/>
      <c r="E1150" s="216">
        <f t="shared" si="136"/>
        <v>43459</v>
      </c>
      <c r="F1150" s="216">
        <f t="shared" si="136"/>
        <v>43464</v>
      </c>
      <c r="G1150" s="216">
        <f t="shared" si="136"/>
        <v>43503</v>
      </c>
      <c r="H1150" s="219"/>
    </row>
    <row r="1151" spans="1:8">
      <c r="A1151" s="219"/>
      <c r="B1151" s="228"/>
      <c r="C1151" s="236"/>
      <c r="D1151" s="227"/>
      <c r="E1151" s="226"/>
      <c r="F1151" s="226"/>
      <c r="G1151" s="226"/>
      <c r="H1151" s="219"/>
    </row>
    <row r="1152" spans="1:8">
      <c r="A1152" s="219"/>
      <c r="B1152" s="736" t="s">
        <v>40</v>
      </c>
      <c r="C1152" s="736" t="s">
        <v>41</v>
      </c>
      <c r="D1152" s="738" t="s">
        <v>42</v>
      </c>
      <c r="E1152" s="218" t="s">
        <v>199</v>
      </c>
      <c r="F1152" s="218" t="s">
        <v>199</v>
      </c>
      <c r="G1152" s="218" t="s">
        <v>1242</v>
      </c>
      <c r="H1152" s="219"/>
    </row>
    <row r="1153" spans="1:8">
      <c r="A1153" s="219"/>
      <c r="B1153" s="737"/>
      <c r="C1153" s="737"/>
      <c r="D1153" s="739"/>
      <c r="E1153" s="218" t="s">
        <v>1083</v>
      </c>
      <c r="F1153" s="218" t="s">
        <v>44</v>
      </c>
      <c r="G1153" s="216" t="s">
        <v>45</v>
      </c>
      <c r="H1153" s="219"/>
    </row>
    <row r="1154" spans="1:8">
      <c r="A1154" s="219"/>
      <c r="B1154" s="217" t="s">
        <v>1241</v>
      </c>
      <c r="C1154" s="259" t="s">
        <v>1240</v>
      </c>
      <c r="D1154" s="733" t="s">
        <v>1239</v>
      </c>
      <c r="E1154" s="216">
        <v>43434</v>
      </c>
      <c r="F1154" s="216">
        <v>43439</v>
      </c>
      <c r="G1154" s="216">
        <v>43478</v>
      </c>
      <c r="H1154" s="219"/>
    </row>
    <row r="1155" spans="1:8">
      <c r="A1155" s="219"/>
      <c r="B1155" s="217" t="s">
        <v>1238</v>
      </c>
      <c r="C1155" s="259" t="s">
        <v>1237</v>
      </c>
      <c r="D1155" s="734"/>
      <c r="E1155" s="216">
        <f t="shared" ref="E1155:G1157" si="137">E1154+7</f>
        <v>43441</v>
      </c>
      <c r="F1155" s="216">
        <f t="shared" si="137"/>
        <v>43446</v>
      </c>
      <c r="G1155" s="216">
        <f t="shared" si="137"/>
        <v>43485</v>
      </c>
      <c r="H1155" s="219"/>
    </row>
    <row r="1156" spans="1:8">
      <c r="A1156" s="219"/>
      <c r="B1156" s="217" t="s">
        <v>1236</v>
      </c>
      <c r="C1156" s="259" t="s">
        <v>1235</v>
      </c>
      <c r="D1156" s="734"/>
      <c r="E1156" s="216">
        <f t="shared" si="137"/>
        <v>43448</v>
      </c>
      <c r="F1156" s="216">
        <f t="shared" si="137"/>
        <v>43453</v>
      </c>
      <c r="G1156" s="216">
        <f t="shared" si="137"/>
        <v>43492</v>
      </c>
      <c r="H1156" s="219"/>
    </row>
    <row r="1157" spans="1:8">
      <c r="A1157" s="219"/>
      <c r="B1157" s="217" t="s">
        <v>1234</v>
      </c>
      <c r="C1157" s="259" t="s">
        <v>1233</v>
      </c>
      <c r="D1157" s="735"/>
      <c r="E1157" s="216">
        <f t="shared" si="137"/>
        <v>43455</v>
      </c>
      <c r="F1157" s="216">
        <f t="shared" si="137"/>
        <v>43460</v>
      </c>
      <c r="G1157" s="216">
        <f t="shared" si="137"/>
        <v>43499</v>
      </c>
      <c r="H1157" s="219"/>
    </row>
    <row r="1158" spans="1:8">
      <c r="A1158" s="219"/>
      <c r="B1158" s="228"/>
      <c r="C1158" s="236"/>
      <c r="D1158" s="227"/>
      <c r="E1158" s="226"/>
      <c r="F1158" s="226"/>
      <c r="G1158" s="226"/>
      <c r="H1158" s="219"/>
    </row>
    <row r="1159" spans="1:8">
      <c r="A1159" s="740" t="s">
        <v>1231</v>
      </c>
      <c r="B1159" s="740"/>
      <c r="C1159" s="236"/>
      <c r="D1159" s="227"/>
      <c r="E1159" s="226"/>
      <c r="F1159" s="226"/>
      <c r="G1159" s="226"/>
      <c r="H1159" s="219"/>
    </row>
    <row r="1160" spans="1:8">
      <c r="A1160" s="219"/>
      <c r="B1160" s="736" t="s">
        <v>40</v>
      </c>
      <c r="C1160" s="736" t="s">
        <v>41</v>
      </c>
      <c r="D1160" s="738" t="s">
        <v>42</v>
      </c>
      <c r="E1160" s="218" t="s">
        <v>199</v>
      </c>
      <c r="F1160" s="218" t="s">
        <v>199</v>
      </c>
      <c r="G1160" s="218" t="s">
        <v>1232</v>
      </c>
      <c r="H1160" s="218" t="s">
        <v>1231</v>
      </c>
    </row>
    <row r="1161" spans="1:8">
      <c r="A1161" s="219"/>
      <c r="B1161" s="737"/>
      <c r="C1161" s="737"/>
      <c r="D1161" s="739"/>
      <c r="E1161" s="218" t="s">
        <v>1083</v>
      </c>
      <c r="F1161" s="218" t="s">
        <v>44</v>
      </c>
      <c r="G1161" s="218" t="s">
        <v>45</v>
      </c>
      <c r="H1161" s="255"/>
    </row>
    <row r="1162" spans="1:8">
      <c r="A1162" s="219"/>
      <c r="B1162" s="217" t="s">
        <v>1230</v>
      </c>
      <c r="C1162" s="259" t="s">
        <v>1229</v>
      </c>
      <c r="D1162" s="733" t="s">
        <v>1228</v>
      </c>
      <c r="E1162" s="216">
        <v>43434</v>
      </c>
      <c r="F1162" s="216">
        <v>43438</v>
      </c>
      <c r="G1162" s="216">
        <v>43458</v>
      </c>
      <c r="H1162" s="255" t="s">
        <v>1221</v>
      </c>
    </row>
    <row r="1163" spans="1:8">
      <c r="A1163" s="219"/>
      <c r="B1163" s="217" t="s">
        <v>1227</v>
      </c>
      <c r="C1163" s="259" t="s">
        <v>1226</v>
      </c>
      <c r="D1163" s="734"/>
      <c r="E1163" s="216">
        <f t="shared" ref="E1163:G1165" si="138">E1162+7</f>
        <v>43441</v>
      </c>
      <c r="F1163" s="216">
        <f t="shared" si="138"/>
        <v>43445</v>
      </c>
      <c r="G1163" s="216">
        <f t="shared" si="138"/>
        <v>43465</v>
      </c>
      <c r="H1163" s="255" t="s">
        <v>1221</v>
      </c>
    </row>
    <row r="1164" spans="1:8">
      <c r="A1164" s="219"/>
      <c r="B1164" s="217" t="s">
        <v>1225</v>
      </c>
      <c r="C1164" s="259" t="s">
        <v>1224</v>
      </c>
      <c r="D1164" s="734"/>
      <c r="E1164" s="216">
        <f t="shared" si="138"/>
        <v>43448</v>
      </c>
      <c r="F1164" s="216">
        <f t="shared" si="138"/>
        <v>43452</v>
      </c>
      <c r="G1164" s="216">
        <f t="shared" si="138"/>
        <v>43472</v>
      </c>
      <c r="H1164" s="255" t="s">
        <v>1221</v>
      </c>
    </row>
    <row r="1165" spans="1:8">
      <c r="A1165" s="219"/>
      <c r="B1165" s="217" t="s">
        <v>1223</v>
      </c>
      <c r="C1165" s="259" t="s">
        <v>1222</v>
      </c>
      <c r="D1165" s="735"/>
      <c r="E1165" s="216">
        <f t="shared" si="138"/>
        <v>43455</v>
      </c>
      <c r="F1165" s="216">
        <f t="shared" si="138"/>
        <v>43459</v>
      </c>
      <c r="G1165" s="216">
        <f t="shared" si="138"/>
        <v>43479</v>
      </c>
      <c r="H1165" s="255" t="s">
        <v>1221</v>
      </c>
    </row>
    <row r="1166" spans="1:8">
      <c r="A1166" s="219"/>
      <c r="B1166" s="228"/>
      <c r="C1166" s="236"/>
      <c r="D1166" s="227"/>
      <c r="E1166" s="226"/>
      <c r="F1166" s="226"/>
      <c r="G1166" s="226"/>
      <c r="H1166" s="219"/>
    </row>
    <row r="1167" spans="1:8">
      <c r="A1167" s="740" t="s">
        <v>1220</v>
      </c>
      <c r="B1167" s="740"/>
      <c r="C1167" s="220"/>
      <c r="D1167" s="219"/>
      <c r="E1167" s="219"/>
      <c r="F1167" s="219"/>
      <c r="G1167" s="219"/>
      <c r="H1167" s="219"/>
    </row>
    <row r="1168" spans="1:8">
      <c r="A1168" s="219"/>
      <c r="B1168" s="736" t="s">
        <v>40</v>
      </c>
      <c r="C1168" s="736" t="s">
        <v>41</v>
      </c>
      <c r="D1168" s="738" t="s">
        <v>42</v>
      </c>
      <c r="E1168" s="218" t="s">
        <v>199</v>
      </c>
      <c r="F1168" s="218" t="s">
        <v>199</v>
      </c>
      <c r="G1168" s="218" t="s">
        <v>1210</v>
      </c>
      <c r="H1168" s="218" t="s">
        <v>1220</v>
      </c>
    </row>
    <row r="1169" spans="1:8">
      <c r="A1169" s="219"/>
      <c r="B1169" s="737"/>
      <c r="C1169" s="737"/>
      <c r="D1169" s="739"/>
      <c r="E1169" s="218" t="s">
        <v>1083</v>
      </c>
      <c r="F1169" s="218" t="s">
        <v>44</v>
      </c>
      <c r="G1169" s="218" t="s">
        <v>45</v>
      </c>
      <c r="H1169" s="255"/>
    </row>
    <row r="1170" spans="1:8">
      <c r="A1170" s="219"/>
      <c r="B1170" s="217" t="s">
        <v>1219</v>
      </c>
      <c r="C1170" s="256" t="s">
        <v>1218</v>
      </c>
      <c r="D1170" s="733" t="s">
        <v>1217</v>
      </c>
      <c r="E1170" s="216">
        <v>43434</v>
      </c>
      <c r="F1170" s="216">
        <v>43439</v>
      </c>
      <c r="G1170" s="216">
        <v>43459</v>
      </c>
      <c r="H1170" s="255" t="s">
        <v>1210</v>
      </c>
    </row>
    <row r="1171" spans="1:8">
      <c r="A1171" s="219"/>
      <c r="B1171" s="217" t="s">
        <v>1216</v>
      </c>
      <c r="C1171" s="256" t="s">
        <v>1215</v>
      </c>
      <c r="D1171" s="734"/>
      <c r="E1171" s="216">
        <f t="shared" ref="E1171:G1173" si="139">E1170+7</f>
        <v>43441</v>
      </c>
      <c r="F1171" s="216">
        <f t="shared" si="139"/>
        <v>43446</v>
      </c>
      <c r="G1171" s="216">
        <f t="shared" si="139"/>
        <v>43466</v>
      </c>
      <c r="H1171" s="255" t="s">
        <v>1210</v>
      </c>
    </row>
    <row r="1172" spans="1:8">
      <c r="A1172" s="219"/>
      <c r="B1172" s="217" t="s">
        <v>1214</v>
      </c>
      <c r="C1172" s="256" t="s">
        <v>1213</v>
      </c>
      <c r="D1172" s="734"/>
      <c r="E1172" s="216">
        <f t="shared" si="139"/>
        <v>43448</v>
      </c>
      <c r="F1172" s="216">
        <f t="shared" si="139"/>
        <v>43453</v>
      </c>
      <c r="G1172" s="216">
        <f t="shared" si="139"/>
        <v>43473</v>
      </c>
      <c r="H1172" s="255" t="s">
        <v>1210</v>
      </c>
    </row>
    <row r="1173" spans="1:8">
      <c r="A1173" s="219"/>
      <c r="B1173" s="217" t="s">
        <v>1212</v>
      </c>
      <c r="C1173" s="256" t="s">
        <v>1211</v>
      </c>
      <c r="D1173" s="735"/>
      <c r="E1173" s="216">
        <f t="shared" si="139"/>
        <v>43455</v>
      </c>
      <c r="F1173" s="216">
        <f t="shared" si="139"/>
        <v>43460</v>
      </c>
      <c r="G1173" s="216">
        <f t="shared" si="139"/>
        <v>43480</v>
      </c>
      <c r="H1173" s="255" t="s">
        <v>1210</v>
      </c>
    </row>
    <row r="1174" spans="1:8">
      <c r="A1174" s="219"/>
      <c r="B1174" s="258"/>
      <c r="C1174" s="258"/>
      <c r="D1174" s="227"/>
      <c r="E1174" s="226"/>
      <c r="F1174" s="226"/>
      <c r="G1174" s="226"/>
      <c r="H1174" s="251"/>
    </row>
    <row r="1175" spans="1:8">
      <c r="A1175" s="219"/>
      <c r="B1175" s="228"/>
      <c r="C1175" s="236"/>
      <c r="D1175" s="227"/>
      <c r="E1175" s="226"/>
      <c r="F1175" s="226"/>
      <c r="G1175" s="226"/>
      <c r="H1175" s="257"/>
    </row>
    <row r="1176" spans="1:8">
      <c r="A1176" s="740" t="s">
        <v>1209</v>
      </c>
      <c r="B1176" s="740"/>
      <c r="C1176" s="243"/>
      <c r="D1176" s="242"/>
      <c r="E1176" s="242"/>
      <c r="F1176" s="241"/>
      <c r="G1176" s="241"/>
      <c r="H1176" s="251"/>
    </row>
    <row r="1177" spans="1:8">
      <c r="A1177" s="219"/>
      <c r="B1177" s="736" t="s">
        <v>825</v>
      </c>
      <c r="C1177" s="736" t="s">
        <v>41</v>
      </c>
      <c r="D1177" s="738" t="s">
        <v>42</v>
      </c>
      <c r="E1177" s="218" t="s">
        <v>199</v>
      </c>
      <c r="F1177" s="218" t="s">
        <v>199</v>
      </c>
      <c r="G1177" s="218" t="s">
        <v>1208</v>
      </c>
      <c r="H1177" s="219"/>
    </row>
    <row r="1178" spans="1:8">
      <c r="A1178" s="219"/>
      <c r="B1178" s="737"/>
      <c r="C1178" s="737"/>
      <c r="D1178" s="739"/>
      <c r="E1178" s="218" t="s">
        <v>1083</v>
      </c>
      <c r="F1178" s="218" t="s">
        <v>44</v>
      </c>
      <c r="G1178" s="218" t="s">
        <v>45</v>
      </c>
      <c r="H1178" s="219"/>
    </row>
    <row r="1179" spans="1:8">
      <c r="A1179" s="219"/>
      <c r="B1179" s="217" t="s">
        <v>547</v>
      </c>
      <c r="C1179" s="256" t="s">
        <v>1207</v>
      </c>
      <c r="D1179" s="733" t="s">
        <v>1206</v>
      </c>
      <c r="E1179" s="216">
        <v>43432</v>
      </c>
      <c r="F1179" s="216">
        <v>43436</v>
      </c>
      <c r="G1179" s="216">
        <v>43469</v>
      </c>
      <c r="H1179" s="219"/>
    </row>
    <row r="1180" spans="1:8">
      <c r="A1180" s="219"/>
      <c r="B1180" s="217" t="s">
        <v>548</v>
      </c>
      <c r="C1180" s="256" t="s">
        <v>1205</v>
      </c>
      <c r="D1180" s="734"/>
      <c r="E1180" s="216">
        <f t="shared" ref="E1180:G1183" si="140">E1179+7</f>
        <v>43439</v>
      </c>
      <c r="F1180" s="216">
        <f t="shared" si="140"/>
        <v>43443</v>
      </c>
      <c r="G1180" s="216">
        <f t="shared" si="140"/>
        <v>43476</v>
      </c>
      <c r="H1180" s="219"/>
    </row>
    <row r="1181" spans="1:8">
      <c r="A1181" s="219"/>
      <c r="B1181" s="217" t="s">
        <v>549</v>
      </c>
      <c r="C1181" s="256" t="s">
        <v>1204</v>
      </c>
      <c r="D1181" s="734"/>
      <c r="E1181" s="216">
        <f t="shared" si="140"/>
        <v>43446</v>
      </c>
      <c r="F1181" s="216">
        <f t="shared" si="140"/>
        <v>43450</v>
      </c>
      <c r="G1181" s="216">
        <f t="shared" si="140"/>
        <v>43483</v>
      </c>
      <c r="H1181" s="219"/>
    </row>
    <row r="1182" spans="1:8">
      <c r="A1182" s="219"/>
      <c r="B1182" s="217" t="s">
        <v>150</v>
      </c>
      <c r="C1182" s="256" t="s">
        <v>772</v>
      </c>
      <c r="D1182" s="734"/>
      <c r="E1182" s="216">
        <f t="shared" si="140"/>
        <v>43453</v>
      </c>
      <c r="F1182" s="216">
        <f t="shared" si="140"/>
        <v>43457</v>
      </c>
      <c r="G1182" s="216">
        <f t="shared" si="140"/>
        <v>43490</v>
      </c>
      <c r="H1182" s="219"/>
    </row>
    <row r="1183" spans="1:8">
      <c r="A1183" s="219"/>
      <c r="B1183" s="217" t="s">
        <v>550</v>
      </c>
      <c r="C1183" s="256" t="s">
        <v>1203</v>
      </c>
      <c r="D1183" s="735"/>
      <c r="E1183" s="216">
        <f t="shared" si="140"/>
        <v>43460</v>
      </c>
      <c r="F1183" s="216">
        <f t="shared" si="140"/>
        <v>43464</v>
      </c>
      <c r="G1183" s="216">
        <f t="shared" si="140"/>
        <v>43497</v>
      </c>
      <c r="H1183" s="219"/>
    </row>
    <row r="1184" spans="1:8">
      <c r="A1184" s="219"/>
      <c r="B1184" s="228"/>
      <c r="C1184" s="236"/>
      <c r="D1184" s="227"/>
      <c r="E1184" s="226"/>
      <c r="F1184" s="226"/>
      <c r="G1184" s="226"/>
      <c r="H1184" s="251"/>
    </row>
    <row r="1185" spans="1:9">
      <c r="A1185" s="740" t="s">
        <v>296</v>
      </c>
      <c r="B1185" s="740"/>
      <c r="C1185" s="220"/>
      <c r="D1185" s="219"/>
      <c r="E1185" s="219"/>
      <c r="F1185" s="219"/>
      <c r="G1185" s="219"/>
      <c r="H1185" s="219"/>
    </row>
    <row r="1186" spans="1:9">
      <c r="A1186" s="219"/>
      <c r="B1186" s="736" t="s">
        <v>40</v>
      </c>
      <c r="C1186" s="736" t="s">
        <v>41</v>
      </c>
      <c r="D1186" s="738" t="s">
        <v>42</v>
      </c>
      <c r="E1186" s="218" t="s">
        <v>199</v>
      </c>
      <c r="F1186" s="218" t="s">
        <v>199</v>
      </c>
      <c r="G1186" s="218" t="s">
        <v>1202</v>
      </c>
      <c r="H1186" s="218" t="s">
        <v>1201</v>
      </c>
    </row>
    <row r="1187" spans="1:9">
      <c r="A1187" s="219"/>
      <c r="B1187" s="737"/>
      <c r="C1187" s="737"/>
      <c r="D1187" s="739"/>
      <c r="E1187" s="218" t="s">
        <v>1083</v>
      </c>
      <c r="F1187" s="218" t="s">
        <v>44</v>
      </c>
      <c r="G1187" s="218" t="s">
        <v>45</v>
      </c>
      <c r="H1187" s="218" t="s">
        <v>45</v>
      </c>
    </row>
    <row r="1188" spans="1:9">
      <c r="A1188" s="219"/>
      <c r="B1188" s="217" t="s">
        <v>6</v>
      </c>
      <c r="C1188" s="217" t="s">
        <v>1200</v>
      </c>
      <c r="D1188" s="733" t="s">
        <v>1199</v>
      </c>
      <c r="E1188" s="216">
        <v>43433</v>
      </c>
      <c r="F1188" s="216">
        <v>43437</v>
      </c>
      <c r="G1188" s="216">
        <v>43459</v>
      </c>
      <c r="H1188" s="255" t="s">
        <v>1196</v>
      </c>
    </row>
    <row r="1189" spans="1:9">
      <c r="A1189" s="219"/>
      <c r="B1189" s="217" t="s">
        <v>7</v>
      </c>
      <c r="C1189" s="217" t="s">
        <v>289</v>
      </c>
      <c r="D1189" s="734"/>
      <c r="E1189" s="216">
        <f t="shared" ref="E1189:G1192" si="141">E1188+7</f>
        <v>43440</v>
      </c>
      <c r="F1189" s="216">
        <f t="shared" si="141"/>
        <v>43444</v>
      </c>
      <c r="G1189" s="216">
        <f t="shared" si="141"/>
        <v>43466</v>
      </c>
      <c r="H1189" s="255" t="s">
        <v>1196</v>
      </c>
    </row>
    <row r="1190" spans="1:9">
      <c r="A1190" s="219"/>
      <c r="B1190" s="217" t="s">
        <v>1198</v>
      </c>
      <c r="C1190" s="217" t="s">
        <v>299</v>
      </c>
      <c r="D1190" s="734"/>
      <c r="E1190" s="216">
        <f t="shared" si="141"/>
        <v>43447</v>
      </c>
      <c r="F1190" s="216">
        <f t="shared" si="141"/>
        <v>43451</v>
      </c>
      <c r="G1190" s="216">
        <f t="shared" si="141"/>
        <v>43473</v>
      </c>
      <c r="H1190" s="255" t="s">
        <v>1196</v>
      </c>
    </row>
    <row r="1191" spans="1:9">
      <c r="A1191" s="219"/>
      <c r="B1191" s="217" t="s">
        <v>8</v>
      </c>
      <c r="C1191" s="217" t="s">
        <v>300</v>
      </c>
      <c r="D1191" s="734"/>
      <c r="E1191" s="216">
        <f t="shared" si="141"/>
        <v>43454</v>
      </c>
      <c r="F1191" s="216">
        <f t="shared" si="141"/>
        <v>43458</v>
      </c>
      <c r="G1191" s="216">
        <f t="shared" si="141"/>
        <v>43480</v>
      </c>
      <c r="H1191" s="255" t="s">
        <v>1196</v>
      </c>
    </row>
    <row r="1192" spans="1:9">
      <c r="A1192" s="219"/>
      <c r="B1192" s="217" t="s">
        <v>1197</v>
      </c>
      <c r="C1192" s="217" t="s">
        <v>374</v>
      </c>
      <c r="D1192" s="735"/>
      <c r="E1192" s="216">
        <f t="shared" si="141"/>
        <v>43461</v>
      </c>
      <c r="F1192" s="216">
        <f t="shared" si="141"/>
        <v>43465</v>
      </c>
      <c r="G1192" s="216">
        <f t="shared" si="141"/>
        <v>43487</v>
      </c>
      <c r="H1192" s="255" t="s">
        <v>1196</v>
      </c>
    </row>
    <row r="1193" spans="1:9">
      <c r="A1193" s="219"/>
      <c r="B1193" s="220"/>
      <c r="C1193" s="220"/>
      <c r="D1193" s="219"/>
      <c r="E1193" s="219"/>
      <c r="F1193" s="219"/>
      <c r="G1193" s="219"/>
      <c r="H1193" s="219"/>
    </row>
    <row r="1194" spans="1:9">
      <c r="A1194" s="748" t="s">
        <v>181</v>
      </c>
      <c r="B1194" s="748"/>
      <c r="C1194" s="748"/>
      <c r="D1194" s="748"/>
      <c r="E1194" s="748"/>
      <c r="F1194" s="748"/>
      <c r="G1194" s="748"/>
      <c r="H1194" s="254"/>
    </row>
    <row r="1195" spans="1:9">
      <c r="A1195" s="231" t="s">
        <v>184</v>
      </c>
      <c r="B1195" s="253"/>
      <c r="C1195" s="253"/>
      <c r="D1195" s="253"/>
      <c r="E1195" s="253"/>
      <c r="F1195" s="252"/>
      <c r="G1195" s="231"/>
      <c r="H1195" s="251"/>
    </row>
    <row r="1196" spans="1:9">
      <c r="A1196" s="219"/>
      <c r="B1196" s="736" t="s">
        <v>40</v>
      </c>
      <c r="C1196" s="736" t="s">
        <v>41</v>
      </c>
      <c r="D1196" s="738" t="s">
        <v>42</v>
      </c>
      <c r="E1196" s="218" t="s">
        <v>199</v>
      </c>
      <c r="F1196" s="218" t="s">
        <v>199</v>
      </c>
      <c r="G1196" s="218" t="s">
        <v>1169</v>
      </c>
      <c r="H1196" s="219"/>
      <c r="I1196" s="250"/>
    </row>
    <row r="1197" spans="1:9">
      <c r="A1197" s="219"/>
      <c r="B1197" s="737"/>
      <c r="C1197" s="737"/>
      <c r="D1197" s="739"/>
      <c r="E1197" s="218" t="s">
        <v>1083</v>
      </c>
      <c r="F1197" s="218" t="s">
        <v>44</v>
      </c>
      <c r="G1197" s="218" t="s">
        <v>45</v>
      </c>
      <c r="H1197" s="219"/>
      <c r="I1197" s="250"/>
    </row>
    <row r="1198" spans="1:9">
      <c r="A1198" s="219"/>
      <c r="B1198" s="225" t="s">
        <v>1195</v>
      </c>
      <c r="C1198" s="225" t="s">
        <v>1192</v>
      </c>
      <c r="D1198" s="733" t="s">
        <v>1194</v>
      </c>
      <c r="E1198" s="216">
        <v>43433</v>
      </c>
      <c r="F1198" s="216">
        <v>43438</v>
      </c>
      <c r="G1198" s="216">
        <v>43452</v>
      </c>
      <c r="H1198" s="219"/>
      <c r="I1198" s="250"/>
    </row>
    <row r="1199" spans="1:9">
      <c r="A1199" s="219"/>
      <c r="B1199" s="240" t="s">
        <v>1193</v>
      </c>
      <c r="C1199" s="225" t="s">
        <v>1192</v>
      </c>
      <c r="D1199" s="734"/>
      <c r="E1199" s="216">
        <f t="shared" ref="E1199:G1201" si="142">E1198+7</f>
        <v>43440</v>
      </c>
      <c r="F1199" s="216">
        <f t="shared" si="142"/>
        <v>43445</v>
      </c>
      <c r="G1199" s="216">
        <f t="shared" si="142"/>
        <v>43459</v>
      </c>
      <c r="H1199" s="219"/>
      <c r="I1199" s="250"/>
    </row>
    <row r="1200" spans="1:9">
      <c r="A1200" s="219"/>
      <c r="B1200" s="217" t="s">
        <v>1191</v>
      </c>
      <c r="C1200" s="225" t="s">
        <v>1190</v>
      </c>
      <c r="D1200" s="734"/>
      <c r="E1200" s="216">
        <f t="shared" si="142"/>
        <v>43447</v>
      </c>
      <c r="F1200" s="216">
        <f t="shared" si="142"/>
        <v>43452</v>
      </c>
      <c r="G1200" s="216">
        <f t="shared" si="142"/>
        <v>43466</v>
      </c>
      <c r="H1200" s="219"/>
      <c r="I1200" s="250"/>
    </row>
    <row r="1201" spans="1:9">
      <c r="A1201" s="219"/>
      <c r="B1201" s="217" t="s">
        <v>1189</v>
      </c>
      <c r="C1201" s="225" t="s">
        <v>1188</v>
      </c>
      <c r="D1201" s="735"/>
      <c r="E1201" s="216">
        <f t="shared" si="142"/>
        <v>43454</v>
      </c>
      <c r="F1201" s="216">
        <f t="shared" si="142"/>
        <v>43459</v>
      </c>
      <c r="G1201" s="216">
        <f t="shared" si="142"/>
        <v>43473</v>
      </c>
      <c r="H1201" s="219"/>
      <c r="I1201" s="250"/>
    </row>
    <row r="1202" spans="1:9">
      <c r="A1202" s="219"/>
      <c r="B1202" s="228"/>
      <c r="C1202" s="249"/>
      <c r="D1202" s="227"/>
      <c r="E1202" s="226"/>
      <c r="F1202" s="226"/>
      <c r="G1202" s="226"/>
      <c r="H1202" s="219"/>
      <c r="I1202" s="250"/>
    </row>
    <row r="1203" spans="1:9">
      <c r="A1203" s="219"/>
      <c r="B1203" s="736" t="s">
        <v>40</v>
      </c>
      <c r="C1203" s="736" t="s">
        <v>41</v>
      </c>
      <c r="D1203" s="738" t="s">
        <v>42</v>
      </c>
      <c r="E1203" s="218" t="s">
        <v>199</v>
      </c>
      <c r="F1203" s="218" t="s">
        <v>199</v>
      </c>
      <c r="G1203" s="218" t="s">
        <v>298</v>
      </c>
      <c r="H1203" s="219"/>
      <c r="I1203" s="250"/>
    </row>
    <row r="1204" spans="1:9">
      <c r="A1204" s="219"/>
      <c r="B1204" s="737"/>
      <c r="C1204" s="737"/>
      <c r="D1204" s="739"/>
      <c r="E1204" s="218" t="s">
        <v>1083</v>
      </c>
      <c r="F1204" s="218" t="s">
        <v>44</v>
      </c>
      <c r="G1204" s="218" t="s">
        <v>45</v>
      </c>
      <c r="H1204" s="219"/>
      <c r="I1204" s="250"/>
    </row>
    <row r="1205" spans="1:9">
      <c r="A1205" s="219"/>
      <c r="B1205" s="225" t="s">
        <v>1187</v>
      </c>
      <c r="C1205" s="225" t="s">
        <v>1186</v>
      </c>
      <c r="D1205" s="733" t="s">
        <v>1185</v>
      </c>
      <c r="E1205" s="216">
        <v>43434</v>
      </c>
      <c r="F1205" s="216">
        <v>43438</v>
      </c>
      <c r="G1205" s="216">
        <v>43451</v>
      </c>
      <c r="H1205" s="219"/>
      <c r="I1205" s="219"/>
    </row>
    <row r="1206" spans="1:9">
      <c r="A1206" s="219"/>
      <c r="B1206" s="225" t="s">
        <v>1184</v>
      </c>
      <c r="C1206" s="225" t="s">
        <v>1183</v>
      </c>
      <c r="D1206" s="734"/>
      <c r="E1206" s="216">
        <f t="shared" ref="E1206:G1208" si="143">E1205+7</f>
        <v>43441</v>
      </c>
      <c r="F1206" s="216">
        <f t="shared" si="143"/>
        <v>43445</v>
      </c>
      <c r="G1206" s="216">
        <f t="shared" si="143"/>
        <v>43458</v>
      </c>
      <c r="H1206" s="219"/>
      <c r="I1206" s="219"/>
    </row>
    <row r="1207" spans="1:9">
      <c r="A1207" s="219"/>
      <c r="B1207" s="217" t="s">
        <v>1182</v>
      </c>
      <c r="C1207" s="238" t="s">
        <v>1180</v>
      </c>
      <c r="D1207" s="734"/>
      <c r="E1207" s="216">
        <f t="shared" si="143"/>
        <v>43448</v>
      </c>
      <c r="F1207" s="216">
        <f t="shared" si="143"/>
        <v>43452</v>
      </c>
      <c r="G1207" s="216">
        <f t="shared" si="143"/>
        <v>43465</v>
      </c>
      <c r="H1207" s="219"/>
      <c r="I1207" s="219"/>
    </row>
    <row r="1208" spans="1:9">
      <c r="A1208" s="219"/>
      <c r="B1208" s="217" t="s">
        <v>1181</v>
      </c>
      <c r="C1208" s="238" t="s">
        <v>1180</v>
      </c>
      <c r="D1208" s="735"/>
      <c r="E1208" s="216">
        <f t="shared" si="143"/>
        <v>43455</v>
      </c>
      <c r="F1208" s="216">
        <f t="shared" si="143"/>
        <v>43459</v>
      </c>
      <c r="G1208" s="216">
        <f t="shared" si="143"/>
        <v>43472</v>
      </c>
      <c r="H1208" s="219"/>
      <c r="I1208" s="219"/>
    </row>
    <row r="1209" spans="1:9">
      <c r="A1209" s="219"/>
      <c r="B1209" s="228"/>
      <c r="C1209" s="249"/>
      <c r="D1209" s="227"/>
      <c r="E1209" s="226"/>
      <c r="F1209" s="226"/>
      <c r="G1209" s="226"/>
      <c r="H1209" s="219"/>
      <c r="I1209" s="219"/>
    </row>
    <row r="1210" spans="1:9">
      <c r="A1210" s="219"/>
      <c r="B1210" s="736" t="s">
        <v>40</v>
      </c>
      <c r="C1210" s="736" t="s">
        <v>41</v>
      </c>
      <c r="D1210" s="738" t="s">
        <v>42</v>
      </c>
      <c r="E1210" s="218" t="s">
        <v>199</v>
      </c>
      <c r="F1210" s="218" t="s">
        <v>199</v>
      </c>
      <c r="G1210" s="218" t="s">
        <v>1169</v>
      </c>
      <c r="H1210" s="219"/>
      <c r="I1210" s="219"/>
    </row>
    <row r="1211" spans="1:9">
      <c r="A1211" s="219"/>
      <c r="B1211" s="737"/>
      <c r="C1211" s="737"/>
      <c r="D1211" s="739"/>
      <c r="E1211" s="218" t="s">
        <v>1083</v>
      </c>
      <c r="F1211" s="218" t="s">
        <v>44</v>
      </c>
      <c r="G1211" s="218" t="s">
        <v>45</v>
      </c>
      <c r="H1211" s="219"/>
      <c r="I1211" s="219"/>
    </row>
    <row r="1212" spans="1:9">
      <c r="A1212" s="219"/>
      <c r="B1212" s="217" t="s">
        <v>1179</v>
      </c>
      <c r="C1212" s="217" t="s">
        <v>1178</v>
      </c>
      <c r="D1212" s="733" t="s">
        <v>1177</v>
      </c>
      <c r="E1212" s="216">
        <v>43434</v>
      </c>
      <c r="F1212" s="216">
        <v>43439</v>
      </c>
      <c r="G1212" s="216">
        <v>43450</v>
      </c>
      <c r="H1212" s="219"/>
      <c r="I1212" s="219"/>
    </row>
    <row r="1213" spans="1:9">
      <c r="A1213" s="219"/>
      <c r="B1213" s="217" t="s">
        <v>1176</v>
      </c>
      <c r="C1213" s="217" t="s">
        <v>1175</v>
      </c>
      <c r="D1213" s="734"/>
      <c r="E1213" s="216">
        <f t="shared" ref="E1213:G1215" si="144">E1212+7</f>
        <v>43441</v>
      </c>
      <c r="F1213" s="216">
        <f t="shared" si="144"/>
        <v>43446</v>
      </c>
      <c r="G1213" s="216">
        <f t="shared" si="144"/>
        <v>43457</v>
      </c>
      <c r="H1213" s="219"/>
      <c r="I1213" s="219"/>
    </row>
    <row r="1214" spans="1:9">
      <c r="A1214" s="219"/>
      <c r="B1214" s="217" t="s">
        <v>1174</v>
      </c>
      <c r="C1214" s="217" t="s">
        <v>1173</v>
      </c>
      <c r="D1214" s="734"/>
      <c r="E1214" s="216">
        <f t="shared" si="144"/>
        <v>43448</v>
      </c>
      <c r="F1214" s="216">
        <f t="shared" si="144"/>
        <v>43453</v>
      </c>
      <c r="G1214" s="216">
        <f t="shared" si="144"/>
        <v>43464</v>
      </c>
      <c r="H1214" s="219"/>
      <c r="I1214" s="219"/>
    </row>
    <row r="1215" spans="1:9">
      <c r="A1215" s="219"/>
      <c r="B1215" s="217" t="s">
        <v>1172</v>
      </c>
      <c r="C1215" s="217" t="s">
        <v>1171</v>
      </c>
      <c r="D1215" s="735"/>
      <c r="E1215" s="216">
        <f t="shared" si="144"/>
        <v>43455</v>
      </c>
      <c r="F1215" s="216">
        <f t="shared" si="144"/>
        <v>43460</v>
      </c>
      <c r="G1215" s="216">
        <f t="shared" si="144"/>
        <v>43471</v>
      </c>
      <c r="H1215" s="219"/>
      <c r="I1215" s="219"/>
    </row>
    <row r="1216" spans="1:9">
      <c r="A1216" s="219"/>
      <c r="B1216" s="228"/>
      <c r="C1216" s="228"/>
      <c r="D1216" s="227"/>
      <c r="E1216" s="226"/>
      <c r="F1216" s="226"/>
      <c r="G1216" s="226"/>
      <c r="H1216" s="219"/>
      <c r="I1216" s="219"/>
    </row>
    <row r="1217" spans="1:9">
      <c r="A1217" s="219"/>
      <c r="B1217" s="736" t="s">
        <v>40</v>
      </c>
      <c r="C1217" s="736" t="s">
        <v>41</v>
      </c>
      <c r="D1217" s="738" t="s">
        <v>42</v>
      </c>
      <c r="E1217" s="218" t="s">
        <v>199</v>
      </c>
      <c r="F1217" s="218" t="s">
        <v>199</v>
      </c>
      <c r="G1217" s="218" t="s">
        <v>1169</v>
      </c>
      <c r="H1217" s="219"/>
      <c r="I1217" s="219"/>
    </row>
    <row r="1218" spans="1:9">
      <c r="A1218" s="219"/>
      <c r="B1218" s="737"/>
      <c r="C1218" s="737"/>
      <c r="D1218" s="739"/>
      <c r="E1218" s="218" t="s">
        <v>1083</v>
      </c>
      <c r="F1218" s="218" t="s">
        <v>44</v>
      </c>
      <c r="G1218" s="218" t="s">
        <v>45</v>
      </c>
      <c r="H1218" s="219"/>
      <c r="I1218" s="219"/>
    </row>
    <row r="1219" spans="1:9">
      <c r="A1219" s="219"/>
      <c r="B1219" s="225" t="s">
        <v>1162</v>
      </c>
      <c r="C1219" s="217" t="s">
        <v>1161</v>
      </c>
      <c r="D1219" s="733" t="s">
        <v>1160</v>
      </c>
      <c r="E1219" s="216">
        <v>43434</v>
      </c>
      <c r="F1219" s="216">
        <v>43439</v>
      </c>
      <c r="G1219" s="216">
        <v>43453</v>
      </c>
      <c r="H1219" s="219"/>
      <c r="I1219" s="219"/>
    </row>
    <row r="1220" spans="1:9">
      <c r="A1220" s="219"/>
      <c r="B1220" s="217" t="s">
        <v>1159</v>
      </c>
      <c r="C1220" s="217" t="s">
        <v>1158</v>
      </c>
      <c r="D1220" s="734"/>
      <c r="E1220" s="216">
        <f t="shared" ref="E1220:G1222" si="145">E1219+7</f>
        <v>43441</v>
      </c>
      <c r="F1220" s="216">
        <f t="shared" si="145"/>
        <v>43446</v>
      </c>
      <c r="G1220" s="216">
        <f t="shared" si="145"/>
        <v>43460</v>
      </c>
      <c r="H1220" s="219"/>
      <c r="I1220" s="219"/>
    </row>
    <row r="1221" spans="1:9">
      <c r="A1221" s="219"/>
      <c r="B1221" s="217" t="s">
        <v>1157</v>
      </c>
      <c r="C1221" s="217" t="s">
        <v>1156</v>
      </c>
      <c r="D1221" s="734"/>
      <c r="E1221" s="216">
        <f t="shared" si="145"/>
        <v>43448</v>
      </c>
      <c r="F1221" s="216">
        <f t="shared" si="145"/>
        <v>43453</v>
      </c>
      <c r="G1221" s="216">
        <f t="shared" si="145"/>
        <v>43467</v>
      </c>
      <c r="H1221" s="219"/>
      <c r="I1221" s="219"/>
    </row>
    <row r="1222" spans="1:9">
      <c r="A1222" s="219"/>
      <c r="B1222" s="217" t="s">
        <v>1155</v>
      </c>
      <c r="C1222" s="217" t="s">
        <v>1154</v>
      </c>
      <c r="D1222" s="735"/>
      <c r="E1222" s="216">
        <f t="shared" si="145"/>
        <v>43455</v>
      </c>
      <c r="F1222" s="216">
        <f t="shared" si="145"/>
        <v>43460</v>
      </c>
      <c r="G1222" s="216">
        <f t="shared" si="145"/>
        <v>43474</v>
      </c>
      <c r="H1222" s="219"/>
      <c r="I1222" s="219"/>
    </row>
    <row r="1223" spans="1:9">
      <c r="A1223" s="219"/>
      <c r="B1223" s="220"/>
      <c r="C1223" s="220"/>
      <c r="D1223" s="219"/>
      <c r="E1223" s="219"/>
      <c r="F1223" s="219"/>
      <c r="G1223" s="219"/>
      <c r="H1223" s="219"/>
      <c r="I1223" s="219"/>
    </row>
    <row r="1224" spans="1:9">
      <c r="A1224" s="219"/>
      <c r="B1224" s="736" t="s">
        <v>40</v>
      </c>
      <c r="C1224" s="736" t="s">
        <v>41</v>
      </c>
      <c r="D1224" s="738" t="s">
        <v>42</v>
      </c>
      <c r="E1224" s="218" t="s">
        <v>199</v>
      </c>
      <c r="F1224" s="218" t="s">
        <v>199</v>
      </c>
      <c r="G1224" s="218" t="s">
        <v>298</v>
      </c>
      <c r="H1224" s="219"/>
      <c r="I1224" s="219"/>
    </row>
    <row r="1225" spans="1:9">
      <c r="A1225" s="219"/>
      <c r="B1225" s="737"/>
      <c r="C1225" s="737"/>
      <c r="D1225" s="739"/>
      <c r="E1225" s="218" t="s">
        <v>1083</v>
      </c>
      <c r="F1225" s="218" t="s">
        <v>44</v>
      </c>
      <c r="G1225" s="218" t="s">
        <v>45</v>
      </c>
      <c r="H1225" s="219"/>
      <c r="I1225" s="219"/>
    </row>
    <row r="1226" spans="1:9">
      <c r="A1226" s="219"/>
      <c r="B1226" s="225" t="s">
        <v>459</v>
      </c>
      <c r="C1226" s="225" t="s">
        <v>461</v>
      </c>
      <c r="D1226" s="733" t="s">
        <v>1166</v>
      </c>
      <c r="E1226" s="216">
        <v>43437</v>
      </c>
      <c r="F1226" s="216">
        <v>43441</v>
      </c>
      <c r="G1226" s="216">
        <v>43455</v>
      </c>
      <c r="H1226" s="219"/>
      <c r="I1226" s="219"/>
    </row>
    <row r="1227" spans="1:9">
      <c r="A1227" s="219"/>
      <c r="B1227" s="225" t="s">
        <v>388</v>
      </c>
      <c r="C1227" s="225" t="s">
        <v>462</v>
      </c>
      <c r="D1227" s="734"/>
      <c r="E1227" s="216">
        <f t="shared" ref="E1227:G1229" si="146">E1226+7</f>
        <v>43444</v>
      </c>
      <c r="F1227" s="216">
        <f t="shared" si="146"/>
        <v>43448</v>
      </c>
      <c r="G1227" s="216">
        <f t="shared" si="146"/>
        <v>43462</v>
      </c>
      <c r="H1227" s="219"/>
      <c r="I1227" s="219"/>
    </row>
    <row r="1228" spans="1:9">
      <c r="A1228" s="219"/>
      <c r="B1228" s="225" t="s">
        <v>389</v>
      </c>
      <c r="C1228" s="225" t="s">
        <v>463</v>
      </c>
      <c r="D1228" s="734"/>
      <c r="E1228" s="216">
        <f t="shared" si="146"/>
        <v>43451</v>
      </c>
      <c r="F1228" s="216">
        <f t="shared" si="146"/>
        <v>43455</v>
      </c>
      <c r="G1228" s="216">
        <f t="shared" si="146"/>
        <v>43469</v>
      </c>
      <c r="H1228" s="219"/>
      <c r="I1228" s="219"/>
    </row>
    <row r="1229" spans="1:9">
      <c r="A1229" s="231"/>
      <c r="B1229" s="225" t="s">
        <v>359</v>
      </c>
      <c r="C1229" s="225" t="s">
        <v>411</v>
      </c>
      <c r="D1229" s="735"/>
      <c r="E1229" s="216">
        <f t="shared" si="146"/>
        <v>43458</v>
      </c>
      <c r="F1229" s="216">
        <f t="shared" si="146"/>
        <v>43462</v>
      </c>
      <c r="G1229" s="216">
        <f t="shared" si="146"/>
        <v>43476</v>
      </c>
      <c r="H1229" s="219"/>
      <c r="I1229" s="219"/>
    </row>
    <row r="1230" spans="1:9">
      <c r="A1230" s="219"/>
      <c r="B1230" s="220"/>
      <c r="C1230" s="220"/>
      <c r="D1230" s="219"/>
      <c r="E1230" s="219"/>
      <c r="F1230" s="219"/>
      <c r="G1230" s="219"/>
      <c r="H1230" s="219"/>
      <c r="I1230" s="219"/>
    </row>
    <row r="1231" spans="1:9">
      <c r="A1231" s="219"/>
      <c r="B1231" s="736" t="s">
        <v>40</v>
      </c>
      <c r="C1231" s="736" t="s">
        <v>41</v>
      </c>
      <c r="D1231" s="738" t="s">
        <v>42</v>
      </c>
      <c r="E1231" s="218" t="s">
        <v>199</v>
      </c>
      <c r="F1231" s="218" t="s">
        <v>199</v>
      </c>
      <c r="G1231" s="218" t="s">
        <v>1163</v>
      </c>
      <c r="H1231" s="219"/>
      <c r="I1231" s="219"/>
    </row>
    <row r="1232" spans="1:9">
      <c r="A1232" s="219"/>
      <c r="B1232" s="737"/>
      <c r="C1232" s="737"/>
      <c r="D1232" s="739"/>
      <c r="E1232" s="218" t="s">
        <v>1083</v>
      </c>
      <c r="F1232" s="218" t="s">
        <v>44</v>
      </c>
      <c r="G1232" s="218" t="s">
        <v>45</v>
      </c>
      <c r="H1232" s="219"/>
      <c r="I1232" s="219"/>
    </row>
    <row r="1233" spans="1:9">
      <c r="A1233" s="219"/>
      <c r="B1233" s="225" t="s">
        <v>601</v>
      </c>
      <c r="C1233" s="225" t="s">
        <v>1140</v>
      </c>
      <c r="D1233" s="733" t="s">
        <v>1170</v>
      </c>
      <c r="E1233" s="216">
        <v>43433</v>
      </c>
      <c r="F1233" s="216">
        <v>43436</v>
      </c>
      <c r="G1233" s="216">
        <v>43451</v>
      </c>
      <c r="H1233" s="219"/>
      <c r="I1233" s="219"/>
    </row>
    <row r="1234" spans="1:9">
      <c r="A1234" s="219"/>
      <c r="B1234" s="225" t="s">
        <v>602</v>
      </c>
      <c r="C1234" s="225" t="s">
        <v>1138</v>
      </c>
      <c r="D1234" s="734"/>
      <c r="E1234" s="216">
        <f t="shared" ref="E1234:G1237" si="147">E1233+7</f>
        <v>43440</v>
      </c>
      <c r="F1234" s="216">
        <f t="shared" si="147"/>
        <v>43443</v>
      </c>
      <c r="G1234" s="216">
        <f t="shared" si="147"/>
        <v>43458</v>
      </c>
      <c r="H1234" s="219"/>
      <c r="I1234" s="219"/>
    </row>
    <row r="1235" spans="1:9">
      <c r="A1235" s="219"/>
      <c r="B1235" s="217" t="s">
        <v>371</v>
      </c>
      <c r="C1235" s="238" t="s">
        <v>1137</v>
      </c>
      <c r="D1235" s="734"/>
      <c r="E1235" s="216">
        <f t="shared" si="147"/>
        <v>43447</v>
      </c>
      <c r="F1235" s="216">
        <f t="shared" si="147"/>
        <v>43450</v>
      </c>
      <c r="G1235" s="216">
        <f t="shared" si="147"/>
        <v>43465</v>
      </c>
      <c r="H1235" s="219"/>
      <c r="I1235" s="219"/>
    </row>
    <row r="1236" spans="1:9">
      <c r="A1236" s="219"/>
      <c r="B1236" s="217" t="s">
        <v>603</v>
      </c>
      <c r="C1236" s="237" t="s">
        <v>1136</v>
      </c>
      <c r="D1236" s="734"/>
      <c r="E1236" s="216">
        <f t="shared" si="147"/>
        <v>43454</v>
      </c>
      <c r="F1236" s="216">
        <f t="shared" si="147"/>
        <v>43457</v>
      </c>
      <c r="G1236" s="216">
        <f t="shared" si="147"/>
        <v>43472</v>
      </c>
      <c r="H1236" s="219"/>
      <c r="I1236" s="219"/>
    </row>
    <row r="1237" spans="1:9">
      <c r="A1237" s="219"/>
      <c r="B1237" s="217" t="s">
        <v>372</v>
      </c>
      <c r="C1237" s="225" t="s">
        <v>1135</v>
      </c>
      <c r="D1237" s="735"/>
      <c r="E1237" s="216">
        <f t="shared" si="147"/>
        <v>43461</v>
      </c>
      <c r="F1237" s="216">
        <f t="shared" si="147"/>
        <v>43464</v>
      </c>
      <c r="G1237" s="216">
        <f t="shared" si="147"/>
        <v>43479</v>
      </c>
      <c r="H1237" s="219"/>
      <c r="I1237" s="219"/>
    </row>
    <row r="1238" spans="1:9">
      <c r="A1238" s="219"/>
      <c r="B1238" s="228"/>
      <c r="C1238" s="228"/>
      <c r="D1238" s="227"/>
      <c r="E1238" s="226"/>
      <c r="F1238" s="226"/>
      <c r="G1238" s="226"/>
      <c r="H1238" s="219"/>
      <c r="I1238" s="219"/>
    </row>
    <row r="1239" spans="1:9">
      <c r="A1239" s="219"/>
      <c r="B1239" s="736" t="s">
        <v>40</v>
      </c>
      <c r="C1239" s="736" t="s">
        <v>41</v>
      </c>
      <c r="D1239" s="738" t="s">
        <v>42</v>
      </c>
      <c r="E1239" s="218" t="s">
        <v>199</v>
      </c>
      <c r="F1239" s="218" t="s">
        <v>199</v>
      </c>
      <c r="G1239" s="218" t="s">
        <v>1169</v>
      </c>
      <c r="H1239" s="219"/>
      <c r="I1239" s="219"/>
    </row>
    <row r="1240" spans="1:9">
      <c r="A1240" s="219"/>
      <c r="B1240" s="737"/>
      <c r="C1240" s="737"/>
      <c r="D1240" s="739"/>
      <c r="E1240" s="218" t="s">
        <v>1083</v>
      </c>
      <c r="F1240" s="218" t="s">
        <v>44</v>
      </c>
      <c r="G1240" s="218" t="s">
        <v>45</v>
      </c>
      <c r="H1240" s="219"/>
      <c r="I1240" s="219"/>
    </row>
    <row r="1241" spans="1:9">
      <c r="A1241" s="219"/>
      <c r="B1241" s="225" t="s">
        <v>573</v>
      </c>
      <c r="C1241" s="225" t="s">
        <v>575</v>
      </c>
      <c r="D1241" s="248"/>
      <c r="E1241" s="216">
        <v>43432</v>
      </c>
      <c r="F1241" s="216">
        <v>43436</v>
      </c>
      <c r="G1241" s="216">
        <v>43450</v>
      </c>
      <c r="H1241" s="219"/>
      <c r="I1241" s="219"/>
    </row>
    <row r="1242" spans="1:9">
      <c r="A1242" s="219"/>
      <c r="B1242" s="225" t="s">
        <v>574</v>
      </c>
      <c r="C1242" s="225" t="s">
        <v>576</v>
      </c>
      <c r="D1242" s="734" t="s">
        <v>1168</v>
      </c>
      <c r="E1242" s="216">
        <f t="shared" ref="E1242:G1245" si="148">E1241+7</f>
        <v>43439</v>
      </c>
      <c r="F1242" s="216">
        <f t="shared" si="148"/>
        <v>43443</v>
      </c>
      <c r="G1242" s="216">
        <f t="shared" si="148"/>
        <v>43457</v>
      </c>
      <c r="H1242" s="219"/>
      <c r="I1242" s="219"/>
    </row>
    <row r="1243" spans="1:9">
      <c r="A1243" s="219"/>
      <c r="B1243" s="217" t="s">
        <v>353</v>
      </c>
      <c r="C1243" s="238">
        <v>64</v>
      </c>
      <c r="D1243" s="734"/>
      <c r="E1243" s="216">
        <f t="shared" si="148"/>
        <v>43446</v>
      </c>
      <c r="F1243" s="216">
        <f t="shared" si="148"/>
        <v>43450</v>
      </c>
      <c r="G1243" s="216">
        <f t="shared" si="148"/>
        <v>43464</v>
      </c>
      <c r="H1243" s="219"/>
      <c r="I1243" s="219"/>
    </row>
    <row r="1244" spans="1:9">
      <c r="A1244" s="219"/>
      <c r="B1244" s="235" t="s">
        <v>405</v>
      </c>
      <c r="C1244" s="237">
        <v>59</v>
      </c>
      <c r="D1244" s="734"/>
      <c r="E1244" s="216">
        <f t="shared" si="148"/>
        <v>43453</v>
      </c>
      <c r="F1244" s="216">
        <f t="shared" si="148"/>
        <v>43457</v>
      </c>
      <c r="G1244" s="216">
        <f t="shared" si="148"/>
        <v>43471</v>
      </c>
      <c r="H1244" s="219"/>
      <c r="I1244" s="219"/>
    </row>
    <row r="1245" spans="1:9">
      <c r="A1245" s="219"/>
      <c r="B1245" s="225" t="s">
        <v>370</v>
      </c>
      <c r="C1245" s="225" t="s">
        <v>1150</v>
      </c>
      <c r="D1245" s="735"/>
      <c r="E1245" s="216">
        <f t="shared" si="148"/>
        <v>43460</v>
      </c>
      <c r="F1245" s="216">
        <f t="shared" si="148"/>
        <v>43464</v>
      </c>
      <c r="G1245" s="216">
        <f t="shared" si="148"/>
        <v>43478</v>
      </c>
      <c r="H1245" s="219"/>
      <c r="I1245" s="219"/>
    </row>
    <row r="1246" spans="1:9">
      <c r="A1246" s="219"/>
      <c r="B1246" s="247"/>
      <c r="C1246" s="247"/>
      <c r="D1246" s="242"/>
      <c r="E1246" s="242"/>
      <c r="F1246" s="241"/>
      <c r="G1246" s="241"/>
      <c r="H1246" s="219"/>
      <c r="I1246" s="219"/>
    </row>
    <row r="1247" spans="1:9">
      <c r="A1247" s="231" t="s">
        <v>1167</v>
      </c>
      <c r="B1247" s="220"/>
      <c r="C1247" s="243"/>
      <c r="D1247" s="242"/>
      <c r="E1247" s="242"/>
      <c r="F1247" s="246"/>
      <c r="G1247" s="246"/>
      <c r="H1247" s="219"/>
      <c r="I1247" s="219"/>
    </row>
    <row r="1248" spans="1:9">
      <c r="A1248" s="219"/>
      <c r="B1248" s="736" t="s">
        <v>40</v>
      </c>
      <c r="C1248" s="736" t="s">
        <v>41</v>
      </c>
      <c r="D1248" s="738" t="s">
        <v>42</v>
      </c>
      <c r="E1248" s="218" t="s">
        <v>199</v>
      </c>
      <c r="F1248" s="218" t="s">
        <v>199</v>
      </c>
      <c r="G1248" s="218" t="s">
        <v>1167</v>
      </c>
      <c r="H1248" s="219"/>
      <c r="I1248" s="219"/>
    </row>
    <row r="1249" spans="1:9">
      <c r="A1249" s="219"/>
      <c r="B1249" s="737"/>
      <c r="C1249" s="737"/>
      <c r="D1249" s="739"/>
      <c r="E1249" s="218" t="s">
        <v>1083</v>
      </c>
      <c r="F1249" s="218" t="s">
        <v>44</v>
      </c>
      <c r="G1249" s="218" t="s">
        <v>45</v>
      </c>
      <c r="H1249" s="219"/>
      <c r="I1249" s="219"/>
    </row>
    <row r="1250" spans="1:9">
      <c r="A1250" s="219"/>
      <c r="B1250" s="225" t="s">
        <v>459</v>
      </c>
      <c r="C1250" s="225" t="s">
        <v>461</v>
      </c>
      <c r="D1250" s="733" t="s">
        <v>1166</v>
      </c>
      <c r="E1250" s="216">
        <v>43437</v>
      </c>
      <c r="F1250" s="216">
        <v>43441</v>
      </c>
      <c r="G1250" s="216">
        <v>43460</v>
      </c>
      <c r="H1250" s="219"/>
      <c r="I1250" s="219"/>
    </row>
    <row r="1251" spans="1:9">
      <c r="A1251" s="219"/>
      <c r="B1251" s="225" t="s">
        <v>388</v>
      </c>
      <c r="C1251" s="225" t="s">
        <v>462</v>
      </c>
      <c r="D1251" s="734"/>
      <c r="E1251" s="216">
        <f t="shared" ref="E1251:G1253" si="149">E1250+7</f>
        <v>43444</v>
      </c>
      <c r="F1251" s="216">
        <f t="shared" si="149"/>
        <v>43448</v>
      </c>
      <c r="G1251" s="216">
        <f t="shared" si="149"/>
        <v>43467</v>
      </c>
      <c r="H1251" s="219"/>
      <c r="I1251" s="219"/>
    </row>
    <row r="1252" spans="1:9">
      <c r="A1252" s="219"/>
      <c r="B1252" s="225" t="s">
        <v>389</v>
      </c>
      <c r="C1252" s="225" t="s">
        <v>463</v>
      </c>
      <c r="D1252" s="734"/>
      <c r="E1252" s="216">
        <f t="shared" si="149"/>
        <v>43451</v>
      </c>
      <c r="F1252" s="216">
        <f t="shared" si="149"/>
        <v>43455</v>
      </c>
      <c r="G1252" s="216">
        <f t="shared" si="149"/>
        <v>43474</v>
      </c>
      <c r="H1252" s="219"/>
      <c r="I1252" s="219"/>
    </row>
    <row r="1253" spans="1:9">
      <c r="A1253" s="231"/>
      <c r="B1253" s="225" t="s">
        <v>359</v>
      </c>
      <c r="C1253" s="225" t="s">
        <v>411</v>
      </c>
      <c r="D1253" s="735"/>
      <c r="E1253" s="216">
        <f t="shared" si="149"/>
        <v>43458</v>
      </c>
      <c r="F1253" s="216">
        <f t="shared" si="149"/>
        <v>43462</v>
      </c>
      <c r="G1253" s="216">
        <f t="shared" si="149"/>
        <v>43481</v>
      </c>
      <c r="H1253" s="219"/>
      <c r="I1253" s="219"/>
    </row>
    <row r="1254" spans="1:9">
      <c r="A1254" s="219"/>
      <c r="B1254" s="228"/>
      <c r="C1254" s="236"/>
      <c r="D1254" s="227"/>
      <c r="E1254" s="226"/>
      <c r="F1254" s="226"/>
      <c r="G1254" s="226"/>
      <c r="H1254" s="245"/>
      <c r="I1254" s="219"/>
    </row>
    <row r="1255" spans="1:9">
      <c r="A1255" s="222" t="s">
        <v>1165</v>
      </c>
      <c r="B1255" s="228"/>
      <c r="C1255" s="228"/>
      <c r="D1255" s="227"/>
      <c r="E1255" s="226"/>
      <c r="F1255" s="226"/>
      <c r="G1255" s="226"/>
      <c r="H1255" s="226"/>
      <c r="I1255" s="219"/>
    </row>
    <row r="1256" spans="1:9">
      <c r="A1256" s="219"/>
      <c r="B1256" s="736" t="s">
        <v>40</v>
      </c>
      <c r="C1256" s="736" t="s">
        <v>41</v>
      </c>
      <c r="D1256" s="738" t="s">
        <v>42</v>
      </c>
      <c r="E1256" s="218" t="s">
        <v>199</v>
      </c>
      <c r="F1256" s="218" t="s">
        <v>199</v>
      </c>
      <c r="G1256" s="218" t="s">
        <v>1165</v>
      </c>
      <c r="H1256" s="226"/>
      <c r="I1256" s="219"/>
    </row>
    <row r="1257" spans="1:9">
      <c r="A1257" s="219"/>
      <c r="B1257" s="737"/>
      <c r="C1257" s="737"/>
      <c r="D1257" s="739"/>
      <c r="E1257" s="218" t="s">
        <v>1083</v>
      </c>
      <c r="F1257" s="218" t="s">
        <v>44</v>
      </c>
      <c r="G1257" s="218" t="s">
        <v>45</v>
      </c>
      <c r="H1257" s="226"/>
      <c r="I1257" s="219"/>
    </row>
    <row r="1258" spans="1:9">
      <c r="A1258" s="219"/>
      <c r="B1258" s="225" t="s">
        <v>1151</v>
      </c>
      <c r="C1258" s="225" t="s">
        <v>1150</v>
      </c>
      <c r="D1258" s="733" t="s">
        <v>1149</v>
      </c>
      <c r="E1258" s="216">
        <v>43437</v>
      </c>
      <c r="F1258" s="216">
        <v>43440</v>
      </c>
      <c r="G1258" s="216">
        <v>43452</v>
      </c>
      <c r="H1258" s="226"/>
      <c r="I1258" s="219"/>
    </row>
    <row r="1259" spans="1:9">
      <c r="A1259" s="231"/>
      <c r="B1259" s="217" t="s">
        <v>1148</v>
      </c>
      <c r="C1259" s="217" t="s">
        <v>1147</v>
      </c>
      <c r="D1259" s="734"/>
      <c r="E1259" s="216">
        <f t="shared" ref="E1259:G1261" si="150">E1258+7</f>
        <v>43444</v>
      </c>
      <c r="F1259" s="216">
        <f t="shared" si="150"/>
        <v>43447</v>
      </c>
      <c r="G1259" s="216">
        <f t="shared" si="150"/>
        <v>43459</v>
      </c>
      <c r="H1259" s="241"/>
      <c r="I1259" s="219"/>
    </row>
    <row r="1260" spans="1:9">
      <c r="A1260" s="231"/>
      <c r="B1260" s="240" t="s">
        <v>1146</v>
      </c>
      <c r="C1260" s="217" t="s">
        <v>1145</v>
      </c>
      <c r="D1260" s="734"/>
      <c r="E1260" s="216">
        <f t="shared" si="150"/>
        <v>43451</v>
      </c>
      <c r="F1260" s="216">
        <f t="shared" si="150"/>
        <v>43454</v>
      </c>
      <c r="G1260" s="216">
        <f t="shared" si="150"/>
        <v>43466</v>
      </c>
      <c r="H1260" s="245"/>
      <c r="I1260" s="219"/>
    </row>
    <row r="1261" spans="1:9">
      <c r="A1261" s="231"/>
      <c r="B1261" s="239" t="s">
        <v>1144</v>
      </c>
      <c r="C1261" s="235" t="s">
        <v>1143</v>
      </c>
      <c r="D1261" s="735"/>
      <c r="E1261" s="216">
        <f t="shared" si="150"/>
        <v>43458</v>
      </c>
      <c r="F1261" s="216">
        <f t="shared" si="150"/>
        <v>43461</v>
      </c>
      <c r="G1261" s="216">
        <f t="shared" si="150"/>
        <v>43473</v>
      </c>
      <c r="H1261" s="245"/>
      <c r="I1261" s="219"/>
    </row>
    <row r="1262" spans="1:9">
      <c r="A1262" s="231"/>
      <c r="B1262" s="220"/>
      <c r="C1262" s="220"/>
      <c r="D1262" s="227"/>
      <c r="E1262" s="226"/>
      <c r="F1262" s="226"/>
      <c r="G1262" s="220"/>
      <c r="H1262" s="227"/>
      <c r="I1262" s="219"/>
    </row>
    <row r="1263" spans="1:9">
      <c r="A1263" s="231" t="s">
        <v>1164</v>
      </c>
      <c r="B1263" s="220"/>
      <c r="C1263" s="220"/>
      <c r="D1263" s="227"/>
      <c r="E1263" s="226"/>
      <c r="F1263" s="226"/>
      <c r="G1263" s="220"/>
      <c r="H1263" s="227"/>
      <c r="I1263" s="219"/>
    </row>
    <row r="1264" spans="1:9">
      <c r="A1264" s="231"/>
      <c r="B1264" s="736" t="s">
        <v>40</v>
      </c>
      <c r="C1264" s="736" t="s">
        <v>41</v>
      </c>
      <c r="D1264" s="738" t="s">
        <v>42</v>
      </c>
      <c r="E1264" s="218" t="s">
        <v>199</v>
      </c>
      <c r="F1264" s="218" t="s">
        <v>199</v>
      </c>
      <c r="G1264" s="218" t="s">
        <v>1163</v>
      </c>
      <c r="H1264" s="218" t="s">
        <v>1164</v>
      </c>
      <c r="I1264" s="219"/>
    </row>
    <row r="1265" spans="1:9">
      <c r="A1265" s="231"/>
      <c r="B1265" s="737"/>
      <c r="C1265" s="737"/>
      <c r="D1265" s="739"/>
      <c r="E1265" s="218" t="s">
        <v>1083</v>
      </c>
      <c r="F1265" s="218" t="s">
        <v>44</v>
      </c>
      <c r="G1265" s="218" t="s">
        <v>45</v>
      </c>
      <c r="H1265" s="218" t="s">
        <v>45</v>
      </c>
      <c r="I1265" s="219"/>
    </row>
    <row r="1266" spans="1:9">
      <c r="A1266" s="231"/>
      <c r="B1266" s="225" t="s">
        <v>1162</v>
      </c>
      <c r="C1266" s="217" t="s">
        <v>1161</v>
      </c>
      <c r="D1266" s="733" t="s">
        <v>1160</v>
      </c>
      <c r="E1266" s="216">
        <v>43434</v>
      </c>
      <c r="F1266" s="216">
        <v>43439</v>
      </c>
      <c r="G1266" s="216">
        <v>43453</v>
      </c>
      <c r="H1266" s="216" t="s">
        <v>1153</v>
      </c>
      <c r="I1266" s="219"/>
    </row>
    <row r="1267" spans="1:9">
      <c r="A1267" s="219"/>
      <c r="B1267" s="217" t="s">
        <v>1159</v>
      </c>
      <c r="C1267" s="217" t="s">
        <v>1158</v>
      </c>
      <c r="D1267" s="734"/>
      <c r="E1267" s="216">
        <f t="shared" ref="E1267:G1269" si="151">E1266+7</f>
        <v>43441</v>
      </c>
      <c r="F1267" s="216">
        <f t="shared" si="151"/>
        <v>43446</v>
      </c>
      <c r="G1267" s="216">
        <f t="shared" si="151"/>
        <v>43460</v>
      </c>
      <c r="H1267" s="216" t="s">
        <v>1153</v>
      </c>
      <c r="I1267" s="219"/>
    </row>
    <row r="1268" spans="1:9">
      <c r="A1268" s="219"/>
      <c r="B1268" s="217" t="s">
        <v>1157</v>
      </c>
      <c r="C1268" s="217" t="s">
        <v>1156</v>
      </c>
      <c r="D1268" s="734"/>
      <c r="E1268" s="216">
        <f t="shared" si="151"/>
        <v>43448</v>
      </c>
      <c r="F1268" s="216">
        <f t="shared" si="151"/>
        <v>43453</v>
      </c>
      <c r="G1268" s="216">
        <f t="shared" si="151"/>
        <v>43467</v>
      </c>
      <c r="H1268" s="216" t="s">
        <v>1153</v>
      </c>
      <c r="I1268" s="219"/>
    </row>
    <row r="1269" spans="1:9">
      <c r="A1269" s="219"/>
      <c r="B1269" s="217" t="s">
        <v>1155</v>
      </c>
      <c r="C1269" s="217" t="s">
        <v>1154</v>
      </c>
      <c r="D1269" s="735"/>
      <c r="E1269" s="216">
        <f t="shared" si="151"/>
        <v>43455</v>
      </c>
      <c r="F1269" s="216">
        <f t="shared" si="151"/>
        <v>43460</v>
      </c>
      <c r="G1269" s="216">
        <f t="shared" si="151"/>
        <v>43474</v>
      </c>
      <c r="H1269" s="216" t="s">
        <v>1153</v>
      </c>
      <c r="I1269" s="219"/>
    </row>
    <row r="1270" spans="1:9">
      <c r="A1270" s="219"/>
      <c r="B1270" s="228"/>
      <c r="C1270" s="236"/>
      <c r="D1270" s="227"/>
      <c r="E1270" s="226"/>
      <c r="F1270" s="226"/>
      <c r="G1270" s="226"/>
      <c r="H1270" s="226"/>
      <c r="I1270" s="219"/>
    </row>
    <row r="1271" spans="1:9">
      <c r="A1271" s="222" t="s">
        <v>306</v>
      </c>
      <c r="B1271" s="244"/>
      <c r="C1271" s="243"/>
      <c r="D1271" s="242"/>
      <c r="E1271" s="242"/>
      <c r="F1271" s="241"/>
      <c r="G1271" s="242"/>
      <c r="H1271" s="241"/>
      <c r="I1271" s="219"/>
    </row>
    <row r="1272" spans="1:9">
      <c r="A1272" s="219"/>
      <c r="B1272" s="736" t="s">
        <v>40</v>
      </c>
      <c r="C1272" s="736" t="s">
        <v>41</v>
      </c>
      <c r="D1272" s="738" t="s">
        <v>42</v>
      </c>
      <c r="E1272" s="218" t="s">
        <v>199</v>
      </c>
      <c r="F1272" s="218" t="s">
        <v>199</v>
      </c>
      <c r="G1272" s="218" t="s">
        <v>1163</v>
      </c>
      <c r="H1272" s="218" t="s">
        <v>306</v>
      </c>
      <c r="I1272" s="219"/>
    </row>
    <row r="1273" spans="1:9">
      <c r="A1273" s="219"/>
      <c r="B1273" s="737"/>
      <c r="C1273" s="737"/>
      <c r="D1273" s="739"/>
      <c r="E1273" s="218" t="s">
        <v>1083</v>
      </c>
      <c r="F1273" s="218" t="s">
        <v>44</v>
      </c>
      <c r="G1273" s="218" t="s">
        <v>45</v>
      </c>
      <c r="H1273" s="218" t="s">
        <v>45</v>
      </c>
      <c r="I1273" s="219"/>
    </row>
    <row r="1274" spans="1:9">
      <c r="A1274" s="219"/>
      <c r="B1274" s="225" t="s">
        <v>1162</v>
      </c>
      <c r="C1274" s="217" t="s">
        <v>1161</v>
      </c>
      <c r="D1274" s="733" t="s">
        <v>1160</v>
      </c>
      <c r="E1274" s="216">
        <v>43434</v>
      </c>
      <c r="F1274" s="216">
        <v>43439</v>
      </c>
      <c r="G1274" s="216">
        <v>43453</v>
      </c>
      <c r="H1274" s="216" t="s">
        <v>1153</v>
      </c>
      <c r="I1274" s="219"/>
    </row>
    <row r="1275" spans="1:9">
      <c r="A1275" s="219"/>
      <c r="B1275" s="217" t="s">
        <v>1159</v>
      </c>
      <c r="C1275" s="217" t="s">
        <v>1158</v>
      </c>
      <c r="D1275" s="734"/>
      <c r="E1275" s="216">
        <f t="shared" ref="E1275:G1277" si="152">E1274+7</f>
        <v>43441</v>
      </c>
      <c r="F1275" s="216">
        <f t="shared" si="152"/>
        <v>43446</v>
      </c>
      <c r="G1275" s="216">
        <f t="shared" si="152"/>
        <v>43460</v>
      </c>
      <c r="H1275" s="216" t="s">
        <v>1153</v>
      </c>
      <c r="I1275" s="219"/>
    </row>
    <row r="1276" spans="1:9">
      <c r="A1276" s="219"/>
      <c r="B1276" s="217" t="s">
        <v>1157</v>
      </c>
      <c r="C1276" s="217" t="s">
        <v>1156</v>
      </c>
      <c r="D1276" s="734"/>
      <c r="E1276" s="216">
        <f t="shared" si="152"/>
        <v>43448</v>
      </c>
      <c r="F1276" s="216">
        <f t="shared" si="152"/>
        <v>43453</v>
      </c>
      <c r="G1276" s="216">
        <f t="shared" si="152"/>
        <v>43467</v>
      </c>
      <c r="H1276" s="216" t="s">
        <v>1153</v>
      </c>
      <c r="I1276" s="219"/>
    </row>
    <row r="1277" spans="1:9">
      <c r="A1277" s="219"/>
      <c r="B1277" s="217" t="s">
        <v>1155</v>
      </c>
      <c r="C1277" s="217" t="s">
        <v>1154</v>
      </c>
      <c r="D1277" s="735"/>
      <c r="E1277" s="216">
        <f t="shared" si="152"/>
        <v>43455</v>
      </c>
      <c r="F1277" s="216">
        <f t="shared" si="152"/>
        <v>43460</v>
      </c>
      <c r="G1277" s="216">
        <f t="shared" si="152"/>
        <v>43474</v>
      </c>
      <c r="H1277" s="216" t="s">
        <v>1153</v>
      </c>
      <c r="I1277" s="219"/>
    </row>
    <row r="1278" spans="1:9">
      <c r="A1278" s="219"/>
      <c r="B1278" s="231"/>
      <c r="C1278" s="231"/>
      <c r="D1278" s="219"/>
      <c r="E1278" s="219"/>
      <c r="F1278" s="219"/>
      <c r="G1278" s="226"/>
      <c r="H1278" s="223"/>
      <c r="I1278" s="219"/>
    </row>
    <row r="1279" spans="1:9">
      <c r="A1279" s="219"/>
      <c r="B1279" s="736" t="s">
        <v>40</v>
      </c>
      <c r="C1279" s="736" t="s">
        <v>41</v>
      </c>
      <c r="D1279" s="738" t="s">
        <v>42</v>
      </c>
      <c r="E1279" s="218" t="s">
        <v>199</v>
      </c>
      <c r="F1279" s="218" t="s">
        <v>199</v>
      </c>
      <c r="G1279" s="218" t="s">
        <v>1152</v>
      </c>
      <c r="H1279" s="218" t="s">
        <v>306</v>
      </c>
      <c r="I1279" s="219"/>
    </row>
    <row r="1280" spans="1:9">
      <c r="A1280" s="219"/>
      <c r="B1280" s="737"/>
      <c r="C1280" s="737"/>
      <c r="D1280" s="739"/>
      <c r="E1280" s="218" t="s">
        <v>1083</v>
      </c>
      <c r="F1280" s="218" t="s">
        <v>44</v>
      </c>
      <c r="G1280" s="218" t="s">
        <v>45</v>
      </c>
      <c r="H1280" s="218" t="s">
        <v>45</v>
      </c>
      <c r="I1280" s="219"/>
    </row>
    <row r="1281" spans="1:9">
      <c r="A1281" s="219"/>
      <c r="B1281" s="225" t="s">
        <v>1151</v>
      </c>
      <c r="C1281" s="225" t="s">
        <v>1150</v>
      </c>
      <c r="D1281" s="733" t="s">
        <v>1149</v>
      </c>
      <c r="E1281" s="216">
        <v>43437</v>
      </c>
      <c r="F1281" s="216">
        <v>43440</v>
      </c>
      <c r="G1281" s="216">
        <v>43452</v>
      </c>
      <c r="H1281" s="216" t="s">
        <v>1142</v>
      </c>
      <c r="I1281" s="219"/>
    </row>
    <row r="1282" spans="1:9">
      <c r="A1282" s="219"/>
      <c r="B1282" s="217" t="s">
        <v>1148</v>
      </c>
      <c r="C1282" s="217" t="s">
        <v>1147</v>
      </c>
      <c r="D1282" s="734"/>
      <c r="E1282" s="216">
        <f t="shared" ref="E1282:G1284" si="153">E1281+7</f>
        <v>43444</v>
      </c>
      <c r="F1282" s="216">
        <f t="shared" si="153"/>
        <v>43447</v>
      </c>
      <c r="G1282" s="216">
        <f t="shared" si="153"/>
        <v>43459</v>
      </c>
      <c r="H1282" s="216" t="s">
        <v>1142</v>
      </c>
      <c r="I1282" s="219"/>
    </row>
    <row r="1283" spans="1:9">
      <c r="A1283" s="231"/>
      <c r="B1283" s="240" t="s">
        <v>1146</v>
      </c>
      <c r="C1283" s="217" t="s">
        <v>1145</v>
      </c>
      <c r="D1283" s="734"/>
      <c r="E1283" s="216">
        <f t="shared" si="153"/>
        <v>43451</v>
      </c>
      <c r="F1283" s="216">
        <f t="shared" si="153"/>
        <v>43454</v>
      </c>
      <c r="G1283" s="216">
        <f t="shared" si="153"/>
        <v>43466</v>
      </c>
      <c r="H1283" s="216" t="s">
        <v>1142</v>
      </c>
      <c r="I1283" s="219"/>
    </row>
    <row r="1284" spans="1:9">
      <c r="A1284" s="219"/>
      <c r="B1284" s="239" t="s">
        <v>1144</v>
      </c>
      <c r="C1284" s="235" t="s">
        <v>1143</v>
      </c>
      <c r="D1284" s="735"/>
      <c r="E1284" s="216">
        <f t="shared" si="153"/>
        <v>43458</v>
      </c>
      <c r="F1284" s="216">
        <f t="shared" si="153"/>
        <v>43461</v>
      </c>
      <c r="G1284" s="216">
        <f t="shared" si="153"/>
        <v>43473</v>
      </c>
      <c r="H1284" s="216" t="s">
        <v>1142</v>
      </c>
      <c r="I1284" s="219"/>
    </row>
    <row r="1285" spans="1:9">
      <c r="A1285" s="746"/>
      <c r="B1285" s="746"/>
      <c r="C1285" s="746"/>
      <c r="D1285" s="746"/>
      <c r="E1285" s="746"/>
      <c r="F1285" s="746"/>
      <c r="G1285" s="746"/>
      <c r="H1285" s="747"/>
      <c r="I1285" s="219"/>
    </row>
    <row r="1286" spans="1:9">
      <c r="A1286" s="219"/>
      <c r="B1286" s="736" t="s">
        <v>40</v>
      </c>
      <c r="C1286" s="736" t="s">
        <v>41</v>
      </c>
      <c r="D1286" s="738" t="s">
        <v>42</v>
      </c>
      <c r="E1286" s="218" t="s">
        <v>199</v>
      </c>
      <c r="F1286" s="218" t="s">
        <v>199</v>
      </c>
      <c r="G1286" s="218" t="s">
        <v>1141</v>
      </c>
      <c r="H1286" s="218" t="s">
        <v>306</v>
      </c>
      <c r="I1286" s="219"/>
    </row>
    <row r="1287" spans="1:9">
      <c r="A1287" s="219"/>
      <c r="B1287" s="737"/>
      <c r="C1287" s="737"/>
      <c r="D1287" s="739"/>
      <c r="E1287" s="218" t="s">
        <v>1083</v>
      </c>
      <c r="F1287" s="218" t="s">
        <v>44</v>
      </c>
      <c r="G1287" s="218" t="s">
        <v>45</v>
      </c>
      <c r="H1287" s="218" t="s">
        <v>45</v>
      </c>
      <c r="I1287" s="219"/>
    </row>
    <row r="1288" spans="1:9">
      <c r="A1288" s="219"/>
      <c r="B1288" s="225" t="s">
        <v>601</v>
      </c>
      <c r="C1288" s="225" t="s">
        <v>1140</v>
      </c>
      <c r="D1288" s="733" t="s">
        <v>1139</v>
      </c>
      <c r="E1288" s="216">
        <v>43433</v>
      </c>
      <c r="F1288" s="216">
        <v>43436</v>
      </c>
      <c r="G1288" s="216">
        <v>43451</v>
      </c>
      <c r="H1288" s="216" t="s">
        <v>1134</v>
      </c>
      <c r="I1288" s="219"/>
    </row>
    <row r="1289" spans="1:9">
      <c r="A1289" s="219"/>
      <c r="B1289" s="225" t="s">
        <v>602</v>
      </c>
      <c r="C1289" s="225" t="s">
        <v>1138</v>
      </c>
      <c r="D1289" s="734"/>
      <c r="E1289" s="216">
        <f t="shared" ref="E1289:G1292" si="154">E1288+7</f>
        <v>43440</v>
      </c>
      <c r="F1289" s="216">
        <f t="shared" si="154"/>
        <v>43443</v>
      </c>
      <c r="G1289" s="216">
        <f t="shared" si="154"/>
        <v>43458</v>
      </c>
      <c r="H1289" s="216" t="s">
        <v>1134</v>
      </c>
      <c r="I1289" s="219"/>
    </row>
    <row r="1290" spans="1:9">
      <c r="A1290" s="219"/>
      <c r="B1290" s="217" t="s">
        <v>371</v>
      </c>
      <c r="C1290" s="238" t="s">
        <v>1137</v>
      </c>
      <c r="D1290" s="734"/>
      <c r="E1290" s="216">
        <f t="shared" si="154"/>
        <v>43447</v>
      </c>
      <c r="F1290" s="216">
        <f t="shared" si="154"/>
        <v>43450</v>
      </c>
      <c r="G1290" s="216">
        <f t="shared" si="154"/>
        <v>43465</v>
      </c>
      <c r="H1290" s="216" t="s">
        <v>1134</v>
      </c>
      <c r="I1290" s="219"/>
    </row>
    <row r="1291" spans="1:9">
      <c r="A1291" s="219"/>
      <c r="B1291" s="217" t="s">
        <v>603</v>
      </c>
      <c r="C1291" s="237" t="s">
        <v>1136</v>
      </c>
      <c r="D1291" s="734"/>
      <c r="E1291" s="216">
        <f t="shared" si="154"/>
        <v>43454</v>
      </c>
      <c r="F1291" s="216">
        <f t="shared" si="154"/>
        <v>43457</v>
      </c>
      <c r="G1291" s="216">
        <f t="shared" si="154"/>
        <v>43472</v>
      </c>
      <c r="H1291" s="216" t="s">
        <v>1134</v>
      </c>
      <c r="I1291" s="219"/>
    </row>
    <row r="1292" spans="1:9">
      <c r="A1292" s="219"/>
      <c r="B1292" s="217" t="s">
        <v>372</v>
      </c>
      <c r="C1292" s="225" t="s">
        <v>1135</v>
      </c>
      <c r="D1292" s="735"/>
      <c r="E1292" s="216">
        <f t="shared" si="154"/>
        <v>43461</v>
      </c>
      <c r="F1292" s="216">
        <f t="shared" si="154"/>
        <v>43464</v>
      </c>
      <c r="G1292" s="216">
        <f t="shared" si="154"/>
        <v>43479</v>
      </c>
      <c r="H1292" s="216" t="s">
        <v>1134</v>
      </c>
      <c r="I1292" s="219"/>
    </row>
    <row r="1293" spans="1:9">
      <c r="A1293" s="219"/>
      <c r="B1293" s="228"/>
      <c r="C1293" s="236"/>
      <c r="D1293" s="227"/>
      <c r="E1293" s="226"/>
      <c r="F1293" s="226"/>
      <c r="G1293" s="226"/>
      <c r="H1293" s="219"/>
      <c r="I1293" s="219"/>
    </row>
    <row r="1294" spans="1:9">
      <c r="A1294" s="222" t="s">
        <v>189</v>
      </c>
      <c r="B1294" s="220"/>
      <c r="C1294" s="220"/>
      <c r="D1294" s="219"/>
      <c r="E1294" s="219"/>
      <c r="F1294" s="219"/>
      <c r="G1294" s="219"/>
      <c r="H1294" s="219"/>
      <c r="I1294" s="219"/>
    </row>
    <row r="1295" spans="1:9">
      <c r="A1295" s="219"/>
      <c r="B1295" s="736" t="s">
        <v>40</v>
      </c>
      <c r="C1295" s="736" t="s">
        <v>41</v>
      </c>
      <c r="D1295" s="738" t="s">
        <v>42</v>
      </c>
      <c r="E1295" s="218" t="s">
        <v>199</v>
      </c>
      <c r="F1295" s="218" t="s">
        <v>199</v>
      </c>
      <c r="G1295" s="218" t="s">
        <v>303</v>
      </c>
      <c r="H1295" s="219"/>
      <c r="I1295" s="219"/>
    </row>
    <row r="1296" spans="1:9">
      <c r="A1296" s="219"/>
      <c r="B1296" s="737"/>
      <c r="C1296" s="737"/>
      <c r="D1296" s="739"/>
      <c r="E1296" s="218" t="s">
        <v>1083</v>
      </c>
      <c r="F1296" s="218" t="s">
        <v>44</v>
      </c>
      <c r="G1296" s="218" t="s">
        <v>45</v>
      </c>
      <c r="H1296" s="219"/>
      <c r="I1296" s="219"/>
    </row>
    <row r="1297" spans="1:9">
      <c r="A1297" s="219"/>
      <c r="B1297" s="225" t="s">
        <v>407</v>
      </c>
      <c r="C1297" s="225" t="s">
        <v>408</v>
      </c>
      <c r="D1297" s="733" t="s">
        <v>1133</v>
      </c>
      <c r="E1297" s="216">
        <v>43434</v>
      </c>
      <c r="F1297" s="216">
        <v>43437</v>
      </c>
      <c r="G1297" s="216">
        <v>43469</v>
      </c>
      <c r="H1297" s="219"/>
      <c r="I1297" s="219"/>
    </row>
    <row r="1298" spans="1:9">
      <c r="A1298" s="219"/>
      <c r="B1298" s="217" t="s">
        <v>1090</v>
      </c>
      <c r="C1298" s="217"/>
      <c r="D1298" s="734"/>
      <c r="E1298" s="216"/>
      <c r="F1298" s="216"/>
      <c r="G1298" s="216"/>
      <c r="H1298" s="219"/>
      <c r="I1298" s="219"/>
    </row>
    <row r="1299" spans="1:9">
      <c r="A1299" s="219"/>
      <c r="B1299" s="217" t="s">
        <v>595</v>
      </c>
      <c r="C1299" s="217" t="s">
        <v>598</v>
      </c>
      <c r="D1299" s="734"/>
      <c r="E1299" s="216">
        <v>43448</v>
      </c>
      <c r="F1299" s="216">
        <v>43451</v>
      </c>
      <c r="G1299" s="216">
        <v>43483</v>
      </c>
      <c r="H1299" s="219"/>
      <c r="I1299" s="219"/>
    </row>
    <row r="1300" spans="1:9">
      <c r="A1300" s="219"/>
      <c r="B1300" s="217" t="s">
        <v>596</v>
      </c>
      <c r="C1300" s="235" t="s">
        <v>599</v>
      </c>
      <c r="D1300" s="734"/>
      <c r="E1300" s="216">
        <f t="shared" ref="E1300:G1301" si="155">E1299+7</f>
        <v>43455</v>
      </c>
      <c r="F1300" s="216">
        <f t="shared" si="155"/>
        <v>43458</v>
      </c>
      <c r="G1300" s="216">
        <f t="shared" si="155"/>
        <v>43490</v>
      </c>
      <c r="H1300" s="219"/>
      <c r="I1300" s="219"/>
    </row>
    <row r="1301" spans="1:9">
      <c r="A1301" s="219"/>
      <c r="B1301" s="217" t="s">
        <v>597</v>
      </c>
      <c r="C1301" s="225" t="s">
        <v>600</v>
      </c>
      <c r="D1301" s="735"/>
      <c r="E1301" s="216">
        <f t="shared" si="155"/>
        <v>43462</v>
      </c>
      <c r="F1301" s="216">
        <f t="shared" si="155"/>
        <v>43465</v>
      </c>
      <c r="G1301" s="216">
        <f t="shared" si="155"/>
        <v>43497</v>
      </c>
      <c r="H1301" s="219"/>
      <c r="I1301" s="219"/>
    </row>
    <row r="1302" spans="1:9">
      <c r="A1302" s="219"/>
      <c r="B1302" s="228"/>
      <c r="C1302" s="234"/>
      <c r="D1302" s="227"/>
      <c r="E1302" s="226"/>
      <c r="F1302" s="226"/>
      <c r="G1302" s="226"/>
      <c r="H1302" s="219"/>
      <c r="I1302" s="219"/>
    </row>
    <row r="1303" spans="1:9">
      <c r="A1303" s="219"/>
      <c r="B1303" s="736" t="s">
        <v>40</v>
      </c>
      <c r="C1303" s="736" t="s">
        <v>41</v>
      </c>
      <c r="D1303" s="738" t="s">
        <v>42</v>
      </c>
      <c r="E1303" s="218" t="s">
        <v>199</v>
      </c>
      <c r="F1303" s="218" t="s">
        <v>199</v>
      </c>
      <c r="G1303" s="218" t="s">
        <v>303</v>
      </c>
      <c r="H1303" s="219"/>
      <c r="I1303" s="219"/>
    </row>
    <row r="1304" spans="1:9">
      <c r="A1304" s="219"/>
      <c r="B1304" s="737"/>
      <c r="C1304" s="737"/>
      <c r="D1304" s="739"/>
      <c r="E1304" s="218" t="s">
        <v>1083</v>
      </c>
      <c r="F1304" s="218" t="s">
        <v>44</v>
      </c>
      <c r="G1304" s="218" t="s">
        <v>45</v>
      </c>
      <c r="H1304" s="219"/>
      <c r="I1304" s="219"/>
    </row>
    <row r="1305" spans="1:9">
      <c r="A1305" s="219"/>
      <c r="B1305" s="217" t="s">
        <v>1132</v>
      </c>
      <c r="C1305" s="217" t="s">
        <v>1086</v>
      </c>
      <c r="D1305" s="733" t="s">
        <v>1131</v>
      </c>
      <c r="E1305" s="216">
        <v>43434</v>
      </c>
      <c r="F1305" s="216">
        <v>43440</v>
      </c>
      <c r="G1305" s="216">
        <v>43465</v>
      </c>
      <c r="H1305" s="219"/>
      <c r="I1305" s="219"/>
    </row>
    <row r="1306" spans="1:9">
      <c r="A1306" s="219"/>
      <c r="B1306" s="217" t="s">
        <v>1130</v>
      </c>
      <c r="C1306" s="217" t="s">
        <v>1129</v>
      </c>
      <c r="D1306" s="734"/>
      <c r="E1306" s="216">
        <f t="shared" ref="E1306:G1308" si="156">E1305+7</f>
        <v>43441</v>
      </c>
      <c r="F1306" s="216">
        <f t="shared" si="156"/>
        <v>43447</v>
      </c>
      <c r="G1306" s="216">
        <f t="shared" si="156"/>
        <v>43472</v>
      </c>
      <c r="H1306" s="219"/>
      <c r="I1306" s="219"/>
    </row>
    <row r="1307" spans="1:9">
      <c r="A1307" s="219"/>
      <c r="B1307" s="217" t="s">
        <v>1128</v>
      </c>
      <c r="C1307" s="217" t="s">
        <v>1127</v>
      </c>
      <c r="D1307" s="734"/>
      <c r="E1307" s="216">
        <f t="shared" si="156"/>
        <v>43448</v>
      </c>
      <c r="F1307" s="216">
        <f t="shared" si="156"/>
        <v>43454</v>
      </c>
      <c r="G1307" s="216">
        <f t="shared" si="156"/>
        <v>43479</v>
      </c>
      <c r="H1307" s="219"/>
      <c r="I1307" s="219"/>
    </row>
    <row r="1308" spans="1:9">
      <c r="A1308" s="219"/>
      <c r="B1308" s="217" t="s">
        <v>1126</v>
      </c>
      <c r="C1308" s="217" t="s">
        <v>1125</v>
      </c>
      <c r="D1308" s="735"/>
      <c r="E1308" s="216">
        <f t="shared" si="156"/>
        <v>43455</v>
      </c>
      <c r="F1308" s="216">
        <f t="shared" si="156"/>
        <v>43461</v>
      </c>
      <c r="G1308" s="216">
        <f t="shared" si="156"/>
        <v>43486</v>
      </c>
      <c r="H1308" s="219"/>
      <c r="I1308" s="219"/>
    </row>
    <row r="1309" spans="1:9">
      <c r="A1309" s="219"/>
      <c r="B1309" s="219"/>
      <c r="C1309" s="233"/>
      <c r="D1309" s="219"/>
      <c r="E1309" s="219"/>
      <c r="F1309" s="232"/>
      <c r="G1309" s="219"/>
      <c r="H1309" s="219"/>
      <c r="I1309" s="219"/>
    </row>
    <row r="1310" spans="1:9">
      <c r="A1310" s="219"/>
      <c r="B1310" s="736" t="s">
        <v>40</v>
      </c>
      <c r="C1310" s="736" t="s">
        <v>41</v>
      </c>
      <c r="D1310" s="738" t="s">
        <v>42</v>
      </c>
      <c r="E1310" s="218" t="s">
        <v>199</v>
      </c>
      <c r="F1310" s="218" t="s">
        <v>199</v>
      </c>
      <c r="G1310" s="218" t="s">
        <v>303</v>
      </c>
      <c r="H1310" s="219"/>
      <c r="I1310" s="219"/>
    </row>
    <row r="1311" spans="1:9">
      <c r="A1311" s="219"/>
      <c r="B1311" s="737"/>
      <c r="C1311" s="737"/>
      <c r="D1311" s="739"/>
      <c r="E1311" s="218" t="s">
        <v>1083</v>
      </c>
      <c r="F1311" s="218" t="s">
        <v>44</v>
      </c>
      <c r="G1311" s="218" t="s">
        <v>45</v>
      </c>
      <c r="H1311" s="219"/>
      <c r="I1311" s="219"/>
    </row>
    <row r="1312" spans="1:9">
      <c r="A1312" s="219"/>
      <c r="B1312" s="217" t="s">
        <v>78</v>
      </c>
      <c r="C1312" s="216" t="s">
        <v>467</v>
      </c>
      <c r="D1312" s="733" t="s">
        <v>1124</v>
      </c>
      <c r="E1312" s="216">
        <v>43437</v>
      </c>
      <c r="F1312" s="216">
        <v>43440</v>
      </c>
      <c r="G1312" s="216">
        <v>43466</v>
      </c>
      <c r="H1312" s="219"/>
      <c r="I1312" s="219"/>
    </row>
    <row r="1313" spans="1:9">
      <c r="A1313" s="219"/>
      <c r="B1313" s="217" t="s">
        <v>464</v>
      </c>
      <c r="C1313" s="217" t="s">
        <v>411</v>
      </c>
      <c r="D1313" s="734"/>
      <c r="E1313" s="216">
        <f t="shared" ref="E1313:G1315" si="157">E1312+7</f>
        <v>43444</v>
      </c>
      <c r="F1313" s="216">
        <f t="shared" si="157"/>
        <v>43447</v>
      </c>
      <c r="G1313" s="216">
        <f t="shared" si="157"/>
        <v>43473</v>
      </c>
      <c r="H1313" s="219"/>
      <c r="I1313" s="219"/>
    </row>
    <row r="1314" spans="1:9">
      <c r="A1314" s="219"/>
      <c r="B1314" s="217" t="s">
        <v>465</v>
      </c>
      <c r="C1314" s="217" t="s">
        <v>404</v>
      </c>
      <c r="D1314" s="734"/>
      <c r="E1314" s="216">
        <f t="shared" si="157"/>
        <v>43451</v>
      </c>
      <c r="F1314" s="216">
        <f t="shared" si="157"/>
        <v>43454</v>
      </c>
      <c r="G1314" s="216">
        <f t="shared" si="157"/>
        <v>43480</v>
      </c>
      <c r="H1314" s="219"/>
      <c r="I1314" s="219"/>
    </row>
    <row r="1315" spans="1:9">
      <c r="A1315" s="219"/>
      <c r="B1315" s="217" t="s">
        <v>466</v>
      </c>
      <c r="C1315" s="217" t="s">
        <v>468</v>
      </c>
      <c r="D1315" s="735"/>
      <c r="E1315" s="216">
        <f t="shared" si="157"/>
        <v>43458</v>
      </c>
      <c r="F1315" s="216">
        <f t="shared" si="157"/>
        <v>43461</v>
      </c>
      <c r="G1315" s="216">
        <f t="shared" si="157"/>
        <v>43487</v>
      </c>
      <c r="H1315" s="219"/>
      <c r="I1315" s="219"/>
    </row>
    <row r="1316" spans="1:9">
      <c r="A1316" s="219"/>
      <c r="B1316" s="220"/>
      <c r="C1316" s="220"/>
      <c r="D1316" s="219"/>
      <c r="E1316" s="219"/>
      <c r="F1316" s="219"/>
      <c r="G1316" s="219"/>
      <c r="H1316" s="219"/>
      <c r="I1316" s="219"/>
    </row>
    <row r="1317" spans="1:9">
      <c r="A1317" s="219"/>
      <c r="B1317" s="736" t="s">
        <v>40</v>
      </c>
      <c r="C1317" s="736" t="s">
        <v>41</v>
      </c>
      <c r="D1317" s="738" t="s">
        <v>42</v>
      </c>
      <c r="E1317" s="218" t="s">
        <v>199</v>
      </c>
      <c r="F1317" s="218" t="s">
        <v>199</v>
      </c>
      <c r="G1317" s="218" t="s">
        <v>303</v>
      </c>
      <c r="H1317" s="219"/>
      <c r="I1317" s="219"/>
    </row>
    <row r="1318" spans="1:9">
      <c r="A1318" s="219"/>
      <c r="B1318" s="737"/>
      <c r="C1318" s="737"/>
      <c r="D1318" s="739"/>
      <c r="E1318" s="218" t="s">
        <v>1083</v>
      </c>
      <c r="F1318" s="218" t="s">
        <v>44</v>
      </c>
      <c r="G1318" s="218" t="s">
        <v>45</v>
      </c>
      <c r="H1318" s="219"/>
      <c r="I1318" s="219"/>
    </row>
    <row r="1319" spans="1:9">
      <c r="A1319" s="219"/>
      <c r="B1319" s="217" t="s">
        <v>1123</v>
      </c>
      <c r="C1319" s="217" t="s">
        <v>1122</v>
      </c>
      <c r="D1319" s="733" t="s">
        <v>1121</v>
      </c>
      <c r="E1319" s="216">
        <v>43431</v>
      </c>
      <c r="F1319" s="216">
        <v>43435</v>
      </c>
      <c r="G1319" s="216">
        <v>43461</v>
      </c>
      <c r="H1319" s="219"/>
      <c r="I1319" s="219"/>
    </row>
    <row r="1320" spans="1:9">
      <c r="A1320" s="219"/>
      <c r="B1320" s="217" t="s">
        <v>406</v>
      </c>
      <c r="C1320" s="217" t="s">
        <v>374</v>
      </c>
      <c r="D1320" s="734"/>
      <c r="E1320" s="216">
        <f t="shared" ref="E1320:G1323" si="158">E1319+7</f>
        <v>43438</v>
      </c>
      <c r="F1320" s="216">
        <f t="shared" si="158"/>
        <v>43442</v>
      </c>
      <c r="G1320" s="216">
        <f t="shared" si="158"/>
        <v>43468</v>
      </c>
      <c r="H1320" s="219"/>
      <c r="I1320" s="219"/>
    </row>
    <row r="1321" spans="1:9">
      <c r="A1321" s="219"/>
      <c r="B1321" s="217" t="s">
        <v>587</v>
      </c>
      <c r="C1321" s="217" t="s">
        <v>1120</v>
      </c>
      <c r="D1321" s="734"/>
      <c r="E1321" s="216">
        <f t="shared" si="158"/>
        <v>43445</v>
      </c>
      <c r="F1321" s="216">
        <f t="shared" si="158"/>
        <v>43449</v>
      </c>
      <c r="G1321" s="216">
        <f t="shared" si="158"/>
        <v>43475</v>
      </c>
      <c r="H1321" s="219"/>
      <c r="I1321" s="219"/>
    </row>
    <row r="1322" spans="1:9">
      <c r="A1322" s="219"/>
      <c r="B1322" s="217" t="s">
        <v>588</v>
      </c>
      <c r="C1322" s="217" t="s">
        <v>590</v>
      </c>
      <c r="D1322" s="734"/>
      <c r="E1322" s="216">
        <f t="shared" si="158"/>
        <v>43452</v>
      </c>
      <c r="F1322" s="216">
        <f t="shared" si="158"/>
        <v>43456</v>
      </c>
      <c r="G1322" s="216">
        <f t="shared" si="158"/>
        <v>43482</v>
      </c>
      <c r="H1322" s="219"/>
      <c r="I1322" s="219"/>
    </row>
    <row r="1323" spans="1:9">
      <c r="A1323" s="219"/>
      <c r="B1323" s="217" t="s">
        <v>589</v>
      </c>
      <c r="C1323" s="217" t="s">
        <v>1119</v>
      </c>
      <c r="D1323" s="735"/>
      <c r="E1323" s="216">
        <f t="shared" si="158"/>
        <v>43459</v>
      </c>
      <c r="F1323" s="216">
        <f t="shared" si="158"/>
        <v>43463</v>
      </c>
      <c r="G1323" s="216">
        <f t="shared" si="158"/>
        <v>43489</v>
      </c>
      <c r="H1323" s="219"/>
      <c r="I1323" s="219"/>
    </row>
    <row r="1324" spans="1:9">
      <c r="A1324" s="219"/>
      <c r="B1324" s="228"/>
      <c r="C1324" s="228"/>
      <c r="D1324" s="227"/>
      <c r="E1324" s="226"/>
      <c r="F1324" s="226"/>
      <c r="G1324" s="226"/>
      <c r="H1324" s="219"/>
      <c r="I1324" s="219"/>
    </row>
    <row r="1325" spans="1:9">
      <c r="A1325" s="222" t="s">
        <v>308</v>
      </c>
      <c r="B1325" s="220"/>
      <c r="C1325" s="220"/>
      <c r="D1325" s="219"/>
      <c r="E1325" s="219"/>
      <c r="F1325" s="219"/>
      <c r="G1325" s="219"/>
      <c r="H1325" s="219"/>
      <c r="I1325" s="219"/>
    </row>
    <row r="1326" spans="1:9">
      <c r="A1326" s="219"/>
      <c r="B1326" s="736" t="s">
        <v>40</v>
      </c>
      <c r="C1326" s="736" t="s">
        <v>41</v>
      </c>
      <c r="D1326" s="738" t="s">
        <v>42</v>
      </c>
      <c r="E1326" s="218" t="s">
        <v>199</v>
      </c>
      <c r="F1326" s="218" t="s">
        <v>199</v>
      </c>
      <c r="G1326" s="218" t="s">
        <v>308</v>
      </c>
      <c r="H1326" s="219"/>
      <c r="I1326" s="219"/>
    </row>
    <row r="1327" spans="1:9">
      <c r="A1327" s="219"/>
      <c r="B1327" s="737"/>
      <c r="C1327" s="737"/>
      <c r="D1327" s="739"/>
      <c r="E1327" s="218" t="s">
        <v>1083</v>
      </c>
      <c r="F1327" s="218" t="s">
        <v>44</v>
      </c>
      <c r="G1327" s="218" t="s">
        <v>45</v>
      </c>
      <c r="H1327" s="219"/>
      <c r="I1327" s="219"/>
    </row>
    <row r="1328" spans="1:9">
      <c r="A1328" s="219"/>
      <c r="B1328" s="217" t="s">
        <v>1118</v>
      </c>
      <c r="C1328" s="217" t="s">
        <v>1117</v>
      </c>
      <c r="D1328" s="733" t="s">
        <v>1116</v>
      </c>
      <c r="E1328" s="216">
        <v>43434</v>
      </c>
      <c r="F1328" s="216">
        <v>43438</v>
      </c>
      <c r="G1328" s="216">
        <v>43475</v>
      </c>
      <c r="H1328" s="219"/>
      <c r="I1328" s="219"/>
    </row>
    <row r="1329" spans="1:9">
      <c r="A1329" s="231"/>
      <c r="B1329" s="217" t="s">
        <v>1115</v>
      </c>
      <c r="C1329" s="217" t="s">
        <v>1114</v>
      </c>
      <c r="D1329" s="734"/>
      <c r="E1329" s="216">
        <f t="shared" ref="E1329:G1331" si="159">E1328+7</f>
        <v>43441</v>
      </c>
      <c r="F1329" s="216">
        <f t="shared" si="159"/>
        <v>43445</v>
      </c>
      <c r="G1329" s="216">
        <f t="shared" si="159"/>
        <v>43482</v>
      </c>
      <c r="H1329" s="219"/>
      <c r="I1329" s="219"/>
    </row>
    <row r="1330" spans="1:9">
      <c r="A1330" s="231"/>
      <c r="B1330" s="217" t="s">
        <v>1113</v>
      </c>
      <c r="C1330" s="217" t="s">
        <v>1112</v>
      </c>
      <c r="D1330" s="734"/>
      <c r="E1330" s="216">
        <f t="shared" si="159"/>
        <v>43448</v>
      </c>
      <c r="F1330" s="216">
        <f t="shared" si="159"/>
        <v>43452</v>
      </c>
      <c r="G1330" s="216">
        <f t="shared" si="159"/>
        <v>43489</v>
      </c>
      <c r="H1330" s="219"/>
      <c r="I1330" s="219"/>
    </row>
    <row r="1331" spans="1:9">
      <c r="A1331" s="231"/>
      <c r="B1331" s="217" t="s">
        <v>1111</v>
      </c>
      <c r="C1331" s="217" t="s">
        <v>1110</v>
      </c>
      <c r="D1331" s="735"/>
      <c r="E1331" s="216">
        <f t="shared" si="159"/>
        <v>43455</v>
      </c>
      <c r="F1331" s="216">
        <f t="shared" si="159"/>
        <v>43459</v>
      </c>
      <c r="G1331" s="216">
        <f t="shared" si="159"/>
        <v>43496</v>
      </c>
      <c r="H1331" s="219"/>
      <c r="I1331" s="219"/>
    </row>
    <row r="1332" spans="1:9">
      <c r="A1332" s="219"/>
      <c r="B1332" s="228"/>
      <c r="C1332" s="228"/>
      <c r="D1332" s="227"/>
      <c r="E1332" s="226"/>
      <c r="F1332" s="226"/>
      <c r="G1332" s="226"/>
      <c r="H1332" s="223"/>
      <c r="I1332" s="219"/>
    </row>
    <row r="1333" spans="1:9">
      <c r="A1333" s="230" t="s">
        <v>1109</v>
      </c>
      <c r="B1333" s="230"/>
      <c r="C1333" s="230"/>
      <c r="D1333" s="229"/>
      <c r="E1333" s="229"/>
      <c r="F1333" s="229"/>
      <c r="G1333" s="229"/>
      <c r="H1333" s="223"/>
      <c r="I1333" s="219"/>
    </row>
    <row r="1334" spans="1:9">
      <c r="A1334" s="222" t="s">
        <v>1101</v>
      </c>
      <c r="B1334" s="220"/>
      <c r="C1334" s="220"/>
      <c r="D1334" s="219"/>
      <c r="E1334" s="219"/>
      <c r="F1334" s="219"/>
      <c r="G1334" s="219"/>
      <c r="H1334" s="223"/>
      <c r="I1334" s="219"/>
    </row>
    <row r="1335" spans="1:9">
      <c r="A1335" s="219"/>
      <c r="B1335" s="736" t="s">
        <v>40</v>
      </c>
      <c r="C1335" s="736" t="s">
        <v>41</v>
      </c>
      <c r="D1335" s="738" t="s">
        <v>42</v>
      </c>
      <c r="E1335" s="218" t="s">
        <v>199</v>
      </c>
      <c r="F1335" s="218" t="s">
        <v>199</v>
      </c>
      <c r="G1335" s="218" t="s">
        <v>1101</v>
      </c>
      <c r="H1335" s="223"/>
      <c r="I1335" s="219"/>
    </row>
    <row r="1336" spans="1:9">
      <c r="A1336" s="219"/>
      <c r="B1336" s="737"/>
      <c r="C1336" s="737"/>
      <c r="D1336" s="739"/>
      <c r="E1336" s="218" t="s">
        <v>1083</v>
      </c>
      <c r="F1336" s="218" t="s">
        <v>44</v>
      </c>
      <c r="G1336" s="218" t="s">
        <v>45</v>
      </c>
      <c r="H1336" s="223"/>
      <c r="I1336" s="219"/>
    </row>
    <row r="1337" spans="1:9">
      <c r="A1337" s="219"/>
      <c r="B1337" s="217" t="s">
        <v>1108</v>
      </c>
      <c r="C1337" s="217" t="s">
        <v>1107</v>
      </c>
      <c r="D1337" s="733" t="s">
        <v>1106</v>
      </c>
      <c r="E1337" s="216">
        <v>43433</v>
      </c>
      <c r="F1337" s="216">
        <v>43437</v>
      </c>
      <c r="G1337" s="216">
        <v>43452</v>
      </c>
      <c r="H1337" s="223"/>
      <c r="I1337" s="219"/>
    </row>
    <row r="1338" spans="1:9">
      <c r="A1338" s="219"/>
      <c r="B1338" s="217" t="s">
        <v>1105</v>
      </c>
      <c r="C1338" s="217"/>
      <c r="D1338" s="734"/>
      <c r="E1338" s="216">
        <f t="shared" ref="E1338:G1341" si="160">E1337+7</f>
        <v>43440</v>
      </c>
      <c r="F1338" s="216">
        <f t="shared" si="160"/>
        <v>43444</v>
      </c>
      <c r="G1338" s="216">
        <f t="shared" si="160"/>
        <v>43459</v>
      </c>
      <c r="H1338" s="219"/>
      <c r="I1338" s="219"/>
    </row>
    <row r="1339" spans="1:9">
      <c r="A1339" s="219"/>
      <c r="B1339" s="217" t="s">
        <v>561</v>
      </c>
      <c r="C1339" s="217" t="s">
        <v>1104</v>
      </c>
      <c r="D1339" s="734"/>
      <c r="E1339" s="216">
        <f t="shared" si="160"/>
        <v>43447</v>
      </c>
      <c r="F1339" s="216">
        <f t="shared" si="160"/>
        <v>43451</v>
      </c>
      <c r="G1339" s="216">
        <f t="shared" si="160"/>
        <v>43466</v>
      </c>
      <c r="H1339" s="219"/>
      <c r="I1339" s="219"/>
    </row>
    <row r="1340" spans="1:9">
      <c r="A1340" s="219"/>
      <c r="B1340" s="217" t="s">
        <v>562</v>
      </c>
      <c r="C1340" s="217" t="s">
        <v>1103</v>
      </c>
      <c r="D1340" s="734"/>
      <c r="E1340" s="216">
        <f t="shared" si="160"/>
        <v>43454</v>
      </c>
      <c r="F1340" s="216">
        <f t="shared" si="160"/>
        <v>43458</v>
      </c>
      <c r="G1340" s="216">
        <f t="shared" si="160"/>
        <v>43473</v>
      </c>
      <c r="H1340" s="219"/>
      <c r="I1340" s="219"/>
    </row>
    <row r="1341" spans="1:9">
      <c r="A1341" s="219"/>
      <c r="B1341" s="217" t="s">
        <v>563</v>
      </c>
      <c r="C1341" s="217" t="s">
        <v>1102</v>
      </c>
      <c r="D1341" s="735"/>
      <c r="E1341" s="216">
        <f t="shared" si="160"/>
        <v>43461</v>
      </c>
      <c r="F1341" s="216">
        <f t="shared" si="160"/>
        <v>43465</v>
      </c>
      <c r="G1341" s="216">
        <f t="shared" si="160"/>
        <v>43480</v>
      </c>
      <c r="H1341" s="223"/>
      <c r="I1341" s="219"/>
    </row>
    <row r="1342" spans="1:9">
      <c r="A1342" s="219"/>
      <c r="B1342" s="228"/>
      <c r="C1342" s="228"/>
      <c r="D1342" s="227"/>
      <c r="E1342" s="226"/>
      <c r="F1342" s="226"/>
      <c r="G1342" s="226"/>
      <c r="H1342" s="223"/>
      <c r="I1342" s="219"/>
    </row>
    <row r="1343" spans="1:9">
      <c r="A1343" s="219"/>
      <c r="B1343" s="736" t="s">
        <v>40</v>
      </c>
      <c r="C1343" s="736" t="s">
        <v>41</v>
      </c>
      <c r="D1343" s="738" t="s">
        <v>42</v>
      </c>
      <c r="E1343" s="218" t="s">
        <v>199</v>
      </c>
      <c r="F1343" s="218" t="s">
        <v>199</v>
      </c>
      <c r="G1343" s="218" t="s">
        <v>1101</v>
      </c>
      <c r="H1343" s="223"/>
      <c r="I1343" s="219"/>
    </row>
    <row r="1344" spans="1:9">
      <c r="A1344" s="219"/>
      <c r="B1344" s="737"/>
      <c r="C1344" s="737"/>
      <c r="D1344" s="739"/>
      <c r="E1344" s="218" t="s">
        <v>1083</v>
      </c>
      <c r="F1344" s="218" t="s">
        <v>44</v>
      </c>
      <c r="G1344" s="218" t="s">
        <v>45</v>
      </c>
      <c r="H1344" s="223"/>
      <c r="I1344" s="219"/>
    </row>
    <row r="1345" spans="1:9">
      <c r="A1345" s="219"/>
      <c r="B1345" s="225" t="s">
        <v>570</v>
      </c>
      <c r="C1345" s="225" t="s">
        <v>1100</v>
      </c>
      <c r="D1345" s="733" t="s">
        <v>1099</v>
      </c>
      <c r="E1345" s="216">
        <v>43438</v>
      </c>
      <c r="F1345" s="216">
        <v>43441</v>
      </c>
      <c r="G1345" s="216">
        <v>43457</v>
      </c>
      <c r="H1345" s="223"/>
      <c r="I1345" s="219"/>
    </row>
    <row r="1346" spans="1:9">
      <c r="A1346" s="219"/>
      <c r="B1346" s="225" t="s">
        <v>362</v>
      </c>
      <c r="C1346" s="225" t="s">
        <v>1098</v>
      </c>
      <c r="D1346" s="734"/>
      <c r="E1346" s="216">
        <f t="shared" ref="E1346:G1348" si="161">E1345+7</f>
        <v>43445</v>
      </c>
      <c r="F1346" s="216">
        <f t="shared" si="161"/>
        <v>43448</v>
      </c>
      <c r="G1346" s="216">
        <f t="shared" si="161"/>
        <v>43464</v>
      </c>
      <c r="H1346" s="223"/>
      <c r="I1346" s="219"/>
    </row>
    <row r="1347" spans="1:9">
      <c r="A1347" s="219"/>
      <c r="B1347" s="225" t="s">
        <v>402</v>
      </c>
      <c r="C1347" s="225" t="s">
        <v>1097</v>
      </c>
      <c r="D1347" s="734"/>
      <c r="E1347" s="216">
        <f t="shared" si="161"/>
        <v>43452</v>
      </c>
      <c r="F1347" s="216">
        <f t="shared" si="161"/>
        <v>43455</v>
      </c>
      <c r="G1347" s="216">
        <f t="shared" si="161"/>
        <v>43471</v>
      </c>
      <c r="H1347" s="223"/>
      <c r="I1347" s="219"/>
    </row>
    <row r="1348" spans="1:9">
      <c r="A1348" s="219"/>
      <c r="B1348" s="225" t="s">
        <v>217</v>
      </c>
      <c r="C1348" s="225" t="s">
        <v>1096</v>
      </c>
      <c r="D1348" s="735"/>
      <c r="E1348" s="216">
        <f t="shared" si="161"/>
        <v>43459</v>
      </c>
      <c r="F1348" s="216">
        <f t="shared" si="161"/>
        <v>43462</v>
      </c>
      <c r="G1348" s="216">
        <f t="shared" si="161"/>
        <v>43478</v>
      </c>
      <c r="H1348" s="223"/>
      <c r="I1348" s="219"/>
    </row>
    <row r="1349" spans="1:9">
      <c r="A1349" s="222" t="s">
        <v>327</v>
      </c>
      <c r="B1349" s="224"/>
      <c r="C1349" s="224"/>
      <c r="D1349" s="219"/>
      <c r="E1349" s="219"/>
      <c r="F1349" s="219"/>
      <c r="G1349" s="219"/>
      <c r="H1349" s="223"/>
      <c r="I1349" s="219"/>
    </row>
    <row r="1350" spans="1:9">
      <c r="A1350" s="219"/>
      <c r="B1350" s="736" t="s">
        <v>40</v>
      </c>
      <c r="C1350" s="736" t="s">
        <v>41</v>
      </c>
      <c r="D1350" s="738" t="s">
        <v>42</v>
      </c>
      <c r="E1350" s="218" t="s">
        <v>199</v>
      </c>
      <c r="F1350" s="218" t="s">
        <v>199</v>
      </c>
      <c r="G1350" s="218" t="s">
        <v>1084</v>
      </c>
      <c r="H1350" s="218" t="s">
        <v>327</v>
      </c>
      <c r="I1350" s="219"/>
    </row>
    <row r="1351" spans="1:9">
      <c r="A1351" s="219"/>
      <c r="B1351" s="737"/>
      <c r="C1351" s="737"/>
      <c r="D1351" s="739"/>
      <c r="E1351" s="218" t="s">
        <v>1083</v>
      </c>
      <c r="F1351" s="218" t="s">
        <v>44</v>
      </c>
      <c r="G1351" s="218" t="s">
        <v>45</v>
      </c>
      <c r="H1351" s="218" t="s">
        <v>45</v>
      </c>
      <c r="I1351" s="219"/>
    </row>
    <row r="1352" spans="1:9">
      <c r="B1352" s="217" t="s">
        <v>1095</v>
      </c>
      <c r="C1352" s="217" t="s">
        <v>1094</v>
      </c>
      <c r="D1352" s="733" t="s">
        <v>1093</v>
      </c>
      <c r="E1352" s="216">
        <v>43433</v>
      </c>
      <c r="F1352" s="216">
        <v>43436</v>
      </c>
      <c r="G1352" s="216">
        <v>43447</v>
      </c>
      <c r="H1352" s="216" t="s">
        <v>1081</v>
      </c>
    </row>
    <row r="1353" spans="1:9">
      <c r="B1353" s="217" t="s">
        <v>1092</v>
      </c>
      <c r="C1353" s="217" t="s">
        <v>1091</v>
      </c>
      <c r="D1353" s="734"/>
      <c r="E1353" s="216">
        <f>E1352+7</f>
        <v>43440</v>
      </c>
      <c r="F1353" s="216">
        <f>F1352+7</f>
        <v>43443</v>
      </c>
      <c r="G1353" s="216">
        <f>G1352+7</f>
        <v>43454</v>
      </c>
      <c r="H1353" s="216" t="s">
        <v>1081</v>
      </c>
    </row>
    <row r="1354" spans="1:9">
      <c r="B1354" s="217" t="s">
        <v>1090</v>
      </c>
      <c r="C1354" s="217"/>
      <c r="D1354" s="734"/>
      <c r="E1354" s="216"/>
      <c r="F1354" s="216"/>
      <c r="G1354" s="216"/>
      <c r="H1354" s="216"/>
    </row>
    <row r="1355" spans="1:9">
      <c r="B1355" s="217" t="s">
        <v>1089</v>
      </c>
      <c r="C1355" s="217" t="s">
        <v>1088</v>
      </c>
      <c r="D1355" s="734"/>
      <c r="E1355" s="216">
        <v>43454</v>
      </c>
      <c r="F1355" s="216">
        <v>43457</v>
      </c>
      <c r="G1355" s="216">
        <v>43468</v>
      </c>
      <c r="H1355" s="216" t="s">
        <v>1081</v>
      </c>
    </row>
    <row r="1356" spans="1:9">
      <c r="B1356" s="217" t="s">
        <v>1087</v>
      </c>
      <c r="C1356" s="217" t="s">
        <v>1086</v>
      </c>
      <c r="D1356" s="735"/>
      <c r="E1356" s="216">
        <f>E1355+7</f>
        <v>43461</v>
      </c>
      <c r="F1356" s="216">
        <f>F1355+7</f>
        <v>43464</v>
      </c>
      <c r="G1356" s="216">
        <f>G1355+7</f>
        <v>43475</v>
      </c>
      <c r="H1356" s="216" t="s">
        <v>1081</v>
      </c>
    </row>
    <row r="1357" spans="1:9">
      <c r="B1357" s="220"/>
      <c r="C1357" s="220"/>
      <c r="D1357" s="219"/>
      <c r="E1357" s="219"/>
      <c r="F1357" s="219"/>
      <c r="G1357" s="219"/>
    </row>
    <row r="1358" spans="1:9">
      <c r="A1358" s="222" t="s">
        <v>327</v>
      </c>
      <c r="B1358" s="220"/>
      <c r="C1358" s="220"/>
      <c r="D1358" s="219"/>
      <c r="E1358" s="219"/>
      <c r="F1358" s="219"/>
      <c r="G1358" s="219"/>
    </row>
    <row r="1359" spans="1:9">
      <c r="B1359" s="736" t="s">
        <v>40</v>
      </c>
      <c r="C1359" s="736" t="s">
        <v>41</v>
      </c>
      <c r="D1359" s="738" t="s">
        <v>42</v>
      </c>
      <c r="E1359" s="218" t="s">
        <v>199</v>
      </c>
      <c r="F1359" s="218" t="s">
        <v>199</v>
      </c>
      <c r="G1359" s="218" t="s">
        <v>1084</v>
      </c>
      <c r="H1359" s="218" t="s">
        <v>327</v>
      </c>
    </row>
    <row r="1360" spans="1:9">
      <c r="B1360" s="737"/>
      <c r="C1360" s="737"/>
      <c r="D1360" s="739"/>
      <c r="E1360" s="218" t="s">
        <v>1083</v>
      </c>
      <c r="F1360" s="218" t="s">
        <v>44</v>
      </c>
      <c r="G1360" s="218" t="s">
        <v>45</v>
      </c>
      <c r="H1360" s="218" t="s">
        <v>45</v>
      </c>
    </row>
    <row r="1361" spans="1:8">
      <c r="B1361" s="217" t="s">
        <v>223</v>
      </c>
      <c r="C1361" s="217" t="s">
        <v>401</v>
      </c>
      <c r="D1361" s="733" t="s">
        <v>1082</v>
      </c>
      <c r="E1361" s="216">
        <v>43437</v>
      </c>
      <c r="F1361" s="216">
        <v>43440</v>
      </c>
      <c r="G1361" s="216">
        <v>43449</v>
      </c>
      <c r="H1361" s="216" t="s">
        <v>1081</v>
      </c>
    </row>
    <row r="1362" spans="1:8">
      <c r="B1362" s="217" t="s">
        <v>373</v>
      </c>
      <c r="C1362" s="217" t="s">
        <v>557</v>
      </c>
      <c r="D1362" s="734"/>
      <c r="E1362" s="216">
        <f t="shared" ref="E1362:G1364" si="162">E1361+7</f>
        <v>43444</v>
      </c>
      <c r="F1362" s="216">
        <f t="shared" si="162"/>
        <v>43447</v>
      </c>
      <c r="G1362" s="216">
        <f t="shared" si="162"/>
        <v>43456</v>
      </c>
      <c r="H1362" s="216" t="s">
        <v>1081</v>
      </c>
    </row>
    <row r="1363" spans="1:8">
      <c r="B1363" s="217" t="s">
        <v>556</v>
      </c>
      <c r="C1363" s="217" t="s">
        <v>558</v>
      </c>
      <c r="D1363" s="734"/>
      <c r="E1363" s="216">
        <f t="shared" si="162"/>
        <v>43451</v>
      </c>
      <c r="F1363" s="216">
        <f t="shared" si="162"/>
        <v>43454</v>
      </c>
      <c r="G1363" s="216">
        <f t="shared" si="162"/>
        <v>43463</v>
      </c>
      <c r="H1363" s="216" t="s">
        <v>1081</v>
      </c>
    </row>
    <row r="1364" spans="1:8">
      <c r="B1364" s="217" t="s">
        <v>414</v>
      </c>
      <c r="C1364" s="217" t="s">
        <v>559</v>
      </c>
      <c r="D1364" s="735"/>
      <c r="E1364" s="216">
        <f t="shared" si="162"/>
        <v>43458</v>
      </c>
      <c r="F1364" s="216">
        <f t="shared" si="162"/>
        <v>43461</v>
      </c>
      <c r="G1364" s="216">
        <f t="shared" si="162"/>
        <v>43470</v>
      </c>
      <c r="H1364" s="216" t="s">
        <v>1081</v>
      </c>
    </row>
    <row r="1366" spans="1:8">
      <c r="A1366" s="221" t="s">
        <v>1085</v>
      </c>
      <c r="B1366" s="220"/>
      <c r="C1366" s="220"/>
      <c r="D1366" s="219"/>
      <c r="E1366" s="219"/>
      <c r="F1366" s="219"/>
      <c r="G1366" s="219"/>
    </row>
    <row r="1367" spans="1:8">
      <c r="B1367" s="736" t="s">
        <v>40</v>
      </c>
      <c r="C1367" s="736" t="s">
        <v>41</v>
      </c>
      <c r="D1367" s="738" t="s">
        <v>42</v>
      </c>
      <c r="E1367" s="218" t="s">
        <v>199</v>
      </c>
      <c r="F1367" s="218" t="s">
        <v>199</v>
      </c>
      <c r="G1367" s="218" t="s">
        <v>1084</v>
      </c>
      <c r="H1367" s="218" t="s">
        <v>327</v>
      </c>
    </row>
    <row r="1368" spans="1:8">
      <c r="B1368" s="737"/>
      <c r="C1368" s="737"/>
      <c r="D1368" s="739"/>
      <c r="E1368" s="218" t="s">
        <v>1083</v>
      </c>
      <c r="F1368" s="218" t="s">
        <v>44</v>
      </c>
      <c r="G1368" s="218" t="s">
        <v>45</v>
      </c>
      <c r="H1368" s="218" t="s">
        <v>45</v>
      </c>
    </row>
    <row r="1369" spans="1:8">
      <c r="B1369" s="217" t="s">
        <v>1095</v>
      </c>
      <c r="C1369" s="217" t="s">
        <v>1094</v>
      </c>
      <c r="D1369" s="733" t="s">
        <v>1093</v>
      </c>
      <c r="E1369" s="216">
        <v>43433</v>
      </c>
      <c r="F1369" s="216">
        <v>43436</v>
      </c>
      <c r="G1369" s="216">
        <v>43447</v>
      </c>
      <c r="H1369" s="216" t="s">
        <v>1081</v>
      </c>
    </row>
    <row r="1370" spans="1:8">
      <c r="B1370" s="217" t="s">
        <v>1092</v>
      </c>
      <c r="C1370" s="217" t="s">
        <v>1091</v>
      </c>
      <c r="D1370" s="734"/>
      <c r="E1370" s="216">
        <f>E1369+7</f>
        <v>43440</v>
      </c>
      <c r="F1370" s="216">
        <f>F1369+7</f>
        <v>43443</v>
      </c>
      <c r="G1370" s="216">
        <f>G1369+7</f>
        <v>43454</v>
      </c>
      <c r="H1370" s="216" t="s">
        <v>1081</v>
      </c>
    </row>
    <row r="1371" spans="1:8">
      <c r="B1371" s="217" t="s">
        <v>1090</v>
      </c>
      <c r="C1371" s="217"/>
      <c r="D1371" s="734"/>
      <c r="E1371" s="216"/>
      <c r="F1371" s="216"/>
      <c r="G1371" s="216"/>
      <c r="H1371" s="216"/>
    </row>
    <row r="1372" spans="1:8">
      <c r="B1372" s="217" t="s">
        <v>1089</v>
      </c>
      <c r="C1372" s="217" t="s">
        <v>1088</v>
      </c>
      <c r="D1372" s="734"/>
      <c r="E1372" s="216">
        <v>43454</v>
      </c>
      <c r="F1372" s="216">
        <v>43457</v>
      </c>
      <c r="G1372" s="216">
        <v>43468</v>
      </c>
      <c r="H1372" s="216" t="s">
        <v>1081</v>
      </c>
    </row>
    <row r="1373" spans="1:8">
      <c r="B1373" s="217" t="s">
        <v>1087</v>
      </c>
      <c r="C1373" s="217" t="s">
        <v>1086</v>
      </c>
      <c r="D1373" s="735"/>
      <c r="E1373" s="216">
        <f>E1372+7</f>
        <v>43461</v>
      </c>
      <c r="F1373" s="216">
        <f>F1372+7</f>
        <v>43464</v>
      </c>
      <c r="G1373" s="216">
        <f>G1372+7</f>
        <v>43475</v>
      </c>
      <c r="H1373" s="216" t="s">
        <v>1081</v>
      </c>
    </row>
    <row r="1374" spans="1:8">
      <c r="B1374" s="220"/>
      <c r="C1374" s="220"/>
      <c r="D1374" s="219"/>
      <c r="E1374" s="219"/>
      <c r="F1374" s="219"/>
      <c r="G1374" s="219"/>
    </row>
    <row r="1375" spans="1:8">
      <c r="A1375" s="221" t="s">
        <v>1085</v>
      </c>
      <c r="B1375" s="220"/>
      <c r="C1375" s="220"/>
      <c r="D1375" s="219"/>
      <c r="E1375" s="219"/>
      <c r="F1375" s="219"/>
      <c r="G1375" s="219"/>
    </row>
    <row r="1376" spans="1:8">
      <c r="B1376" s="736" t="s">
        <v>40</v>
      </c>
      <c r="C1376" s="736" t="s">
        <v>41</v>
      </c>
      <c r="D1376" s="738" t="s">
        <v>42</v>
      </c>
      <c r="E1376" s="218" t="s">
        <v>199</v>
      </c>
      <c r="F1376" s="218" t="s">
        <v>199</v>
      </c>
      <c r="G1376" s="218" t="s">
        <v>1084</v>
      </c>
      <c r="H1376" s="218" t="s">
        <v>327</v>
      </c>
    </row>
    <row r="1377" spans="2:8">
      <c r="B1377" s="737"/>
      <c r="C1377" s="737"/>
      <c r="D1377" s="739"/>
      <c r="E1377" s="218" t="s">
        <v>1083</v>
      </c>
      <c r="F1377" s="218" t="s">
        <v>44</v>
      </c>
      <c r="G1377" s="218" t="s">
        <v>45</v>
      </c>
      <c r="H1377" s="218" t="s">
        <v>45</v>
      </c>
    </row>
    <row r="1378" spans="2:8">
      <c r="B1378" s="217" t="s">
        <v>223</v>
      </c>
      <c r="C1378" s="217" t="s">
        <v>401</v>
      </c>
      <c r="D1378" s="733" t="s">
        <v>1082</v>
      </c>
      <c r="E1378" s="216">
        <v>43437</v>
      </c>
      <c r="F1378" s="216">
        <v>43440</v>
      </c>
      <c r="G1378" s="216">
        <v>43449</v>
      </c>
      <c r="H1378" s="216" t="s">
        <v>1081</v>
      </c>
    </row>
    <row r="1379" spans="2:8">
      <c r="B1379" s="217" t="s">
        <v>373</v>
      </c>
      <c r="C1379" s="217" t="s">
        <v>557</v>
      </c>
      <c r="D1379" s="734"/>
      <c r="E1379" s="216">
        <f t="shared" ref="E1379:G1381" si="163">E1378+7</f>
        <v>43444</v>
      </c>
      <c r="F1379" s="216">
        <f t="shared" si="163"/>
        <v>43447</v>
      </c>
      <c r="G1379" s="216">
        <f t="shared" si="163"/>
        <v>43456</v>
      </c>
      <c r="H1379" s="216" t="s">
        <v>1081</v>
      </c>
    </row>
    <row r="1380" spans="2:8">
      <c r="B1380" s="217" t="s">
        <v>556</v>
      </c>
      <c r="C1380" s="217" t="s">
        <v>558</v>
      </c>
      <c r="D1380" s="734"/>
      <c r="E1380" s="216">
        <f t="shared" si="163"/>
        <v>43451</v>
      </c>
      <c r="F1380" s="216">
        <f t="shared" si="163"/>
        <v>43454</v>
      </c>
      <c r="G1380" s="216">
        <f t="shared" si="163"/>
        <v>43463</v>
      </c>
      <c r="H1380" s="216" t="s">
        <v>1081</v>
      </c>
    </row>
    <row r="1381" spans="2:8">
      <c r="B1381" s="217" t="s">
        <v>414</v>
      </c>
      <c r="C1381" s="217" t="s">
        <v>559</v>
      </c>
      <c r="D1381" s="735"/>
      <c r="E1381" s="216">
        <f t="shared" si="163"/>
        <v>43458</v>
      </c>
      <c r="F1381" s="216">
        <f t="shared" si="163"/>
        <v>43461</v>
      </c>
      <c r="G1381" s="216">
        <f t="shared" si="163"/>
        <v>43470</v>
      </c>
      <c r="H1381" s="216" t="s">
        <v>1081</v>
      </c>
    </row>
  </sheetData>
  <mergeCells count="701">
    <mergeCell ref="D640:D644"/>
    <mergeCell ref="D664:D668"/>
    <mergeCell ref="D638:D639"/>
    <mergeCell ref="D517:D518"/>
    <mergeCell ref="D510:D511"/>
    <mergeCell ref="D585:D588"/>
    <mergeCell ref="D870:D874"/>
    <mergeCell ref="D707:D710"/>
    <mergeCell ref="D721:D722"/>
    <mergeCell ref="D729:D730"/>
    <mergeCell ref="D713:D714"/>
    <mergeCell ref="D697:D698"/>
    <mergeCell ref="D705:D706"/>
    <mergeCell ref="D822:D823"/>
    <mergeCell ref="D815:D816"/>
    <mergeCell ref="D793:D796"/>
    <mergeCell ref="D277:D280"/>
    <mergeCell ref="D333:D336"/>
    <mergeCell ref="D269:D272"/>
    <mergeCell ref="D377:D378"/>
    <mergeCell ref="D340:D344"/>
    <mergeCell ref="D363:D367"/>
    <mergeCell ref="D393:D397"/>
    <mergeCell ref="D229:D233"/>
    <mergeCell ref="D326:D329"/>
    <mergeCell ref="D349:D352"/>
    <mergeCell ref="D356:D359"/>
    <mergeCell ref="D379:D382"/>
    <mergeCell ref="D301:D304"/>
    <mergeCell ref="D338:D339"/>
    <mergeCell ref="D631:D632"/>
    <mergeCell ref="D662:D663"/>
    <mergeCell ref="D680:D681"/>
    <mergeCell ref="D671:D672"/>
    <mergeCell ref="D160:D164"/>
    <mergeCell ref="D204:D208"/>
    <mergeCell ref="D106:D110"/>
    <mergeCell ref="D262:D265"/>
    <mergeCell ref="D617:D620"/>
    <mergeCell ref="D537:D540"/>
    <mergeCell ref="D560:D561"/>
    <mergeCell ref="D583:D584"/>
    <mergeCell ref="D308:D312"/>
    <mergeCell ref="D317:D321"/>
    <mergeCell ref="D213:D216"/>
    <mergeCell ref="D177:D178"/>
    <mergeCell ref="D142:D146"/>
    <mergeCell ref="D133:D137"/>
    <mergeCell ref="D170:D174"/>
    <mergeCell ref="D179:D183"/>
    <mergeCell ref="D151:D155"/>
    <mergeCell ref="D122:D123"/>
    <mergeCell ref="D391:D392"/>
    <mergeCell ref="D354:D355"/>
    <mergeCell ref="D370:D371"/>
    <mergeCell ref="D384:D385"/>
    <mergeCell ref="D478:D482"/>
    <mergeCell ref="D592:D596"/>
    <mergeCell ref="D486:D487"/>
    <mergeCell ref="D501:D502"/>
    <mergeCell ref="D460:D461"/>
    <mergeCell ref="D424:D427"/>
    <mergeCell ref="D401:D405"/>
    <mergeCell ref="D438:D442"/>
    <mergeCell ref="D386:D389"/>
    <mergeCell ref="D471:D474"/>
    <mergeCell ref="D448:D451"/>
    <mergeCell ref="D578:D581"/>
    <mergeCell ref="D455:D458"/>
    <mergeCell ref="D512:D515"/>
    <mergeCell ref="D551:D552"/>
    <mergeCell ref="D535:D536"/>
    <mergeCell ref="D503:D507"/>
    <mergeCell ref="D519:D523"/>
    <mergeCell ref="D528:D532"/>
    <mergeCell ref="D544:D548"/>
    <mergeCell ref="D798:D799"/>
    <mergeCell ref="D786:D789"/>
    <mergeCell ref="D745:D746"/>
    <mergeCell ref="D771:D774"/>
    <mergeCell ref="B517:B518"/>
    <mergeCell ref="B638:B639"/>
    <mergeCell ref="C798:C799"/>
    <mergeCell ref="C761:C762"/>
    <mergeCell ref="B769:B770"/>
    <mergeCell ref="B654:B655"/>
    <mergeCell ref="D682:D685"/>
    <mergeCell ref="D747:D750"/>
    <mergeCell ref="D622:D623"/>
    <mergeCell ref="D601:D605"/>
    <mergeCell ref="D689:D690"/>
    <mergeCell ref="D608:D609"/>
    <mergeCell ref="D633:D636"/>
    <mergeCell ref="D646:D647"/>
    <mergeCell ref="D673:D677"/>
    <mergeCell ref="D553:D557"/>
    <mergeCell ref="D610:D613"/>
    <mergeCell ref="D648:D651"/>
    <mergeCell ref="D656:D659"/>
    <mergeCell ref="D615:D616"/>
    <mergeCell ref="B469:B470"/>
    <mergeCell ref="C486:C487"/>
    <mergeCell ref="D496:D499"/>
    <mergeCell ref="B460:B461"/>
    <mergeCell ref="C469:C470"/>
    <mergeCell ref="C460:C461"/>
    <mergeCell ref="C501:C502"/>
    <mergeCell ref="C476:C477"/>
    <mergeCell ref="A468:C468"/>
    <mergeCell ref="B476:B477"/>
    <mergeCell ref="B501:B502"/>
    <mergeCell ref="A484:G484"/>
    <mergeCell ref="B494:B495"/>
    <mergeCell ref="D462:D466"/>
    <mergeCell ref="D488:D492"/>
    <mergeCell ref="C275:C276"/>
    <mergeCell ref="B299:B300"/>
    <mergeCell ref="C361:C362"/>
    <mergeCell ref="B377:B378"/>
    <mergeCell ref="C384:C385"/>
    <mergeCell ref="C370:C371"/>
    <mergeCell ref="C377:C378"/>
    <mergeCell ref="C306:C307"/>
    <mergeCell ref="B347:B348"/>
    <mergeCell ref="B338:B339"/>
    <mergeCell ref="B275:B276"/>
    <mergeCell ref="B361:B362"/>
    <mergeCell ref="B331:B332"/>
    <mergeCell ref="B384:B385"/>
    <mergeCell ref="C354:C355"/>
    <mergeCell ref="C347:C348"/>
    <mergeCell ref="C338:C339"/>
    <mergeCell ref="C315:C316"/>
    <mergeCell ref="C324:C325"/>
    <mergeCell ref="B370:B371"/>
    <mergeCell ref="B315:B316"/>
    <mergeCell ref="B324:B325"/>
    <mergeCell ref="D267:D268"/>
    <mergeCell ref="D299:D300"/>
    <mergeCell ref="B292:B293"/>
    <mergeCell ref="B453:B454"/>
    <mergeCell ref="B415:B416"/>
    <mergeCell ref="C399:C400"/>
    <mergeCell ref="C408:C409"/>
    <mergeCell ref="B422:B423"/>
    <mergeCell ref="D372:D375"/>
    <mergeCell ref="D331:D332"/>
    <mergeCell ref="D446:D447"/>
    <mergeCell ref="D429:D430"/>
    <mergeCell ref="D285:D288"/>
    <mergeCell ref="C267:C268"/>
    <mergeCell ref="C299:C300"/>
    <mergeCell ref="C283:C284"/>
    <mergeCell ref="A290:G290"/>
    <mergeCell ref="B283:B284"/>
    <mergeCell ref="B429:B430"/>
    <mergeCell ref="B436:B437"/>
    <mergeCell ref="C422:C423"/>
    <mergeCell ref="B408:B409"/>
    <mergeCell ref="D408:D409"/>
    <mergeCell ref="D415:D416"/>
    <mergeCell ref="B526:B527"/>
    <mergeCell ref="D315:D316"/>
    <mergeCell ref="B306:B307"/>
    <mergeCell ref="B486:B487"/>
    <mergeCell ref="B510:B511"/>
    <mergeCell ref="B845:B846"/>
    <mergeCell ref="B815:B816"/>
    <mergeCell ref="B853:B854"/>
    <mergeCell ref="C853:C854"/>
    <mergeCell ref="C806:C807"/>
    <mergeCell ref="B837:B838"/>
    <mergeCell ref="B446:B447"/>
    <mergeCell ref="A444:G444"/>
    <mergeCell ref="D453:D454"/>
    <mergeCell ref="C845:C846"/>
    <mergeCell ref="B822:B823"/>
    <mergeCell ref="C837:C838"/>
    <mergeCell ref="C815:C816"/>
    <mergeCell ref="B806:B807"/>
    <mergeCell ref="C822:C823"/>
    <mergeCell ref="D431:D434"/>
    <mergeCell ref="D417:D420"/>
    <mergeCell ref="C429:C430"/>
    <mergeCell ref="B399:B400"/>
    <mergeCell ref="B354:B355"/>
    <mergeCell ref="B391:B392"/>
    <mergeCell ref="D361:D362"/>
    <mergeCell ref="D294:D297"/>
    <mergeCell ref="D292:D293"/>
    <mergeCell ref="C510:C511"/>
    <mergeCell ref="A323:B323"/>
    <mergeCell ref="C292:C293"/>
    <mergeCell ref="D399:D400"/>
    <mergeCell ref="D347:D348"/>
    <mergeCell ref="D324:D325"/>
    <mergeCell ref="D306:D307"/>
    <mergeCell ref="D436:D437"/>
    <mergeCell ref="D476:D477"/>
    <mergeCell ref="C453:C454"/>
    <mergeCell ref="D410:D413"/>
    <mergeCell ref="D422:D423"/>
    <mergeCell ref="C391:C392"/>
    <mergeCell ref="C436:C437"/>
    <mergeCell ref="C446:C447"/>
    <mergeCell ref="C415:C416"/>
    <mergeCell ref="C494:C495"/>
    <mergeCell ref="D494:D495"/>
    <mergeCell ref="D469:D470"/>
    <mergeCell ref="C140:C141"/>
    <mergeCell ref="C236:C237"/>
    <mergeCell ref="C122:C123"/>
    <mergeCell ref="C202:C203"/>
    <mergeCell ref="B79:B80"/>
    <mergeCell ref="B97:B98"/>
    <mergeCell ref="B104:B105"/>
    <mergeCell ref="C168:C169"/>
    <mergeCell ref="D194:D195"/>
    <mergeCell ref="C194:C195"/>
    <mergeCell ref="B140:B141"/>
    <mergeCell ref="B149:B150"/>
    <mergeCell ref="B131:B132"/>
    <mergeCell ref="B89:B90"/>
    <mergeCell ref="D221:D224"/>
    <mergeCell ref="D236:D237"/>
    <mergeCell ref="D99:D102"/>
    <mergeCell ref="D89:D90"/>
    <mergeCell ref="D104:D105"/>
    <mergeCell ref="D113:D114"/>
    <mergeCell ref="D115:D119"/>
    <mergeCell ref="D124:D128"/>
    <mergeCell ref="D81:D85"/>
    <mergeCell ref="B244:B245"/>
    <mergeCell ref="C331:C332"/>
    <mergeCell ref="B168:B169"/>
    <mergeCell ref="B252:B253"/>
    <mergeCell ref="C211:C212"/>
    <mergeCell ref="C260:C261"/>
    <mergeCell ref="B260:B261"/>
    <mergeCell ref="B267:B268"/>
    <mergeCell ref="D196:D199"/>
    <mergeCell ref="D238:D241"/>
    <mergeCell ref="D246:D249"/>
    <mergeCell ref="D188:D191"/>
    <mergeCell ref="D252:D253"/>
    <mergeCell ref="D227:D228"/>
    <mergeCell ref="D211:D212"/>
    <mergeCell ref="D202:D203"/>
    <mergeCell ref="C227:C228"/>
    <mergeCell ref="C252:C253"/>
    <mergeCell ref="C244:C245"/>
    <mergeCell ref="D244:D245"/>
    <mergeCell ref="D260:D261"/>
    <mergeCell ref="D254:D257"/>
    <mergeCell ref="D275:D276"/>
    <mergeCell ref="D283:D284"/>
    <mergeCell ref="B122:B123"/>
    <mergeCell ref="B177:B178"/>
    <mergeCell ref="A185:B185"/>
    <mergeCell ref="B158:B159"/>
    <mergeCell ref="B211:B212"/>
    <mergeCell ref="B236:B237"/>
    <mergeCell ref="B194:B195"/>
    <mergeCell ref="B219:B220"/>
    <mergeCell ref="B202:B203"/>
    <mergeCell ref="B227:B228"/>
    <mergeCell ref="B186:B187"/>
    <mergeCell ref="D219:D220"/>
    <mergeCell ref="D30:D31"/>
    <mergeCell ref="D79:D80"/>
    <mergeCell ref="C63:C64"/>
    <mergeCell ref="C70:C71"/>
    <mergeCell ref="C79:C80"/>
    <mergeCell ref="D37:D38"/>
    <mergeCell ref="C104:C105"/>
    <mergeCell ref="D158:D159"/>
    <mergeCell ref="C131:C132"/>
    <mergeCell ref="C158:C159"/>
    <mergeCell ref="C177:C178"/>
    <mergeCell ref="C186:C187"/>
    <mergeCell ref="D131:D132"/>
    <mergeCell ref="C30:C31"/>
    <mergeCell ref="C37:C38"/>
    <mergeCell ref="C97:C98"/>
    <mergeCell ref="D97:D98"/>
    <mergeCell ref="C219:C220"/>
    <mergeCell ref="D186:D187"/>
    <mergeCell ref="D140:D141"/>
    <mergeCell ref="D149:D150"/>
    <mergeCell ref="D168:D169"/>
    <mergeCell ref="C149:C150"/>
    <mergeCell ref="J1:K1"/>
    <mergeCell ref="A2:B2"/>
    <mergeCell ref="A3:G3"/>
    <mergeCell ref="A121:B121"/>
    <mergeCell ref="B6:B7"/>
    <mergeCell ref="B13:B14"/>
    <mergeCell ref="B21:B22"/>
    <mergeCell ref="B30:B31"/>
    <mergeCell ref="B37:B38"/>
    <mergeCell ref="B45:B46"/>
    <mergeCell ref="C45:C46"/>
    <mergeCell ref="C21:C22"/>
    <mergeCell ref="C113:C114"/>
    <mergeCell ref="D39:D42"/>
    <mergeCell ref="D45:D46"/>
    <mergeCell ref="D54:D55"/>
    <mergeCell ref="D63:D64"/>
    <mergeCell ref="D70:D71"/>
    <mergeCell ref="D23:D27"/>
    <mergeCell ref="D47:D51"/>
    <mergeCell ref="D56:D60"/>
    <mergeCell ref="D8:D11"/>
    <mergeCell ref="D32:D35"/>
    <mergeCell ref="D65:D68"/>
    <mergeCell ref="A1:G1"/>
    <mergeCell ref="C54:C55"/>
    <mergeCell ref="C89:C90"/>
    <mergeCell ref="B113:B114"/>
    <mergeCell ref="D21:D22"/>
    <mergeCell ref="D91:D94"/>
    <mergeCell ref="C13:C14"/>
    <mergeCell ref="B54:B55"/>
    <mergeCell ref="B63:B64"/>
    <mergeCell ref="B70:B71"/>
    <mergeCell ref="D6:D7"/>
    <mergeCell ref="D13:D14"/>
    <mergeCell ref="C6:C7"/>
    <mergeCell ref="D15:D19"/>
    <mergeCell ref="D72:D76"/>
    <mergeCell ref="D769:D770"/>
    <mergeCell ref="D784:D785"/>
    <mergeCell ref="D761:D762"/>
    <mergeCell ref="D763:D767"/>
    <mergeCell ref="C662:C663"/>
    <mergeCell ref="D731:D734"/>
    <mergeCell ref="D691:D694"/>
    <mergeCell ref="D699:D702"/>
    <mergeCell ref="C517:C518"/>
    <mergeCell ref="D568:D569"/>
    <mergeCell ref="D570:D573"/>
    <mergeCell ref="D526:D527"/>
    <mergeCell ref="C526:C527"/>
    <mergeCell ref="D562:D565"/>
    <mergeCell ref="C551:C552"/>
    <mergeCell ref="C542:C543"/>
    <mergeCell ref="C535:C536"/>
    <mergeCell ref="D542:D543"/>
    <mergeCell ref="C560:C561"/>
    <mergeCell ref="C568:C569"/>
    <mergeCell ref="C590:C591"/>
    <mergeCell ref="D590:D591"/>
    <mergeCell ref="D576:D577"/>
    <mergeCell ref="D599:D600"/>
    <mergeCell ref="D817:D820"/>
    <mergeCell ref="D880:D883"/>
    <mergeCell ref="D895:D898"/>
    <mergeCell ref="D831:D835"/>
    <mergeCell ref="D839:D843"/>
    <mergeCell ref="D863:D866"/>
    <mergeCell ref="D861:D862"/>
    <mergeCell ref="D800:D804"/>
    <mergeCell ref="C829:C830"/>
    <mergeCell ref="C861:C862"/>
    <mergeCell ref="D824:D827"/>
    <mergeCell ref="D855:D858"/>
    <mergeCell ref="D806:D807"/>
    <mergeCell ref="D808:D812"/>
    <mergeCell ref="D847:D850"/>
    <mergeCell ref="D829:D830"/>
    <mergeCell ref="D837:D838"/>
    <mergeCell ref="B535:B536"/>
    <mergeCell ref="B560:B561"/>
    <mergeCell ref="B583:B584"/>
    <mergeCell ref="B551:B552"/>
    <mergeCell ref="B576:B577"/>
    <mergeCell ref="B680:B681"/>
    <mergeCell ref="B542:B543"/>
    <mergeCell ref="D715:D718"/>
    <mergeCell ref="D723:D726"/>
    <mergeCell ref="C638:C639"/>
    <mergeCell ref="C646:C647"/>
    <mergeCell ref="B662:B663"/>
    <mergeCell ref="B646:B647"/>
    <mergeCell ref="C680:C681"/>
    <mergeCell ref="B671:B672"/>
    <mergeCell ref="C654:C655"/>
    <mergeCell ref="B689:B690"/>
    <mergeCell ref="C721:C722"/>
    <mergeCell ref="C713:C714"/>
    <mergeCell ref="C671:C672"/>
    <mergeCell ref="B721:B722"/>
    <mergeCell ref="B705:B706"/>
    <mergeCell ref="D654:D655"/>
    <mergeCell ref="D624:D628"/>
    <mergeCell ref="C608:C609"/>
    <mergeCell ref="B568:B569"/>
    <mergeCell ref="C615:C616"/>
    <mergeCell ref="C622:C623"/>
    <mergeCell ref="C705:C706"/>
    <mergeCell ref="D1003:D1007"/>
    <mergeCell ref="B729:B730"/>
    <mergeCell ref="D738:D739"/>
    <mergeCell ref="B697:B698"/>
    <mergeCell ref="C689:C690"/>
    <mergeCell ref="C631:C632"/>
    <mergeCell ref="B631:B632"/>
    <mergeCell ref="B590:B591"/>
    <mergeCell ref="C576:C577"/>
    <mergeCell ref="C583:C584"/>
    <mergeCell ref="B622:B623"/>
    <mergeCell ref="B608:B609"/>
    <mergeCell ref="B599:B600"/>
    <mergeCell ref="B615:B616"/>
    <mergeCell ref="C599:C600"/>
    <mergeCell ref="D779:D782"/>
    <mergeCell ref="D845:D846"/>
    <mergeCell ref="D853:D854"/>
    <mergeCell ref="D740:D743"/>
    <mergeCell ref="B713:B714"/>
    <mergeCell ref="C697:C698"/>
    <mergeCell ref="C729:C730"/>
    <mergeCell ref="C784:C785"/>
    <mergeCell ref="C769:C770"/>
    <mergeCell ref="B753:B754"/>
    <mergeCell ref="B745:B746"/>
    <mergeCell ref="B777:B778"/>
    <mergeCell ref="B1010:B1011"/>
    <mergeCell ref="C1010:C1011"/>
    <mergeCell ref="A860:B860"/>
    <mergeCell ref="B798:B799"/>
    <mergeCell ref="B784:B785"/>
    <mergeCell ref="B761:B762"/>
    <mergeCell ref="B738:B739"/>
    <mergeCell ref="C753:C754"/>
    <mergeCell ref="C745:C746"/>
    <mergeCell ref="B791:B792"/>
    <mergeCell ref="C738:C739"/>
    <mergeCell ref="D1080:D1083"/>
    <mergeCell ref="B1119:B1120"/>
    <mergeCell ref="C791:C792"/>
    <mergeCell ref="C777:C778"/>
    <mergeCell ref="D777:D778"/>
    <mergeCell ref="D753:D754"/>
    <mergeCell ref="D791:D792"/>
    <mergeCell ref="B861:B862"/>
    <mergeCell ref="D755:D758"/>
    <mergeCell ref="B943:B944"/>
    <mergeCell ref="D992:D993"/>
    <mergeCell ref="B959:B960"/>
    <mergeCell ref="C959:C960"/>
    <mergeCell ref="D959:D960"/>
    <mergeCell ref="C868:C869"/>
    <mergeCell ref="D868:D869"/>
    <mergeCell ref="B868:B869"/>
    <mergeCell ref="A876:G876"/>
    <mergeCell ref="B878:B879"/>
    <mergeCell ref="D1010:D1011"/>
    <mergeCell ref="D1012:D1015"/>
    <mergeCell ref="A1018:G1018"/>
    <mergeCell ref="B1020:B1021"/>
    <mergeCell ref="C1020:C1021"/>
    <mergeCell ref="C1071:C1072"/>
    <mergeCell ref="D1071:D1072"/>
    <mergeCell ref="D1073:D1076"/>
    <mergeCell ref="B1078:B1079"/>
    <mergeCell ref="C878:C879"/>
    <mergeCell ref="D878:D879"/>
    <mergeCell ref="B992:B993"/>
    <mergeCell ref="C992:C993"/>
    <mergeCell ref="B829:B830"/>
    <mergeCell ref="C1078:C1079"/>
    <mergeCell ref="D1078:D1079"/>
    <mergeCell ref="D1020:D1021"/>
    <mergeCell ref="D1022:D1025"/>
    <mergeCell ref="A1185:B1185"/>
    <mergeCell ref="B1186:B1187"/>
    <mergeCell ref="C1186:C1187"/>
    <mergeCell ref="D1186:D1187"/>
    <mergeCell ref="D1188:D1192"/>
    <mergeCell ref="A1194:G1194"/>
    <mergeCell ref="D1198:D1201"/>
    <mergeCell ref="B1168:B1169"/>
    <mergeCell ref="C1168:C1169"/>
    <mergeCell ref="D1168:D1169"/>
    <mergeCell ref="D1170:D1173"/>
    <mergeCell ref="A1176:B1176"/>
    <mergeCell ref="B1177:B1178"/>
    <mergeCell ref="C1177:C1178"/>
    <mergeCell ref="D1177:D1178"/>
    <mergeCell ref="D1179:D1183"/>
    <mergeCell ref="B1196:B1197"/>
    <mergeCell ref="C1196:C1197"/>
    <mergeCell ref="D1196:D1197"/>
    <mergeCell ref="B1264:B1265"/>
    <mergeCell ref="C1264:C1265"/>
    <mergeCell ref="D1264:D1265"/>
    <mergeCell ref="D1210:D1211"/>
    <mergeCell ref="D1212:D1215"/>
    <mergeCell ref="B1217:B1218"/>
    <mergeCell ref="C1217:C1218"/>
    <mergeCell ref="D1274:D1277"/>
    <mergeCell ref="B1279:B1280"/>
    <mergeCell ref="C1279:C1280"/>
    <mergeCell ref="D1279:D1280"/>
    <mergeCell ref="D1233:D1237"/>
    <mergeCell ref="B1239:B1240"/>
    <mergeCell ref="C1239:C1240"/>
    <mergeCell ref="D1239:D1240"/>
    <mergeCell ref="D1266:D1269"/>
    <mergeCell ref="B1272:B1273"/>
    <mergeCell ref="C1272:C1273"/>
    <mergeCell ref="D1272:D1273"/>
    <mergeCell ref="D1295:D1296"/>
    <mergeCell ref="D1297:D1301"/>
    <mergeCell ref="D1281:D1284"/>
    <mergeCell ref="A1285:H1285"/>
    <mergeCell ref="B1286:B1287"/>
    <mergeCell ref="C1286:C1287"/>
    <mergeCell ref="D1286:D1287"/>
    <mergeCell ref="B1350:B1351"/>
    <mergeCell ref="C1350:C1351"/>
    <mergeCell ref="D1350:D1351"/>
    <mergeCell ref="B1303:B1304"/>
    <mergeCell ref="C1303:C1304"/>
    <mergeCell ref="B900:B901"/>
    <mergeCell ref="C900:C901"/>
    <mergeCell ref="D900:D901"/>
    <mergeCell ref="D902:D905"/>
    <mergeCell ref="B908:B909"/>
    <mergeCell ref="C908:C909"/>
    <mergeCell ref="D908:D909"/>
    <mergeCell ref="B885:B886"/>
    <mergeCell ref="C885:C886"/>
    <mergeCell ref="D885:D886"/>
    <mergeCell ref="D887:D890"/>
    <mergeCell ref="B893:B894"/>
    <mergeCell ref="C893:C894"/>
    <mergeCell ref="D893:D894"/>
    <mergeCell ref="D910:D914"/>
    <mergeCell ref="B917:B918"/>
    <mergeCell ref="C917:C918"/>
    <mergeCell ref="D917:D918"/>
    <mergeCell ref="D919:D923"/>
    <mergeCell ref="D928:D931"/>
    <mergeCell ref="A925:B925"/>
    <mergeCell ref="B926:B927"/>
    <mergeCell ref="C926:C927"/>
    <mergeCell ref="D926:D927"/>
    <mergeCell ref="D952:D956"/>
    <mergeCell ref="D961:D964"/>
    <mergeCell ref="B967:B968"/>
    <mergeCell ref="C967:C968"/>
    <mergeCell ref="D967:D968"/>
    <mergeCell ref="D969:D972"/>
    <mergeCell ref="B935:B936"/>
    <mergeCell ref="C935:C936"/>
    <mergeCell ref="D935:D936"/>
    <mergeCell ref="D937:D941"/>
    <mergeCell ref="D945:D948"/>
    <mergeCell ref="B950:B951"/>
    <mergeCell ref="C950:C951"/>
    <mergeCell ref="D950:D951"/>
    <mergeCell ref="C943:C944"/>
    <mergeCell ref="D943:D944"/>
    <mergeCell ref="D985:D989"/>
    <mergeCell ref="D994:D998"/>
    <mergeCell ref="B1001:B1002"/>
    <mergeCell ref="C1001:C1002"/>
    <mergeCell ref="D1001:D1002"/>
    <mergeCell ref="B1028:B1029"/>
    <mergeCell ref="C1028:C1029"/>
    <mergeCell ref="D1028:D1029"/>
    <mergeCell ref="B974:B975"/>
    <mergeCell ref="C974:C975"/>
    <mergeCell ref="D974:D975"/>
    <mergeCell ref="D976:D980"/>
    <mergeCell ref="B983:B984"/>
    <mergeCell ref="C983:C984"/>
    <mergeCell ref="D983:D984"/>
    <mergeCell ref="D1046:D1050"/>
    <mergeCell ref="B1053:B1054"/>
    <mergeCell ref="C1053:C1054"/>
    <mergeCell ref="D1053:D1054"/>
    <mergeCell ref="D1055:D1059"/>
    <mergeCell ref="B1062:B1063"/>
    <mergeCell ref="C1062:C1063"/>
    <mergeCell ref="D1062:D1063"/>
    <mergeCell ref="D1030:D1033"/>
    <mergeCell ref="B1035:B1036"/>
    <mergeCell ref="C1035:C1036"/>
    <mergeCell ref="D1035:D1036"/>
    <mergeCell ref="D1037:D1041"/>
    <mergeCell ref="B1044:B1045"/>
    <mergeCell ref="C1044:C1045"/>
    <mergeCell ref="D1044:D1045"/>
    <mergeCell ref="D1110:D1111"/>
    <mergeCell ref="D1112:D1116"/>
    <mergeCell ref="D1121:D1125"/>
    <mergeCell ref="B1128:B1129"/>
    <mergeCell ref="C1128:C1129"/>
    <mergeCell ref="D1128:D1129"/>
    <mergeCell ref="D1064:D1068"/>
    <mergeCell ref="C1094:C1095"/>
    <mergeCell ref="D1094:D1095"/>
    <mergeCell ref="D1096:D1100"/>
    <mergeCell ref="B1102:B1103"/>
    <mergeCell ref="C1102:C1103"/>
    <mergeCell ref="D1102:D1103"/>
    <mergeCell ref="C1119:C1120"/>
    <mergeCell ref="D1119:D1120"/>
    <mergeCell ref="B1085:B1086"/>
    <mergeCell ref="C1085:C1086"/>
    <mergeCell ref="D1085:D1086"/>
    <mergeCell ref="D1087:D1091"/>
    <mergeCell ref="B1094:B1095"/>
    <mergeCell ref="D1104:D1107"/>
    <mergeCell ref="B1110:B1111"/>
    <mergeCell ref="C1110:C1111"/>
    <mergeCell ref="B1071:B1072"/>
    <mergeCell ref="D1154:D1157"/>
    <mergeCell ref="A1159:B1159"/>
    <mergeCell ref="B1160:B1161"/>
    <mergeCell ref="C1160:C1161"/>
    <mergeCell ref="D1160:D1161"/>
    <mergeCell ref="D1162:D1165"/>
    <mergeCell ref="D1130:D1134"/>
    <mergeCell ref="B1136:B1137"/>
    <mergeCell ref="C1136:C1137"/>
    <mergeCell ref="D1136:D1137"/>
    <mergeCell ref="C1152:C1153"/>
    <mergeCell ref="D1152:D1153"/>
    <mergeCell ref="B1144:B1145"/>
    <mergeCell ref="C1144:C1145"/>
    <mergeCell ref="D1144:D1145"/>
    <mergeCell ref="D1146:D1150"/>
    <mergeCell ref="B1152:B1153"/>
    <mergeCell ref="D1138:D1141"/>
    <mergeCell ref="D1242:D1245"/>
    <mergeCell ref="B1248:B1249"/>
    <mergeCell ref="C1248:C1249"/>
    <mergeCell ref="D1248:D1249"/>
    <mergeCell ref="D1250:D1253"/>
    <mergeCell ref="B1256:B1257"/>
    <mergeCell ref="C1256:C1257"/>
    <mergeCell ref="D1256:D1257"/>
    <mergeCell ref="A1167:B1167"/>
    <mergeCell ref="B1224:B1225"/>
    <mergeCell ref="C1224:C1225"/>
    <mergeCell ref="D1224:D1225"/>
    <mergeCell ref="D1226:D1229"/>
    <mergeCell ref="B1231:B1232"/>
    <mergeCell ref="C1231:C1232"/>
    <mergeCell ref="D1231:D1232"/>
    <mergeCell ref="D1217:D1218"/>
    <mergeCell ref="D1219:D1222"/>
    <mergeCell ref="B1203:B1204"/>
    <mergeCell ref="C1203:C1204"/>
    <mergeCell ref="D1203:D1204"/>
    <mergeCell ref="D1205:D1208"/>
    <mergeCell ref="B1210:B1211"/>
    <mergeCell ref="C1210:C1211"/>
    <mergeCell ref="D1258:D1261"/>
    <mergeCell ref="B1367:B1368"/>
    <mergeCell ref="C1367:C1368"/>
    <mergeCell ref="D1367:D1368"/>
    <mergeCell ref="D1369:D1373"/>
    <mergeCell ref="B1376:B1377"/>
    <mergeCell ref="C1376:C1377"/>
    <mergeCell ref="D1376:D1377"/>
    <mergeCell ref="C1335:C1336"/>
    <mergeCell ref="D1335:D1336"/>
    <mergeCell ref="D1303:D1304"/>
    <mergeCell ref="D1305:D1308"/>
    <mergeCell ref="B1310:B1311"/>
    <mergeCell ref="C1310:C1311"/>
    <mergeCell ref="D1310:D1311"/>
    <mergeCell ref="D1312:D1315"/>
    <mergeCell ref="D1352:D1356"/>
    <mergeCell ref="B1359:B1360"/>
    <mergeCell ref="C1359:C1360"/>
    <mergeCell ref="D1359:D1360"/>
    <mergeCell ref="D1361:D1364"/>
    <mergeCell ref="D1288:D1292"/>
    <mergeCell ref="B1295:B1296"/>
    <mergeCell ref="C1295:C1296"/>
    <mergeCell ref="D1337:D1341"/>
    <mergeCell ref="B1343:B1344"/>
    <mergeCell ref="C1343:C1344"/>
    <mergeCell ref="D1343:D1344"/>
    <mergeCell ref="D1345:D1348"/>
    <mergeCell ref="D1378:D1381"/>
    <mergeCell ref="B1317:B1318"/>
    <mergeCell ref="C1317:C1318"/>
    <mergeCell ref="D1317:D1318"/>
    <mergeCell ref="D1319:D1323"/>
    <mergeCell ref="B1326:B1327"/>
    <mergeCell ref="C1326:C1327"/>
    <mergeCell ref="D1326:D1327"/>
    <mergeCell ref="D1328:D1331"/>
    <mergeCell ref="B1335:B1336"/>
  </mergeCells>
  <phoneticPr fontId="9" type="noConversion"/>
  <hyperlinks>
    <hyperlink ref="B1314" r:id="rId1" tooltip="Click to view vessel registry detailed, such as IMO No., Flag, Call Sign, ... etc." display="javascript:__doPostBack('ctl00$ContentPlaceHolder1$lbtnVesselName','')"/>
  </hyperlinks>
  <pageMargins left="0.69930555555555596" right="0.69930555555555596" top="0.75" bottom="0.75" header="0.3" footer="0.3"/>
  <pageSetup paperSize="9" orientation="portrait" horizontalDpi="2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9"/>
  <sheetViews>
    <sheetView workbookViewId="0">
      <selection activeCell="I20" sqref="I20"/>
    </sheetView>
  </sheetViews>
  <sheetFormatPr defaultRowHeight="12.75"/>
  <cols>
    <col min="1" max="1" width="18.125" style="329" customWidth="1"/>
    <col min="2" max="2" width="29" style="329" customWidth="1"/>
    <col min="3" max="3" width="15.125" style="329" customWidth="1"/>
    <col min="4" max="4" width="18.375" style="329" customWidth="1"/>
    <col min="5" max="5" width="16" style="329" customWidth="1"/>
    <col min="6" max="6" width="23.625" style="329" customWidth="1"/>
    <col min="7" max="7" width="22.75" style="329" customWidth="1"/>
    <col min="8" max="16384" width="9" style="329"/>
  </cols>
  <sheetData>
    <row r="1" spans="1:7" ht="51" customHeight="1">
      <c r="A1" s="781" t="s">
        <v>2400</v>
      </c>
      <c r="B1" s="781"/>
      <c r="C1" s="781"/>
      <c r="D1" s="781"/>
      <c r="E1" s="781"/>
      <c r="F1" s="781"/>
      <c r="G1" s="781"/>
    </row>
    <row r="2" spans="1:7" ht="18.75">
      <c r="A2" s="417" t="s">
        <v>37</v>
      </c>
      <c r="B2" s="416"/>
      <c r="C2" s="412"/>
      <c r="D2" s="412"/>
      <c r="E2" s="415"/>
      <c r="F2" s="412"/>
      <c r="G2" s="414" t="s">
        <v>2399</v>
      </c>
    </row>
    <row r="3" spans="1:7">
      <c r="A3" s="413"/>
      <c r="B3" s="412"/>
      <c r="C3" s="412"/>
      <c r="D3" s="412"/>
      <c r="E3" s="412"/>
      <c r="F3" s="412"/>
      <c r="G3" s="412"/>
    </row>
    <row r="4" spans="1:7" ht="15.75">
      <c r="A4" s="782" t="s">
        <v>38</v>
      </c>
      <c r="B4" s="782"/>
      <c r="C4" s="782"/>
      <c r="D4" s="782"/>
      <c r="E4" s="782"/>
      <c r="F4" s="782"/>
      <c r="G4" s="782"/>
    </row>
    <row r="5" spans="1:7">
      <c r="A5" s="338"/>
      <c r="B5" s="337" t="s">
        <v>2398</v>
      </c>
      <c r="C5" s="362"/>
      <c r="D5" s="398"/>
      <c r="E5" s="361"/>
      <c r="F5" s="398"/>
      <c r="G5" s="411"/>
    </row>
    <row r="6" spans="1:7">
      <c r="B6" s="337"/>
      <c r="C6" s="362"/>
      <c r="D6" s="398"/>
      <c r="E6" s="361"/>
      <c r="F6" s="398"/>
      <c r="G6" s="411"/>
    </row>
    <row r="7" spans="1:7">
      <c r="A7" s="338" t="s">
        <v>39</v>
      </c>
      <c r="B7" s="760" t="s">
        <v>2321</v>
      </c>
      <c r="C7" s="760" t="s">
        <v>2320</v>
      </c>
      <c r="D7" s="760" t="s">
        <v>2319</v>
      </c>
      <c r="E7" s="760" t="s">
        <v>2012</v>
      </c>
      <c r="F7" s="333" t="s">
        <v>2317</v>
      </c>
      <c r="G7" s="333" t="s">
        <v>2379</v>
      </c>
    </row>
    <row r="8" spans="1:7">
      <c r="A8" s="338" t="s">
        <v>2397</v>
      </c>
      <c r="B8" s="762"/>
      <c r="C8" s="762"/>
      <c r="D8" s="762"/>
      <c r="E8" s="762"/>
      <c r="F8" s="333" t="s">
        <v>2344</v>
      </c>
      <c r="G8" s="333" t="s">
        <v>2343</v>
      </c>
    </row>
    <row r="9" spans="1:7" ht="13.5" customHeight="1">
      <c r="A9" s="409"/>
      <c r="B9" s="366" t="s">
        <v>2396</v>
      </c>
      <c r="C9" s="366" t="s">
        <v>540</v>
      </c>
      <c r="D9" s="407" t="s">
        <v>2184</v>
      </c>
      <c r="E9" s="366">
        <v>43432</v>
      </c>
      <c r="F9" s="366">
        <v>43439</v>
      </c>
      <c r="G9" s="366">
        <v>43466</v>
      </c>
    </row>
    <row r="10" spans="1:7" ht="13.5" customHeight="1">
      <c r="A10" s="404"/>
      <c r="B10" s="366" t="s">
        <v>2395</v>
      </c>
      <c r="C10" s="366" t="s">
        <v>2394</v>
      </c>
      <c r="D10" s="407" t="s">
        <v>2184</v>
      </c>
      <c r="E10" s="366">
        <f t="shared" ref="E10:G13" si="0">E9+7</f>
        <v>43439</v>
      </c>
      <c r="F10" s="366">
        <f t="shared" si="0"/>
        <v>43446</v>
      </c>
      <c r="G10" s="366">
        <f t="shared" si="0"/>
        <v>43473</v>
      </c>
    </row>
    <row r="11" spans="1:7" ht="13.5" customHeight="1">
      <c r="A11" s="404"/>
      <c r="B11" s="366" t="s">
        <v>2393</v>
      </c>
      <c r="C11" s="366" t="s">
        <v>496</v>
      </c>
      <c r="D11" s="407" t="s">
        <v>2184</v>
      </c>
      <c r="E11" s="366">
        <f t="shared" si="0"/>
        <v>43446</v>
      </c>
      <c r="F11" s="366">
        <f t="shared" si="0"/>
        <v>43453</v>
      </c>
      <c r="G11" s="366">
        <f t="shared" si="0"/>
        <v>43480</v>
      </c>
    </row>
    <row r="12" spans="1:7" ht="13.5" customHeight="1">
      <c r="A12" s="404"/>
      <c r="B12" s="366" t="s">
        <v>2392</v>
      </c>
      <c r="C12" s="366" t="s">
        <v>497</v>
      </c>
      <c r="D12" s="407" t="s">
        <v>2184</v>
      </c>
      <c r="E12" s="366">
        <f t="shared" si="0"/>
        <v>43453</v>
      </c>
      <c r="F12" s="366">
        <f t="shared" si="0"/>
        <v>43460</v>
      </c>
      <c r="G12" s="366">
        <f t="shared" si="0"/>
        <v>43487</v>
      </c>
    </row>
    <row r="13" spans="1:7" ht="13.5" customHeight="1">
      <c r="A13" s="404"/>
      <c r="B13" s="366" t="s">
        <v>2391</v>
      </c>
      <c r="C13" s="366" t="s">
        <v>2390</v>
      </c>
      <c r="D13" s="407" t="s">
        <v>2184</v>
      </c>
      <c r="E13" s="366">
        <f t="shared" si="0"/>
        <v>43460</v>
      </c>
      <c r="F13" s="366">
        <f t="shared" si="0"/>
        <v>43467</v>
      </c>
      <c r="G13" s="366">
        <f t="shared" si="0"/>
        <v>43494</v>
      </c>
    </row>
    <row r="14" spans="1:7" ht="13.5" customHeight="1">
      <c r="A14" s="409"/>
      <c r="B14" s="405"/>
      <c r="C14" s="405"/>
      <c r="D14" s="410"/>
      <c r="E14" s="405"/>
      <c r="F14" s="405"/>
      <c r="G14" s="405"/>
    </row>
    <row r="15" spans="1:7" ht="13.5" customHeight="1">
      <c r="A15" s="338" t="s">
        <v>2380</v>
      </c>
      <c r="B15" s="760" t="s">
        <v>2321</v>
      </c>
      <c r="C15" s="760" t="s">
        <v>2320</v>
      </c>
      <c r="D15" s="760" t="s">
        <v>2319</v>
      </c>
      <c r="E15" s="760" t="s">
        <v>2012</v>
      </c>
      <c r="F15" s="333" t="s">
        <v>2317</v>
      </c>
      <c r="G15" s="333" t="s">
        <v>2379</v>
      </c>
    </row>
    <row r="16" spans="1:7" ht="13.5" customHeight="1">
      <c r="A16" s="409"/>
      <c r="B16" s="762"/>
      <c r="C16" s="762"/>
      <c r="D16" s="762"/>
      <c r="E16" s="762"/>
      <c r="F16" s="333" t="s">
        <v>2344</v>
      </c>
      <c r="G16" s="333" t="s">
        <v>2343</v>
      </c>
    </row>
    <row r="17" spans="1:7" ht="13.5" customHeight="1">
      <c r="A17" s="408"/>
      <c r="B17" s="366" t="s">
        <v>2389</v>
      </c>
      <c r="C17" s="366" t="s">
        <v>2388</v>
      </c>
      <c r="D17" s="407" t="s">
        <v>2184</v>
      </c>
      <c r="E17" s="366">
        <v>43430</v>
      </c>
      <c r="F17" s="366">
        <v>43436</v>
      </c>
      <c r="G17" s="366">
        <v>43462</v>
      </c>
    </row>
    <row r="18" spans="1:7" ht="13.5" customHeight="1">
      <c r="A18" s="409"/>
      <c r="B18" s="366"/>
      <c r="C18" s="366"/>
      <c r="D18" s="407" t="s">
        <v>2184</v>
      </c>
      <c r="E18" s="366">
        <v>43437</v>
      </c>
      <c r="F18" s="366">
        <v>43443</v>
      </c>
      <c r="G18" s="366">
        <v>43469</v>
      </c>
    </row>
    <row r="19" spans="1:7" ht="13.5" customHeight="1">
      <c r="A19" s="409"/>
      <c r="B19" s="366" t="s">
        <v>2387</v>
      </c>
      <c r="C19" s="366" t="s">
        <v>2386</v>
      </c>
      <c r="D19" s="407" t="s">
        <v>2184</v>
      </c>
      <c r="E19" s="366">
        <v>43444</v>
      </c>
      <c r="F19" s="366">
        <v>43450</v>
      </c>
      <c r="G19" s="366">
        <v>43476</v>
      </c>
    </row>
    <row r="20" spans="1:7" ht="13.5" customHeight="1">
      <c r="A20" s="409"/>
      <c r="B20" s="366" t="s">
        <v>2385</v>
      </c>
      <c r="C20" s="366" t="s">
        <v>2384</v>
      </c>
      <c r="D20" s="407" t="s">
        <v>2184</v>
      </c>
      <c r="E20" s="366">
        <v>43451</v>
      </c>
      <c r="F20" s="366">
        <v>43457</v>
      </c>
      <c r="G20" s="366">
        <v>43483</v>
      </c>
    </row>
    <row r="21" spans="1:7" ht="13.5" customHeight="1">
      <c r="A21" s="409"/>
      <c r="B21" s="366" t="s">
        <v>2383</v>
      </c>
      <c r="C21" s="366" t="s">
        <v>2382</v>
      </c>
      <c r="D21" s="407" t="s">
        <v>2184</v>
      </c>
      <c r="E21" s="366">
        <v>43458</v>
      </c>
      <c r="F21" s="366">
        <v>43464</v>
      </c>
      <c r="G21" s="366">
        <v>43490</v>
      </c>
    </row>
    <row r="22" spans="1:7" ht="13.5" customHeight="1">
      <c r="A22" s="408"/>
      <c r="B22" s="366" t="s">
        <v>305</v>
      </c>
      <c r="C22" s="366" t="s">
        <v>2381</v>
      </c>
      <c r="D22" s="407" t="s">
        <v>2184</v>
      </c>
      <c r="E22" s="366">
        <v>43465</v>
      </c>
      <c r="F22" s="366">
        <v>43471</v>
      </c>
      <c r="G22" s="366">
        <v>43497</v>
      </c>
    </row>
    <row r="23" spans="1:7">
      <c r="A23" s="404"/>
      <c r="B23" s="405"/>
      <c r="C23" s="405"/>
      <c r="D23" s="406"/>
      <c r="E23" s="405"/>
      <c r="F23" s="405"/>
      <c r="G23" s="405"/>
    </row>
    <row r="24" spans="1:7">
      <c r="A24" s="338" t="s">
        <v>2380</v>
      </c>
      <c r="B24" s="760" t="s">
        <v>2321</v>
      </c>
      <c r="C24" s="760" t="s">
        <v>2320</v>
      </c>
      <c r="D24" s="760" t="s">
        <v>2319</v>
      </c>
      <c r="E24" s="760" t="s">
        <v>2012</v>
      </c>
      <c r="F24" s="333" t="s">
        <v>2317</v>
      </c>
      <c r="G24" s="333" t="s">
        <v>2379</v>
      </c>
    </row>
    <row r="25" spans="1:7">
      <c r="A25" s="404"/>
      <c r="B25" s="762"/>
      <c r="C25" s="762"/>
      <c r="D25" s="762"/>
      <c r="E25" s="762"/>
      <c r="F25" s="333" t="s">
        <v>2344</v>
      </c>
      <c r="G25" s="333" t="s">
        <v>2343</v>
      </c>
    </row>
    <row r="26" spans="1:7" ht="13.5" customHeight="1">
      <c r="A26" s="404"/>
      <c r="B26" s="366" t="s">
        <v>2378</v>
      </c>
      <c r="C26" s="366" t="s">
        <v>2377</v>
      </c>
      <c r="D26" s="333" t="s">
        <v>2368</v>
      </c>
      <c r="E26" s="366">
        <v>43430</v>
      </c>
      <c r="F26" s="366">
        <v>43436</v>
      </c>
      <c r="G26" s="366">
        <v>43465</v>
      </c>
    </row>
    <row r="27" spans="1:7" ht="13.5" customHeight="1">
      <c r="A27" s="404"/>
      <c r="B27" s="366" t="s">
        <v>2376</v>
      </c>
      <c r="C27" s="366" t="s">
        <v>2375</v>
      </c>
      <c r="D27" s="333" t="s">
        <v>2368</v>
      </c>
      <c r="E27" s="366">
        <v>43437</v>
      </c>
      <c r="F27" s="366">
        <v>43443</v>
      </c>
      <c r="G27" s="366">
        <v>43472</v>
      </c>
    </row>
    <row r="28" spans="1:7" ht="13.5" customHeight="1">
      <c r="A28" s="404"/>
      <c r="B28" s="366" t="s">
        <v>2374</v>
      </c>
      <c r="C28" s="366" t="s">
        <v>3</v>
      </c>
      <c r="D28" s="333" t="s">
        <v>2368</v>
      </c>
      <c r="E28" s="366">
        <v>43444</v>
      </c>
      <c r="F28" s="366">
        <v>43450</v>
      </c>
      <c r="G28" s="366">
        <v>43479</v>
      </c>
    </row>
    <row r="29" spans="1:7" ht="13.5" customHeight="1">
      <c r="A29" s="404"/>
      <c r="B29" s="366" t="s">
        <v>2373</v>
      </c>
      <c r="C29" s="366" t="s">
        <v>2372</v>
      </c>
      <c r="D29" s="333" t="s">
        <v>2368</v>
      </c>
      <c r="E29" s="366">
        <v>43451</v>
      </c>
      <c r="F29" s="366">
        <v>43457</v>
      </c>
      <c r="G29" s="366">
        <v>43486</v>
      </c>
    </row>
    <row r="30" spans="1:7" ht="13.5" customHeight="1">
      <c r="A30" s="404"/>
      <c r="B30" s="366" t="s">
        <v>2371</v>
      </c>
      <c r="C30" s="366" t="s">
        <v>2369</v>
      </c>
      <c r="D30" s="333" t="s">
        <v>2368</v>
      </c>
      <c r="E30" s="366">
        <v>43458</v>
      </c>
      <c r="F30" s="366">
        <v>43464</v>
      </c>
      <c r="G30" s="366">
        <v>43493</v>
      </c>
    </row>
    <row r="31" spans="1:7" ht="13.5" customHeight="1">
      <c r="A31" s="404"/>
      <c r="B31" s="366" t="s">
        <v>2370</v>
      </c>
      <c r="C31" s="366" t="s">
        <v>2369</v>
      </c>
      <c r="D31" s="333" t="s">
        <v>2368</v>
      </c>
      <c r="E31" s="366">
        <v>43465</v>
      </c>
      <c r="F31" s="366">
        <v>43471</v>
      </c>
      <c r="G31" s="366">
        <v>43500</v>
      </c>
    </row>
    <row r="32" spans="1:7" ht="13.5" customHeight="1">
      <c r="A32" s="404"/>
      <c r="B32" s="404"/>
      <c r="C32" s="404"/>
      <c r="D32" s="404"/>
      <c r="E32" s="368"/>
      <c r="F32" s="368"/>
      <c r="G32" s="368"/>
    </row>
    <row r="33" spans="1:7" ht="13.5" customHeight="1">
      <c r="A33" s="402" t="s">
        <v>208</v>
      </c>
      <c r="B33" s="758" t="s">
        <v>40</v>
      </c>
      <c r="C33" s="758" t="s">
        <v>41</v>
      </c>
      <c r="D33" s="758" t="s">
        <v>42</v>
      </c>
      <c r="E33" s="758" t="s">
        <v>2012</v>
      </c>
      <c r="F33" s="403" t="s">
        <v>317</v>
      </c>
      <c r="G33" s="403" t="s">
        <v>55</v>
      </c>
    </row>
    <row r="34" spans="1:7" ht="13.5" customHeight="1">
      <c r="A34" s="402" t="s">
        <v>2266</v>
      </c>
      <c r="B34" s="759"/>
      <c r="C34" s="759"/>
      <c r="D34" s="759"/>
      <c r="E34" s="759"/>
      <c r="F34" s="366" t="s">
        <v>44</v>
      </c>
      <c r="G34" s="366" t="s">
        <v>45</v>
      </c>
    </row>
    <row r="35" spans="1:7" ht="13.5" customHeight="1">
      <c r="A35" s="402"/>
      <c r="B35" s="366" t="s">
        <v>2367</v>
      </c>
      <c r="C35" s="366" t="s">
        <v>2366</v>
      </c>
      <c r="D35" s="333" t="s">
        <v>2359</v>
      </c>
      <c r="E35" s="366">
        <v>43431</v>
      </c>
      <c r="F35" s="366">
        <v>43437</v>
      </c>
      <c r="G35" s="366">
        <v>43465</v>
      </c>
    </row>
    <row r="36" spans="1:7" ht="13.5" customHeight="1">
      <c r="A36" s="402"/>
      <c r="B36" s="366" t="s">
        <v>2365</v>
      </c>
      <c r="C36" s="366" t="s">
        <v>2272</v>
      </c>
      <c r="D36" s="333" t="s">
        <v>2359</v>
      </c>
      <c r="E36" s="366">
        <v>43438</v>
      </c>
      <c r="F36" s="366">
        <v>43444</v>
      </c>
      <c r="G36" s="366">
        <v>43472</v>
      </c>
    </row>
    <row r="37" spans="1:7" ht="13.5" customHeight="1">
      <c r="A37" s="402"/>
      <c r="B37" s="366" t="s">
        <v>2364</v>
      </c>
      <c r="C37" s="366" t="s">
        <v>2363</v>
      </c>
      <c r="D37" s="333" t="s">
        <v>2359</v>
      </c>
      <c r="E37" s="366">
        <v>43445</v>
      </c>
      <c r="F37" s="366">
        <v>43451</v>
      </c>
      <c r="G37" s="366">
        <v>43479</v>
      </c>
    </row>
    <row r="38" spans="1:7" ht="13.5" customHeight="1">
      <c r="A38" s="402"/>
      <c r="B38" s="366" t="s">
        <v>493</v>
      </c>
      <c r="C38" s="366" t="s">
        <v>2268</v>
      </c>
      <c r="D38" s="333" t="s">
        <v>2359</v>
      </c>
      <c r="E38" s="366">
        <v>43452</v>
      </c>
      <c r="F38" s="366">
        <v>43458</v>
      </c>
      <c r="G38" s="366">
        <v>43486</v>
      </c>
    </row>
    <row r="39" spans="1:7" ht="13.5" customHeight="1">
      <c r="A39" s="402"/>
      <c r="B39" s="366" t="s">
        <v>2362</v>
      </c>
      <c r="C39" s="366" t="s">
        <v>2361</v>
      </c>
      <c r="D39" s="333" t="s">
        <v>2359</v>
      </c>
      <c r="E39" s="366">
        <v>43459</v>
      </c>
      <c r="F39" s="366">
        <v>43465</v>
      </c>
      <c r="G39" s="366">
        <v>43493</v>
      </c>
    </row>
    <row r="40" spans="1:7" ht="13.5" customHeight="1">
      <c r="A40" s="402"/>
      <c r="B40" s="366" t="s">
        <v>495</v>
      </c>
      <c r="C40" s="366" t="s">
        <v>2360</v>
      </c>
      <c r="D40" s="333" t="s">
        <v>2359</v>
      </c>
      <c r="E40" s="366">
        <v>43466</v>
      </c>
      <c r="F40" s="366">
        <v>43472</v>
      </c>
      <c r="G40" s="366">
        <v>43500</v>
      </c>
    </row>
    <row r="41" spans="1:7" ht="13.5" customHeight="1">
      <c r="A41" s="402"/>
      <c r="B41" s="368"/>
      <c r="C41" s="368"/>
      <c r="D41" s="355"/>
      <c r="E41" s="368"/>
      <c r="F41" s="368"/>
      <c r="G41" s="368"/>
    </row>
    <row r="42" spans="1:7" ht="13.5" customHeight="1">
      <c r="A42" s="402" t="s">
        <v>208</v>
      </c>
      <c r="B42" s="758" t="s">
        <v>40</v>
      </c>
      <c r="C42" s="758" t="s">
        <v>41</v>
      </c>
      <c r="D42" s="758" t="s">
        <v>42</v>
      </c>
      <c r="E42" s="758" t="s">
        <v>2012</v>
      </c>
      <c r="F42" s="403" t="s">
        <v>317</v>
      </c>
      <c r="G42" s="403" t="s">
        <v>55</v>
      </c>
    </row>
    <row r="43" spans="1:7" ht="13.5" customHeight="1">
      <c r="A43" s="402" t="s">
        <v>2266</v>
      </c>
      <c r="B43" s="759"/>
      <c r="C43" s="759"/>
      <c r="D43" s="759"/>
      <c r="E43" s="759"/>
      <c r="F43" s="366" t="s">
        <v>44</v>
      </c>
      <c r="G43" s="366" t="s">
        <v>45</v>
      </c>
    </row>
    <row r="44" spans="1:7" ht="13.5" customHeight="1">
      <c r="A44" s="402"/>
      <c r="B44" s="366" t="s">
        <v>2358</v>
      </c>
      <c r="C44" s="366" t="s">
        <v>393</v>
      </c>
      <c r="D44" s="333" t="s">
        <v>2010</v>
      </c>
      <c r="E44" s="366">
        <v>43431</v>
      </c>
      <c r="F44" s="366">
        <v>43437</v>
      </c>
      <c r="G44" s="366">
        <v>43460</v>
      </c>
    </row>
    <row r="45" spans="1:7" ht="13.5" customHeight="1">
      <c r="A45" s="402"/>
      <c r="B45" s="366" t="s">
        <v>436</v>
      </c>
      <c r="C45" s="366" t="s">
        <v>94</v>
      </c>
      <c r="D45" s="333" t="s">
        <v>2010</v>
      </c>
      <c r="E45" s="366">
        <v>43438</v>
      </c>
      <c r="F45" s="366">
        <v>43444</v>
      </c>
      <c r="G45" s="366">
        <v>43467</v>
      </c>
    </row>
    <row r="46" spans="1:7" ht="13.5" customHeight="1">
      <c r="A46" s="402"/>
      <c r="B46" s="366" t="s">
        <v>705</v>
      </c>
      <c r="C46" s="366" t="s">
        <v>130</v>
      </c>
      <c r="D46" s="333" t="s">
        <v>2010</v>
      </c>
      <c r="E46" s="366">
        <v>43445</v>
      </c>
      <c r="F46" s="366">
        <v>43451</v>
      </c>
      <c r="G46" s="366">
        <v>43474</v>
      </c>
    </row>
    <row r="47" spans="1:7" ht="13.5" customHeight="1">
      <c r="A47" s="402"/>
      <c r="B47" s="366" t="s">
        <v>706</v>
      </c>
      <c r="C47" s="366" t="s">
        <v>49</v>
      </c>
      <c r="D47" s="333" t="s">
        <v>2010</v>
      </c>
      <c r="E47" s="366">
        <v>43452</v>
      </c>
      <c r="F47" s="366">
        <v>43458</v>
      </c>
      <c r="G47" s="366">
        <v>43481</v>
      </c>
    </row>
    <row r="48" spans="1:7" ht="13.5" customHeight="1">
      <c r="A48" s="402"/>
      <c r="B48" s="366" t="s">
        <v>707</v>
      </c>
      <c r="C48" s="366" t="s">
        <v>130</v>
      </c>
      <c r="D48" s="333" t="s">
        <v>2010</v>
      </c>
      <c r="E48" s="366">
        <v>43459</v>
      </c>
      <c r="F48" s="366">
        <v>43465</v>
      </c>
      <c r="G48" s="366">
        <v>43488</v>
      </c>
    </row>
    <row r="49" spans="1:7" ht="13.5" customHeight="1">
      <c r="A49" s="402"/>
      <c r="B49" s="366" t="s">
        <v>708</v>
      </c>
      <c r="C49" s="366" t="s">
        <v>347</v>
      </c>
      <c r="D49" s="333" t="s">
        <v>2010</v>
      </c>
      <c r="E49" s="366">
        <v>43466</v>
      </c>
      <c r="F49" s="366">
        <v>43472</v>
      </c>
      <c r="G49" s="366">
        <v>43495</v>
      </c>
    </row>
    <row r="50" spans="1:7" ht="13.5">
      <c r="A50" s="402"/>
      <c r="B50" s="360"/>
      <c r="C50" s="360"/>
      <c r="D50" s="372"/>
      <c r="E50" s="368"/>
      <c r="F50" s="368"/>
      <c r="G50" s="368"/>
    </row>
    <row r="51" spans="1:7">
      <c r="A51" s="338" t="s">
        <v>2357</v>
      </c>
      <c r="B51" s="760" t="s">
        <v>2321</v>
      </c>
      <c r="C51" s="760" t="s">
        <v>2320</v>
      </c>
      <c r="D51" s="760" t="s">
        <v>2319</v>
      </c>
      <c r="E51" s="776" t="s">
        <v>2012</v>
      </c>
      <c r="F51" s="333" t="s">
        <v>2317</v>
      </c>
      <c r="G51" s="333" t="s">
        <v>2346</v>
      </c>
    </row>
    <row r="52" spans="1:7" ht="12.75" customHeight="1">
      <c r="A52" s="338" t="s">
        <v>2356</v>
      </c>
      <c r="B52" s="762"/>
      <c r="C52" s="762"/>
      <c r="D52" s="762"/>
      <c r="E52" s="777"/>
      <c r="F52" s="333" t="s">
        <v>2344</v>
      </c>
      <c r="G52" s="333" t="s">
        <v>2343</v>
      </c>
    </row>
    <row r="53" spans="1:7" ht="12.75" customHeight="1">
      <c r="A53" s="350"/>
      <c r="B53" s="366" t="s">
        <v>437</v>
      </c>
      <c r="C53" s="366" t="s">
        <v>2355</v>
      </c>
      <c r="D53" s="760" t="s">
        <v>2354</v>
      </c>
      <c r="E53" s="366">
        <v>43432</v>
      </c>
      <c r="F53" s="366">
        <v>43438</v>
      </c>
      <c r="G53" s="366">
        <v>43463</v>
      </c>
    </row>
    <row r="54" spans="1:7" ht="12.75" customHeight="1">
      <c r="A54" s="350"/>
      <c r="B54" s="366" t="s">
        <v>2353</v>
      </c>
      <c r="C54" s="366" t="s">
        <v>2352</v>
      </c>
      <c r="D54" s="761"/>
      <c r="E54" s="366">
        <f t="shared" ref="E54:G57" si="1">E53+7</f>
        <v>43439</v>
      </c>
      <c r="F54" s="366">
        <f t="shared" si="1"/>
        <v>43445</v>
      </c>
      <c r="G54" s="366">
        <f t="shared" si="1"/>
        <v>43470</v>
      </c>
    </row>
    <row r="55" spans="1:7" ht="12.75" customHeight="1">
      <c r="A55" s="350"/>
      <c r="B55" s="366" t="s">
        <v>2351</v>
      </c>
      <c r="C55" s="366" t="s">
        <v>2350</v>
      </c>
      <c r="D55" s="761"/>
      <c r="E55" s="366">
        <f t="shared" si="1"/>
        <v>43446</v>
      </c>
      <c r="F55" s="366">
        <f t="shared" si="1"/>
        <v>43452</v>
      </c>
      <c r="G55" s="366">
        <f t="shared" si="1"/>
        <v>43477</v>
      </c>
    </row>
    <row r="56" spans="1:7" ht="13.5" customHeight="1">
      <c r="A56" s="338"/>
      <c r="B56" s="366" t="s">
        <v>2349</v>
      </c>
      <c r="C56" s="366" t="s">
        <v>2348</v>
      </c>
      <c r="D56" s="761"/>
      <c r="E56" s="366">
        <f t="shared" si="1"/>
        <v>43453</v>
      </c>
      <c r="F56" s="366">
        <f t="shared" si="1"/>
        <v>43459</v>
      </c>
      <c r="G56" s="366">
        <f t="shared" si="1"/>
        <v>43484</v>
      </c>
    </row>
    <row r="57" spans="1:7" ht="12.75" customHeight="1">
      <c r="A57" s="350"/>
      <c r="B57" s="366"/>
      <c r="C57" s="366"/>
      <c r="D57" s="762"/>
      <c r="E57" s="366">
        <f t="shared" si="1"/>
        <v>43460</v>
      </c>
      <c r="F57" s="366">
        <f t="shared" si="1"/>
        <v>43466</v>
      </c>
      <c r="G57" s="366">
        <f t="shared" si="1"/>
        <v>43491</v>
      </c>
    </row>
    <row r="58" spans="1:7" ht="12.75" customHeight="1">
      <c r="A58" s="338"/>
      <c r="B58" s="368"/>
      <c r="C58" s="368"/>
      <c r="D58" s="355"/>
      <c r="E58" s="368"/>
      <c r="F58" s="368"/>
      <c r="G58" s="368"/>
    </row>
    <row r="59" spans="1:7" ht="12.75" customHeight="1">
      <c r="A59" s="338" t="s">
        <v>2347</v>
      </c>
      <c r="B59" s="760" t="s">
        <v>2321</v>
      </c>
      <c r="C59" s="760" t="s">
        <v>2320</v>
      </c>
      <c r="D59" s="760" t="s">
        <v>2319</v>
      </c>
      <c r="E59" s="776" t="s">
        <v>2012</v>
      </c>
      <c r="F59" s="333" t="s">
        <v>2317</v>
      </c>
      <c r="G59" s="333" t="s">
        <v>2346</v>
      </c>
    </row>
    <row r="60" spans="1:7" ht="12.75" customHeight="1">
      <c r="A60" s="338" t="s">
        <v>2345</v>
      </c>
      <c r="B60" s="762"/>
      <c r="C60" s="762"/>
      <c r="D60" s="762"/>
      <c r="E60" s="777"/>
      <c r="F60" s="333" t="s">
        <v>2344</v>
      </c>
      <c r="G60" s="333" t="s">
        <v>2343</v>
      </c>
    </row>
    <row r="61" spans="1:7" ht="13.5" customHeight="1">
      <c r="A61" s="350"/>
      <c r="B61" s="366" t="s">
        <v>487</v>
      </c>
      <c r="C61" s="366" t="s">
        <v>272</v>
      </c>
      <c r="D61" s="760" t="s">
        <v>2342</v>
      </c>
      <c r="E61" s="366">
        <v>43437</v>
      </c>
      <c r="F61" s="366">
        <v>43443</v>
      </c>
      <c r="G61" s="366">
        <v>43463</v>
      </c>
    </row>
    <row r="62" spans="1:7" ht="13.5" customHeight="1">
      <c r="A62" s="350"/>
      <c r="B62" s="366" t="s">
        <v>488</v>
      </c>
      <c r="C62" s="366" t="s">
        <v>272</v>
      </c>
      <c r="D62" s="761"/>
      <c r="E62" s="366">
        <v>43444</v>
      </c>
      <c r="F62" s="366">
        <v>43450</v>
      </c>
      <c r="G62" s="366">
        <v>43470</v>
      </c>
    </row>
    <row r="63" spans="1:7" ht="12.75" customHeight="1">
      <c r="A63" s="350"/>
      <c r="B63" s="366" t="s">
        <v>489</v>
      </c>
      <c r="C63" s="366" t="s">
        <v>481</v>
      </c>
      <c r="D63" s="761"/>
      <c r="E63" s="366">
        <v>43451</v>
      </c>
      <c r="F63" s="366">
        <v>43457</v>
      </c>
      <c r="G63" s="366">
        <v>43477</v>
      </c>
    </row>
    <row r="64" spans="1:7" ht="12.75" customHeight="1">
      <c r="A64" s="350"/>
      <c r="B64" s="366" t="s">
        <v>490</v>
      </c>
      <c r="C64" s="366" t="s">
        <v>261</v>
      </c>
      <c r="D64" s="761"/>
      <c r="E64" s="366">
        <v>43458</v>
      </c>
      <c r="F64" s="366">
        <v>43464</v>
      </c>
      <c r="G64" s="366">
        <v>43484</v>
      </c>
    </row>
    <row r="65" spans="1:7" ht="12.75" customHeight="1">
      <c r="A65" s="350"/>
      <c r="B65" s="366" t="s">
        <v>2341</v>
      </c>
      <c r="C65" s="366" t="s">
        <v>224</v>
      </c>
      <c r="D65" s="762"/>
      <c r="E65" s="366">
        <v>43465</v>
      </c>
      <c r="F65" s="366">
        <v>43471</v>
      </c>
      <c r="G65" s="366">
        <v>43491</v>
      </c>
    </row>
    <row r="66" spans="1:7">
      <c r="B66" s="401"/>
      <c r="C66" s="401"/>
      <c r="D66" s="401"/>
      <c r="E66" s="401"/>
      <c r="F66" s="401"/>
      <c r="G66" s="401"/>
    </row>
    <row r="67" spans="1:7">
      <c r="A67" s="338" t="s">
        <v>2340</v>
      </c>
      <c r="B67" s="758" t="s">
        <v>40</v>
      </c>
      <c r="C67" s="758" t="s">
        <v>41</v>
      </c>
      <c r="D67" s="758" t="s">
        <v>42</v>
      </c>
      <c r="E67" s="758" t="s">
        <v>2012</v>
      </c>
      <c r="F67" s="333" t="s">
        <v>317</v>
      </c>
      <c r="G67" s="333" t="s">
        <v>61</v>
      </c>
    </row>
    <row r="68" spans="1:7">
      <c r="A68" s="338" t="s">
        <v>2172</v>
      </c>
      <c r="B68" s="759"/>
      <c r="C68" s="759"/>
      <c r="D68" s="759"/>
      <c r="E68" s="759"/>
      <c r="F68" s="333" t="s">
        <v>44</v>
      </c>
      <c r="G68" s="333" t="s">
        <v>45</v>
      </c>
    </row>
    <row r="69" spans="1:7" ht="13.5" customHeight="1">
      <c r="A69" s="338"/>
      <c r="B69" s="364" t="s">
        <v>2339</v>
      </c>
      <c r="C69" s="364" t="s">
        <v>2338</v>
      </c>
      <c r="D69" s="778" t="s">
        <v>2314</v>
      </c>
      <c r="E69" s="364">
        <v>43432</v>
      </c>
      <c r="F69" s="364">
        <v>43439</v>
      </c>
      <c r="G69" s="364">
        <v>43465</v>
      </c>
    </row>
    <row r="70" spans="1:7" ht="13.5" customHeight="1">
      <c r="A70" s="338"/>
      <c r="B70" s="364" t="s">
        <v>2337</v>
      </c>
      <c r="C70" s="364" t="s">
        <v>2336</v>
      </c>
      <c r="D70" s="779"/>
      <c r="E70" s="364">
        <f t="shared" ref="E70:G74" si="2">E69+7</f>
        <v>43439</v>
      </c>
      <c r="F70" s="364">
        <f t="shared" si="2"/>
        <v>43446</v>
      </c>
      <c r="G70" s="364">
        <f t="shared" si="2"/>
        <v>43472</v>
      </c>
    </row>
    <row r="71" spans="1:7" ht="13.5" customHeight="1">
      <c r="A71" s="338"/>
      <c r="B71" s="364" t="s">
        <v>2335</v>
      </c>
      <c r="C71" s="364" t="s">
        <v>2334</v>
      </c>
      <c r="D71" s="779"/>
      <c r="E71" s="364">
        <f t="shared" si="2"/>
        <v>43446</v>
      </c>
      <c r="F71" s="364">
        <f t="shared" si="2"/>
        <v>43453</v>
      </c>
      <c r="G71" s="364">
        <f t="shared" si="2"/>
        <v>43479</v>
      </c>
    </row>
    <row r="72" spans="1:7" ht="13.5" customHeight="1">
      <c r="A72" s="338"/>
      <c r="B72" s="364" t="s">
        <v>2333</v>
      </c>
      <c r="C72" s="364" t="s">
        <v>2332</v>
      </c>
      <c r="D72" s="779"/>
      <c r="E72" s="364">
        <f t="shared" si="2"/>
        <v>43453</v>
      </c>
      <c r="F72" s="364">
        <f t="shared" si="2"/>
        <v>43460</v>
      </c>
      <c r="G72" s="364">
        <f t="shared" si="2"/>
        <v>43486</v>
      </c>
    </row>
    <row r="73" spans="1:7" ht="13.5" customHeight="1">
      <c r="A73" s="338"/>
      <c r="B73" s="364" t="s">
        <v>2331</v>
      </c>
      <c r="C73" s="364" t="s">
        <v>2330</v>
      </c>
      <c r="D73" s="779"/>
      <c r="E73" s="364">
        <f t="shared" si="2"/>
        <v>43460</v>
      </c>
      <c r="F73" s="364">
        <f t="shared" si="2"/>
        <v>43467</v>
      </c>
      <c r="G73" s="364">
        <f t="shared" si="2"/>
        <v>43493</v>
      </c>
    </row>
    <row r="74" spans="1:7" ht="13.5" customHeight="1">
      <c r="A74" s="338"/>
      <c r="B74" s="364"/>
      <c r="C74" s="364"/>
      <c r="D74" s="780"/>
      <c r="E74" s="364">
        <f t="shared" si="2"/>
        <v>43467</v>
      </c>
      <c r="F74" s="364">
        <f t="shared" si="2"/>
        <v>43474</v>
      </c>
      <c r="G74" s="364">
        <f t="shared" si="2"/>
        <v>43500</v>
      </c>
    </row>
    <row r="75" spans="1:7" ht="13.5">
      <c r="A75" s="338"/>
      <c r="B75" s="400"/>
      <c r="C75" s="400"/>
      <c r="D75" s="372"/>
      <c r="E75" s="353"/>
      <c r="F75" s="353"/>
      <c r="G75" s="353"/>
    </row>
    <row r="76" spans="1:7">
      <c r="A76" s="329" t="s">
        <v>62</v>
      </c>
      <c r="B76" s="758" t="s">
        <v>40</v>
      </c>
      <c r="C76" s="758" t="s">
        <v>41</v>
      </c>
      <c r="D76" s="758" t="s">
        <v>42</v>
      </c>
      <c r="E76" s="758" t="s">
        <v>2012</v>
      </c>
      <c r="F76" s="397" t="s">
        <v>317</v>
      </c>
      <c r="G76" s="397" t="s">
        <v>62</v>
      </c>
    </row>
    <row r="77" spans="1:7" ht="16.5" customHeight="1">
      <c r="A77" s="338" t="s">
        <v>2278</v>
      </c>
      <c r="B77" s="759"/>
      <c r="C77" s="759"/>
      <c r="D77" s="759"/>
      <c r="E77" s="759"/>
      <c r="F77" s="397" t="s">
        <v>44</v>
      </c>
      <c r="G77" s="397" t="s">
        <v>45</v>
      </c>
    </row>
    <row r="78" spans="1:7" ht="14.1" customHeight="1">
      <c r="A78" s="350"/>
      <c r="B78" s="397" t="s">
        <v>2329</v>
      </c>
      <c r="C78" s="397" t="s">
        <v>268</v>
      </c>
      <c r="D78" s="364" t="s">
        <v>2324</v>
      </c>
      <c r="E78" s="397">
        <v>43434</v>
      </c>
      <c r="F78" s="397">
        <v>43441</v>
      </c>
      <c r="G78" s="397">
        <v>43463</v>
      </c>
    </row>
    <row r="79" spans="1:7" ht="14.1" customHeight="1">
      <c r="A79" s="350"/>
      <c r="B79" s="397" t="s">
        <v>1887</v>
      </c>
      <c r="C79" s="397" t="s">
        <v>2328</v>
      </c>
      <c r="D79" s="364" t="s">
        <v>2324</v>
      </c>
      <c r="E79" s="397">
        <v>43441</v>
      </c>
      <c r="F79" s="397">
        <v>43448</v>
      </c>
      <c r="G79" s="397">
        <v>43470</v>
      </c>
    </row>
    <row r="80" spans="1:7" ht="14.1" customHeight="1">
      <c r="A80" s="350"/>
      <c r="B80" s="397" t="s">
        <v>1885</v>
      </c>
      <c r="C80" s="397" t="s">
        <v>2327</v>
      </c>
      <c r="D80" s="364" t="s">
        <v>2324</v>
      </c>
      <c r="E80" s="397">
        <v>43448</v>
      </c>
      <c r="F80" s="397">
        <v>43455</v>
      </c>
      <c r="G80" s="397">
        <v>43477</v>
      </c>
    </row>
    <row r="81" spans="1:7" ht="14.1" customHeight="1">
      <c r="A81" s="334"/>
      <c r="B81" s="397" t="s">
        <v>2326</v>
      </c>
      <c r="C81" s="397" t="s">
        <v>2325</v>
      </c>
      <c r="D81" s="364" t="s">
        <v>2324</v>
      </c>
      <c r="E81" s="397">
        <v>43455</v>
      </c>
      <c r="F81" s="397">
        <v>43462</v>
      </c>
      <c r="G81" s="397">
        <v>43484</v>
      </c>
    </row>
    <row r="82" spans="1:7" ht="14.1" customHeight="1">
      <c r="A82" s="334"/>
      <c r="B82" s="397"/>
      <c r="C82" s="397"/>
      <c r="D82" s="364" t="s">
        <v>2324</v>
      </c>
      <c r="E82" s="397">
        <v>43462</v>
      </c>
      <c r="F82" s="397">
        <v>43469</v>
      </c>
      <c r="G82" s="397">
        <v>43491</v>
      </c>
    </row>
    <row r="83" spans="1:7" ht="12.75" customHeight="1">
      <c r="B83" s="368"/>
      <c r="C83" s="368"/>
      <c r="D83" s="355"/>
      <c r="E83" s="368"/>
      <c r="F83" s="368"/>
      <c r="G83" s="368"/>
    </row>
    <row r="84" spans="1:7" ht="12.75" customHeight="1">
      <c r="A84" s="338" t="s">
        <v>2316</v>
      </c>
      <c r="B84" s="758" t="s">
        <v>2321</v>
      </c>
      <c r="C84" s="758" t="s">
        <v>2320</v>
      </c>
      <c r="D84" s="758" t="s">
        <v>2319</v>
      </c>
      <c r="E84" s="758" t="s">
        <v>2318</v>
      </c>
      <c r="F84" s="366" t="s">
        <v>2317</v>
      </c>
      <c r="G84" s="366" t="s">
        <v>2316</v>
      </c>
    </row>
    <row r="85" spans="1:7" ht="12.75" customHeight="1">
      <c r="A85" s="338" t="s">
        <v>2221</v>
      </c>
      <c r="B85" s="759"/>
      <c r="C85" s="759"/>
      <c r="D85" s="759"/>
      <c r="E85" s="759"/>
      <c r="F85" s="333" t="s">
        <v>44</v>
      </c>
      <c r="G85" s="333" t="s">
        <v>45</v>
      </c>
    </row>
    <row r="86" spans="1:7" ht="12.75" customHeight="1">
      <c r="A86" s="338"/>
      <c r="B86" s="366" t="s">
        <v>483</v>
      </c>
      <c r="C86" s="366" t="s">
        <v>224</v>
      </c>
      <c r="D86" s="760" t="s">
        <v>2323</v>
      </c>
      <c r="E86" s="366">
        <v>43433</v>
      </c>
      <c r="F86" s="366">
        <v>43440</v>
      </c>
      <c r="G86" s="366">
        <v>43464</v>
      </c>
    </row>
    <row r="87" spans="1:7" ht="12.75" customHeight="1">
      <c r="A87" s="338"/>
      <c r="B87" s="366" t="s">
        <v>484</v>
      </c>
      <c r="C87" s="366" t="s">
        <v>49</v>
      </c>
      <c r="D87" s="761"/>
      <c r="E87" s="366">
        <v>43440</v>
      </c>
      <c r="F87" s="366">
        <v>43447</v>
      </c>
      <c r="G87" s="366">
        <v>43471</v>
      </c>
    </row>
    <row r="88" spans="1:7" ht="12.75" customHeight="1">
      <c r="A88" s="338"/>
      <c r="B88" s="366" t="s">
        <v>485</v>
      </c>
      <c r="C88" s="366" t="s">
        <v>292</v>
      </c>
      <c r="D88" s="761"/>
      <c r="E88" s="366">
        <v>43447</v>
      </c>
      <c r="F88" s="366">
        <v>43454</v>
      </c>
      <c r="G88" s="366">
        <v>43478</v>
      </c>
    </row>
    <row r="89" spans="1:7" ht="12.75" customHeight="1">
      <c r="A89" s="338"/>
      <c r="B89" s="366" t="s">
        <v>486</v>
      </c>
      <c r="C89" s="366" t="s">
        <v>47</v>
      </c>
      <c r="D89" s="761"/>
      <c r="E89" s="366">
        <v>43454</v>
      </c>
      <c r="F89" s="366">
        <v>43461</v>
      </c>
      <c r="G89" s="366">
        <v>43485</v>
      </c>
    </row>
    <row r="90" spans="1:7" ht="12.75" customHeight="1">
      <c r="A90" s="338"/>
      <c r="B90" s="366" t="s">
        <v>2322</v>
      </c>
      <c r="C90" s="366" t="s">
        <v>260</v>
      </c>
      <c r="D90" s="762"/>
      <c r="E90" s="366">
        <v>43461</v>
      </c>
      <c r="F90" s="366">
        <v>43468</v>
      </c>
      <c r="G90" s="366">
        <v>43492</v>
      </c>
    </row>
    <row r="91" spans="1:7" ht="12.75" customHeight="1">
      <c r="A91" s="338"/>
      <c r="B91" s="368"/>
      <c r="C91" s="368"/>
      <c r="D91" s="355"/>
      <c r="E91" s="368"/>
      <c r="F91" s="368"/>
      <c r="G91" s="368"/>
    </row>
    <row r="92" spans="1:7" ht="12.75" customHeight="1">
      <c r="A92" s="338" t="s">
        <v>2316</v>
      </c>
      <c r="B92" s="758" t="s">
        <v>2321</v>
      </c>
      <c r="C92" s="758" t="s">
        <v>2320</v>
      </c>
      <c r="D92" s="758" t="s">
        <v>2319</v>
      </c>
      <c r="E92" s="758" t="s">
        <v>2318</v>
      </c>
      <c r="F92" s="366" t="s">
        <v>2317</v>
      </c>
      <c r="G92" s="366" t="s">
        <v>2316</v>
      </c>
    </row>
    <row r="93" spans="1:7" ht="12.75" customHeight="1">
      <c r="A93" s="338" t="s">
        <v>2221</v>
      </c>
      <c r="B93" s="759"/>
      <c r="C93" s="759"/>
      <c r="D93" s="759"/>
      <c r="E93" s="759"/>
      <c r="F93" s="333" t="s">
        <v>44</v>
      </c>
      <c r="G93" s="333" t="s">
        <v>45</v>
      </c>
    </row>
    <row r="94" spans="1:7" ht="12.75" customHeight="1">
      <c r="A94" s="338"/>
      <c r="B94" s="366" t="s">
        <v>2315</v>
      </c>
      <c r="C94" s="366" t="s">
        <v>424</v>
      </c>
      <c r="D94" s="760" t="s">
        <v>2314</v>
      </c>
      <c r="E94" s="366">
        <v>43433</v>
      </c>
      <c r="F94" s="366">
        <v>43440</v>
      </c>
      <c r="G94" s="366">
        <v>43464</v>
      </c>
    </row>
    <row r="95" spans="1:7" ht="12.75" customHeight="1">
      <c r="A95" s="338"/>
      <c r="B95" s="366" t="s">
        <v>323</v>
      </c>
      <c r="C95" s="366" t="s">
        <v>304</v>
      </c>
      <c r="D95" s="761"/>
      <c r="E95" s="366">
        <v>43440</v>
      </c>
      <c r="F95" s="366">
        <v>43447</v>
      </c>
      <c r="G95" s="366">
        <v>43471</v>
      </c>
    </row>
    <row r="96" spans="1:7" ht="12.75" customHeight="1">
      <c r="A96" s="338"/>
      <c r="B96" s="366" t="s">
        <v>2313</v>
      </c>
      <c r="C96" s="366" t="s">
        <v>2312</v>
      </c>
      <c r="D96" s="761"/>
      <c r="E96" s="366">
        <v>43447</v>
      </c>
      <c r="F96" s="366">
        <v>43454</v>
      </c>
      <c r="G96" s="366">
        <v>43478</v>
      </c>
    </row>
    <row r="97" spans="1:7" ht="12.75" customHeight="1">
      <c r="A97" s="338"/>
      <c r="B97" s="366" t="s">
        <v>2311</v>
      </c>
      <c r="C97" s="366" t="s">
        <v>2310</v>
      </c>
      <c r="D97" s="761"/>
      <c r="E97" s="366">
        <v>43454</v>
      </c>
      <c r="F97" s="366">
        <v>43461</v>
      </c>
      <c r="G97" s="366">
        <v>43485</v>
      </c>
    </row>
    <row r="98" spans="1:7" ht="12.75" customHeight="1">
      <c r="A98" s="338"/>
      <c r="B98" s="366"/>
      <c r="C98" s="366"/>
      <c r="D98" s="762"/>
      <c r="E98" s="366">
        <v>43461</v>
      </c>
      <c r="F98" s="366">
        <v>43468</v>
      </c>
      <c r="G98" s="366">
        <v>43492</v>
      </c>
    </row>
    <row r="99" spans="1:7" ht="12.75" customHeight="1"/>
    <row r="100" spans="1:7">
      <c r="A100" s="399" t="s">
        <v>2309</v>
      </c>
      <c r="B100" s="758" t="s">
        <v>40</v>
      </c>
      <c r="C100" s="758" t="s">
        <v>41</v>
      </c>
      <c r="D100" s="758" t="s">
        <v>42</v>
      </c>
      <c r="E100" s="758" t="s">
        <v>2012</v>
      </c>
      <c r="F100" s="333" t="s">
        <v>317</v>
      </c>
      <c r="G100" s="333" t="s">
        <v>65</v>
      </c>
    </row>
    <row r="101" spans="1:7">
      <c r="A101" s="338" t="s">
        <v>2000</v>
      </c>
      <c r="B101" s="759"/>
      <c r="C101" s="775"/>
      <c r="D101" s="759"/>
      <c r="E101" s="759"/>
      <c r="F101" s="397" t="s">
        <v>44</v>
      </c>
      <c r="G101" s="397" t="s">
        <v>45</v>
      </c>
    </row>
    <row r="102" spans="1:7" ht="13.5" customHeight="1">
      <c r="B102" s="397"/>
      <c r="C102" s="397"/>
      <c r="D102" s="397" t="s">
        <v>2303</v>
      </c>
      <c r="E102" s="397">
        <v>43427</v>
      </c>
      <c r="F102" s="397">
        <v>43435</v>
      </c>
      <c r="G102" s="397">
        <v>43459</v>
      </c>
    </row>
    <row r="103" spans="1:7" ht="13.5" customHeight="1">
      <c r="B103" s="397" t="s">
        <v>2308</v>
      </c>
      <c r="C103" s="397" t="s">
        <v>481</v>
      </c>
      <c r="D103" s="397" t="s">
        <v>2303</v>
      </c>
      <c r="E103" s="397">
        <v>43434</v>
      </c>
      <c r="F103" s="397">
        <v>43442</v>
      </c>
      <c r="G103" s="397">
        <v>43466</v>
      </c>
    </row>
    <row r="104" spans="1:7" ht="13.5" customHeight="1">
      <c r="B104" s="397" t="s">
        <v>2307</v>
      </c>
      <c r="C104" s="397" t="s">
        <v>128</v>
      </c>
      <c r="D104" s="397" t="s">
        <v>2303</v>
      </c>
      <c r="E104" s="397">
        <v>43441</v>
      </c>
      <c r="F104" s="397">
        <v>43449</v>
      </c>
      <c r="G104" s="397">
        <v>43473</v>
      </c>
    </row>
    <row r="105" spans="1:7" ht="13.5" customHeight="1">
      <c r="B105" s="397" t="s">
        <v>2306</v>
      </c>
      <c r="C105" s="397" t="s">
        <v>393</v>
      </c>
      <c r="D105" s="397" t="s">
        <v>2303</v>
      </c>
      <c r="E105" s="397">
        <v>43448</v>
      </c>
      <c r="F105" s="397">
        <v>43456</v>
      </c>
      <c r="G105" s="397">
        <v>43480</v>
      </c>
    </row>
    <row r="106" spans="1:7" ht="13.5" customHeight="1">
      <c r="B106" s="397" t="s">
        <v>2305</v>
      </c>
      <c r="C106" s="397" t="s">
        <v>272</v>
      </c>
      <c r="D106" s="397" t="s">
        <v>2303</v>
      </c>
      <c r="E106" s="397">
        <v>43455</v>
      </c>
      <c r="F106" s="397">
        <v>43463</v>
      </c>
      <c r="G106" s="397">
        <v>43487</v>
      </c>
    </row>
    <row r="107" spans="1:7" ht="13.5" customHeight="1">
      <c r="B107" s="397" t="s">
        <v>2304</v>
      </c>
      <c r="C107" s="397" t="s">
        <v>224</v>
      </c>
      <c r="D107" s="397" t="s">
        <v>2303</v>
      </c>
      <c r="E107" s="397">
        <v>43462</v>
      </c>
      <c r="F107" s="397">
        <v>43470</v>
      </c>
      <c r="G107" s="397">
        <v>43494</v>
      </c>
    </row>
    <row r="108" spans="1:7">
      <c r="B108" s="363"/>
      <c r="C108" s="363"/>
      <c r="D108" s="362"/>
      <c r="E108" s="361"/>
      <c r="F108" s="398"/>
      <c r="G108" s="398"/>
    </row>
    <row r="109" spans="1:7">
      <c r="A109" s="338" t="s">
        <v>2302</v>
      </c>
      <c r="B109" s="758" t="s">
        <v>40</v>
      </c>
      <c r="C109" s="758" t="s">
        <v>41</v>
      </c>
      <c r="D109" s="758" t="s">
        <v>42</v>
      </c>
      <c r="E109" s="758" t="s">
        <v>2012</v>
      </c>
      <c r="F109" s="333" t="s">
        <v>317</v>
      </c>
      <c r="G109" s="333" t="s">
        <v>83</v>
      </c>
    </row>
    <row r="110" spans="1:7">
      <c r="A110" s="338" t="s">
        <v>2301</v>
      </c>
      <c r="B110" s="759"/>
      <c r="C110" s="759"/>
      <c r="D110" s="759"/>
      <c r="E110" s="759"/>
      <c r="F110" s="397" t="s">
        <v>44</v>
      </c>
      <c r="G110" s="397" t="s">
        <v>45</v>
      </c>
    </row>
    <row r="111" spans="1:7" ht="13.5" customHeight="1">
      <c r="A111" s="338"/>
      <c r="B111" s="366" t="s">
        <v>2298</v>
      </c>
      <c r="C111" s="366" t="s">
        <v>539</v>
      </c>
      <c r="D111" s="760" t="s">
        <v>225</v>
      </c>
      <c r="E111" s="366">
        <v>43430</v>
      </c>
      <c r="F111" s="366">
        <v>43437</v>
      </c>
      <c r="G111" s="366">
        <v>43458</v>
      </c>
    </row>
    <row r="112" spans="1:7" ht="13.5" customHeight="1">
      <c r="B112" s="366" t="s">
        <v>2297</v>
      </c>
      <c r="C112" s="366" t="s">
        <v>540</v>
      </c>
      <c r="D112" s="761"/>
      <c r="E112" s="366">
        <v>43437</v>
      </c>
      <c r="F112" s="366">
        <v>43444</v>
      </c>
      <c r="G112" s="366">
        <v>43465</v>
      </c>
    </row>
    <row r="113" spans="1:7" ht="13.5" customHeight="1">
      <c r="B113" s="366" t="s">
        <v>2296</v>
      </c>
      <c r="C113" s="366" t="s">
        <v>398</v>
      </c>
      <c r="D113" s="761"/>
      <c r="E113" s="366">
        <v>43444</v>
      </c>
      <c r="F113" s="366">
        <v>43451</v>
      </c>
      <c r="G113" s="366">
        <v>43472</v>
      </c>
    </row>
    <row r="114" spans="1:7" ht="13.5" customHeight="1">
      <c r="B114" s="366" t="s">
        <v>2295</v>
      </c>
      <c r="C114" s="366" t="s">
        <v>496</v>
      </c>
      <c r="D114" s="761"/>
      <c r="E114" s="366">
        <v>43451</v>
      </c>
      <c r="F114" s="366">
        <v>43458</v>
      </c>
      <c r="G114" s="366">
        <v>43479</v>
      </c>
    </row>
    <row r="115" spans="1:7" ht="13.5" customHeight="1">
      <c r="A115" s="338"/>
      <c r="B115" s="366" t="s">
        <v>213</v>
      </c>
      <c r="C115" s="366" t="s">
        <v>497</v>
      </c>
      <c r="D115" s="761"/>
      <c r="E115" s="366">
        <v>43458</v>
      </c>
      <c r="F115" s="366">
        <v>43465</v>
      </c>
      <c r="G115" s="366">
        <v>43486</v>
      </c>
    </row>
    <row r="116" spans="1:7" ht="13.5" customHeight="1">
      <c r="A116" s="338"/>
      <c r="B116" s="366" t="s">
        <v>2294</v>
      </c>
      <c r="C116" s="366" t="s">
        <v>498</v>
      </c>
      <c r="D116" s="762"/>
      <c r="E116" s="366">
        <v>43465</v>
      </c>
      <c r="F116" s="366">
        <v>43472</v>
      </c>
      <c r="G116" s="366">
        <v>43493</v>
      </c>
    </row>
    <row r="117" spans="1:7" ht="13.5" customHeight="1">
      <c r="A117" s="338"/>
      <c r="B117" s="368"/>
      <c r="C117" s="368"/>
      <c r="D117" s="355"/>
      <c r="E117" s="368"/>
      <c r="F117" s="368"/>
      <c r="G117" s="368"/>
    </row>
    <row r="118" spans="1:7" ht="13.5" customHeight="1">
      <c r="A118" s="338" t="s">
        <v>2300</v>
      </c>
      <c r="B118" s="758" t="s">
        <v>40</v>
      </c>
      <c r="C118" s="758" t="s">
        <v>41</v>
      </c>
      <c r="D118" s="758" t="s">
        <v>42</v>
      </c>
      <c r="E118" s="758" t="s">
        <v>2012</v>
      </c>
      <c r="F118" s="333" t="s">
        <v>317</v>
      </c>
      <c r="G118" s="333" t="s">
        <v>2300</v>
      </c>
    </row>
    <row r="119" spans="1:7" ht="13.5" customHeight="1">
      <c r="A119" s="338" t="s">
        <v>2299</v>
      </c>
      <c r="B119" s="759"/>
      <c r="C119" s="759"/>
      <c r="D119" s="759"/>
      <c r="E119" s="759"/>
      <c r="F119" s="397" t="s">
        <v>44</v>
      </c>
      <c r="G119" s="397" t="s">
        <v>45</v>
      </c>
    </row>
    <row r="120" spans="1:7" ht="13.5" customHeight="1">
      <c r="A120" s="338"/>
      <c r="B120" s="366" t="s">
        <v>2298</v>
      </c>
      <c r="C120" s="366" t="s">
        <v>539</v>
      </c>
      <c r="D120" s="760" t="s">
        <v>225</v>
      </c>
      <c r="E120" s="366">
        <v>43430</v>
      </c>
      <c r="F120" s="366">
        <v>43437</v>
      </c>
      <c r="G120" s="366">
        <v>43456</v>
      </c>
    </row>
    <row r="121" spans="1:7" ht="13.5" customHeight="1">
      <c r="B121" s="366" t="s">
        <v>2297</v>
      </c>
      <c r="C121" s="366" t="s">
        <v>540</v>
      </c>
      <c r="D121" s="761"/>
      <c r="E121" s="366">
        <v>43437</v>
      </c>
      <c r="F121" s="366">
        <v>43444</v>
      </c>
      <c r="G121" s="366">
        <v>43463</v>
      </c>
    </row>
    <row r="122" spans="1:7" ht="13.5" customHeight="1">
      <c r="B122" s="366" t="s">
        <v>2296</v>
      </c>
      <c r="C122" s="366" t="s">
        <v>398</v>
      </c>
      <c r="D122" s="761"/>
      <c r="E122" s="366">
        <v>43444</v>
      </c>
      <c r="F122" s="366">
        <v>43451</v>
      </c>
      <c r="G122" s="366">
        <v>43470</v>
      </c>
    </row>
    <row r="123" spans="1:7" ht="13.5" customHeight="1">
      <c r="B123" s="366" t="s">
        <v>2295</v>
      </c>
      <c r="C123" s="366" t="s">
        <v>496</v>
      </c>
      <c r="D123" s="761"/>
      <c r="E123" s="366">
        <v>43451</v>
      </c>
      <c r="F123" s="366">
        <v>43458</v>
      </c>
      <c r="G123" s="366">
        <v>43477</v>
      </c>
    </row>
    <row r="124" spans="1:7" ht="13.5" customHeight="1">
      <c r="A124" s="338"/>
      <c r="B124" s="366" t="s">
        <v>213</v>
      </c>
      <c r="C124" s="366" t="s">
        <v>497</v>
      </c>
      <c r="D124" s="761"/>
      <c r="E124" s="366">
        <v>43458</v>
      </c>
      <c r="F124" s="366">
        <v>43465</v>
      </c>
      <c r="G124" s="366">
        <v>43484</v>
      </c>
    </row>
    <row r="125" spans="1:7" ht="13.5" customHeight="1">
      <c r="A125" s="338"/>
      <c r="B125" s="366" t="s">
        <v>2294</v>
      </c>
      <c r="C125" s="366" t="s">
        <v>498</v>
      </c>
      <c r="D125" s="762"/>
      <c r="E125" s="366">
        <v>43465</v>
      </c>
      <c r="F125" s="366">
        <v>43472</v>
      </c>
      <c r="G125" s="366">
        <v>43491</v>
      </c>
    </row>
    <row r="127" spans="1:7">
      <c r="A127" s="338" t="s">
        <v>2293</v>
      </c>
      <c r="B127" s="758" t="s">
        <v>40</v>
      </c>
      <c r="C127" s="758" t="s">
        <v>41</v>
      </c>
      <c r="D127" s="758" t="s">
        <v>42</v>
      </c>
      <c r="E127" s="758" t="s">
        <v>2012</v>
      </c>
      <c r="F127" s="333" t="s">
        <v>317</v>
      </c>
      <c r="G127" s="333" t="s">
        <v>222</v>
      </c>
    </row>
    <row r="128" spans="1:7">
      <c r="A128" s="338" t="s">
        <v>2292</v>
      </c>
      <c r="B128" s="759"/>
      <c r="C128" s="759"/>
      <c r="D128" s="759"/>
      <c r="E128" s="759"/>
      <c r="F128" s="333" t="s">
        <v>44</v>
      </c>
      <c r="G128" s="333" t="s">
        <v>45</v>
      </c>
    </row>
    <row r="129" spans="1:7" ht="13.5" customHeight="1">
      <c r="A129" s="338"/>
      <c r="B129" s="366"/>
      <c r="C129" s="366"/>
      <c r="D129" s="366" t="s">
        <v>2290</v>
      </c>
      <c r="E129" s="366">
        <v>43431</v>
      </c>
      <c r="F129" s="366">
        <v>43438</v>
      </c>
      <c r="G129" s="366">
        <v>43461</v>
      </c>
    </row>
    <row r="130" spans="1:7" ht="12.75" customHeight="1">
      <c r="A130" s="338"/>
      <c r="B130" s="366" t="s">
        <v>477</v>
      </c>
      <c r="C130" s="366" t="s">
        <v>259</v>
      </c>
      <c r="D130" s="366" t="s">
        <v>2291</v>
      </c>
      <c r="E130" s="366">
        <v>43438</v>
      </c>
      <c r="F130" s="366">
        <v>43445</v>
      </c>
      <c r="G130" s="366">
        <v>43468</v>
      </c>
    </row>
    <row r="131" spans="1:7" ht="12.75" customHeight="1">
      <c r="A131" s="338"/>
      <c r="B131" s="366" t="s">
        <v>478</v>
      </c>
      <c r="C131" s="366" t="s">
        <v>480</v>
      </c>
      <c r="D131" s="366" t="s">
        <v>2291</v>
      </c>
      <c r="E131" s="366">
        <v>43445</v>
      </c>
      <c r="F131" s="366">
        <v>43452</v>
      </c>
      <c r="G131" s="366">
        <v>43475</v>
      </c>
    </row>
    <row r="132" spans="1:7" ht="12.75" customHeight="1">
      <c r="A132" s="338"/>
      <c r="B132" s="366" t="s">
        <v>1105</v>
      </c>
      <c r="C132" s="366" t="s">
        <v>1105</v>
      </c>
      <c r="D132" s="366" t="s">
        <v>2291</v>
      </c>
      <c r="E132" s="366">
        <v>43452</v>
      </c>
      <c r="F132" s="366">
        <v>43459</v>
      </c>
      <c r="G132" s="366">
        <v>43482</v>
      </c>
    </row>
    <row r="133" spans="1:7" ht="13.5" customHeight="1">
      <c r="A133" s="338"/>
      <c r="B133" s="366" t="s">
        <v>479</v>
      </c>
      <c r="C133" s="366" t="s">
        <v>482</v>
      </c>
      <c r="D133" s="366" t="s">
        <v>2290</v>
      </c>
      <c r="E133" s="366">
        <v>43459</v>
      </c>
      <c r="F133" s="366">
        <v>43466</v>
      </c>
      <c r="G133" s="366">
        <v>43489</v>
      </c>
    </row>
    <row r="134" spans="1:7" ht="13.5" customHeight="1">
      <c r="A134" s="338"/>
      <c r="B134" s="368"/>
      <c r="C134" s="368"/>
      <c r="D134" s="368"/>
      <c r="E134" s="368"/>
      <c r="F134" s="368"/>
      <c r="G134" s="368"/>
    </row>
    <row r="135" spans="1:7" ht="13.5" customHeight="1">
      <c r="A135" s="338" t="s">
        <v>2094</v>
      </c>
      <c r="B135" s="758" t="s">
        <v>40</v>
      </c>
      <c r="C135" s="758" t="s">
        <v>41</v>
      </c>
      <c r="D135" s="758" t="s">
        <v>42</v>
      </c>
      <c r="E135" s="758" t="s">
        <v>2012</v>
      </c>
      <c r="F135" s="333" t="s">
        <v>317</v>
      </c>
      <c r="G135" s="333" t="s">
        <v>222</v>
      </c>
    </row>
    <row r="136" spans="1:7" ht="13.5" customHeight="1">
      <c r="A136" s="338"/>
      <c r="B136" s="759"/>
      <c r="C136" s="759"/>
      <c r="D136" s="759"/>
      <c r="E136" s="759"/>
      <c r="F136" s="333" t="s">
        <v>44</v>
      </c>
      <c r="G136" s="333" t="s">
        <v>45</v>
      </c>
    </row>
    <row r="137" spans="1:7" ht="13.5" customHeight="1">
      <c r="A137" s="338"/>
      <c r="B137" s="366" t="s">
        <v>2289</v>
      </c>
      <c r="C137" s="366" t="s">
        <v>2288</v>
      </c>
      <c r="D137" s="366" t="s">
        <v>2010</v>
      </c>
      <c r="E137" s="366">
        <v>43431</v>
      </c>
      <c r="F137" s="366">
        <v>43437</v>
      </c>
      <c r="G137" s="366">
        <v>43458</v>
      </c>
    </row>
    <row r="138" spans="1:7" ht="13.5" customHeight="1">
      <c r="A138" s="338"/>
      <c r="B138" s="366" t="s">
        <v>2287</v>
      </c>
      <c r="C138" s="366" t="s">
        <v>2286</v>
      </c>
      <c r="D138" s="366" t="s">
        <v>2010</v>
      </c>
      <c r="E138" s="366">
        <f t="shared" ref="E138:G142" si="3">E137+7</f>
        <v>43438</v>
      </c>
      <c r="F138" s="366">
        <f t="shared" si="3"/>
        <v>43444</v>
      </c>
      <c r="G138" s="366">
        <f t="shared" si="3"/>
        <v>43465</v>
      </c>
    </row>
    <row r="139" spans="1:7" ht="13.5" customHeight="1">
      <c r="A139" s="338"/>
      <c r="B139" s="366" t="s">
        <v>2285</v>
      </c>
      <c r="C139" s="366" t="s">
        <v>2284</v>
      </c>
      <c r="D139" s="366" t="s">
        <v>2010</v>
      </c>
      <c r="E139" s="366">
        <f t="shared" si="3"/>
        <v>43445</v>
      </c>
      <c r="F139" s="366">
        <f t="shared" si="3"/>
        <v>43451</v>
      </c>
      <c r="G139" s="366">
        <f t="shared" si="3"/>
        <v>43472</v>
      </c>
    </row>
    <row r="140" spans="1:7" ht="13.5" customHeight="1">
      <c r="A140" s="338"/>
      <c r="B140" s="366" t="s">
        <v>2283</v>
      </c>
      <c r="C140" s="366" t="s">
        <v>2282</v>
      </c>
      <c r="D140" s="366" t="s">
        <v>2010</v>
      </c>
      <c r="E140" s="366">
        <f t="shared" si="3"/>
        <v>43452</v>
      </c>
      <c r="F140" s="366">
        <f t="shared" si="3"/>
        <v>43458</v>
      </c>
      <c r="G140" s="366">
        <f t="shared" si="3"/>
        <v>43479</v>
      </c>
    </row>
    <row r="141" spans="1:7" ht="13.5" customHeight="1">
      <c r="A141" s="338"/>
      <c r="B141" s="366" t="s">
        <v>2281</v>
      </c>
      <c r="C141" s="366" t="s">
        <v>2280</v>
      </c>
      <c r="D141" s="366" t="s">
        <v>2010</v>
      </c>
      <c r="E141" s="366">
        <f t="shared" si="3"/>
        <v>43459</v>
      </c>
      <c r="F141" s="366">
        <f t="shared" si="3"/>
        <v>43465</v>
      </c>
      <c r="G141" s="366">
        <f t="shared" si="3"/>
        <v>43486</v>
      </c>
    </row>
    <row r="142" spans="1:7" ht="13.5" customHeight="1">
      <c r="A142" s="338"/>
      <c r="B142" s="366" t="s">
        <v>209</v>
      </c>
      <c r="C142" s="366" t="s">
        <v>2279</v>
      </c>
      <c r="D142" s="366" t="s">
        <v>2010</v>
      </c>
      <c r="E142" s="366">
        <f t="shared" si="3"/>
        <v>43466</v>
      </c>
      <c r="F142" s="366">
        <f t="shared" si="3"/>
        <v>43472</v>
      </c>
      <c r="G142" s="366">
        <f t="shared" si="3"/>
        <v>43493</v>
      </c>
    </row>
    <row r="143" spans="1:7" ht="13.5" customHeight="1">
      <c r="A143" s="338"/>
      <c r="B143" s="368"/>
      <c r="C143" s="368"/>
      <c r="D143" s="368"/>
      <c r="E143" s="368"/>
      <c r="F143" s="368"/>
      <c r="G143" s="368"/>
    </row>
    <row r="144" spans="1:7" ht="13.5" customHeight="1">
      <c r="A144" s="338" t="s">
        <v>2278</v>
      </c>
      <c r="B144" s="758" t="s">
        <v>40</v>
      </c>
      <c r="C144" s="758" t="s">
        <v>41</v>
      </c>
      <c r="D144" s="758" t="s">
        <v>42</v>
      </c>
      <c r="E144" s="758" t="s">
        <v>2012</v>
      </c>
      <c r="F144" s="333" t="s">
        <v>317</v>
      </c>
      <c r="G144" s="333" t="s">
        <v>222</v>
      </c>
    </row>
    <row r="145" spans="1:7" ht="13.5" customHeight="1">
      <c r="A145" s="338"/>
      <c r="B145" s="759"/>
      <c r="C145" s="759"/>
      <c r="D145" s="759"/>
      <c r="E145" s="759"/>
      <c r="F145" s="333" t="s">
        <v>44</v>
      </c>
      <c r="G145" s="333" t="s">
        <v>45</v>
      </c>
    </row>
    <row r="146" spans="1:7" ht="13.5" customHeight="1">
      <c r="A146" s="338"/>
      <c r="B146" s="366" t="s">
        <v>2277</v>
      </c>
      <c r="C146" s="366" t="s">
        <v>2276</v>
      </c>
      <c r="D146" s="366" t="s">
        <v>2184</v>
      </c>
      <c r="E146" s="366">
        <v>43434</v>
      </c>
      <c r="F146" s="366">
        <v>43441</v>
      </c>
      <c r="G146" s="366">
        <v>43463</v>
      </c>
    </row>
    <row r="147" spans="1:7" ht="13.5" customHeight="1">
      <c r="A147" s="338"/>
      <c r="B147" s="366" t="s">
        <v>2275</v>
      </c>
      <c r="C147" s="366" t="s">
        <v>2274</v>
      </c>
      <c r="D147" s="366" t="s">
        <v>2184</v>
      </c>
      <c r="E147" s="366">
        <v>43441</v>
      </c>
      <c r="F147" s="366">
        <v>43448</v>
      </c>
      <c r="G147" s="366">
        <v>43470</v>
      </c>
    </row>
    <row r="148" spans="1:7" ht="13.5" customHeight="1">
      <c r="A148" s="338"/>
      <c r="B148" s="366" t="s">
        <v>2273</v>
      </c>
      <c r="C148" s="366" t="s">
        <v>2272</v>
      </c>
      <c r="D148" s="366" t="s">
        <v>2184</v>
      </c>
      <c r="E148" s="366">
        <v>43448</v>
      </c>
      <c r="F148" s="366">
        <v>43455</v>
      </c>
      <c r="G148" s="366">
        <v>43477</v>
      </c>
    </row>
    <row r="149" spans="1:7" ht="13.5" customHeight="1">
      <c r="A149" s="338"/>
      <c r="B149" s="366" t="s">
        <v>2271</v>
      </c>
      <c r="C149" s="366" t="s">
        <v>2270</v>
      </c>
      <c r="D149" s="366" t="s">
        <v>2184</v>
      </c>
      <c r="E149" s="366">
        <v>43455</v>
      </c>
      <c r="F149" s="366">
        <v>43462</v>
      </c>
      <c r="G149" s="366">
        <v>43484</v>
      </c>
    </row>
    <row r="150" spans="1:7" ht="13.5" customHeight="1">
      <c r="A150" s="338"/>
      <c r="B150" s="366" t="s">
        <v>2269</v>
      </c>
      <c r="C150" s="366" t="s">
        <v>2268</v>
      </c>
      <c r="D150" s="366" t="s">
        <v>2184</v>
      </c>
      <c r="E150" s="366">
        <v>43462</v>
      </c>
      <c r="F150" s="366">
        <v>43469</v>
      </c>
      <c r="G150" s="366">
        <v>43491</v>
      </c>
    </row>
    <row r="151" spans="1:7">
      <c r="A151" s="338"/>
      <c r="B151" s="368"/>
      <c r="C151" s="368"/>
      <c r="D151" s="355"/>
      <c r="E151" s="368"/>
      <c r="F151" s="368"/>
      <c r="G151" s="368"/>
    </row>
    <row r="152" spans="1:7" ht="15.75">
      <c r="A152" s="376" t="s">
        <v>2267</v>
      </c>
      <c r="B152" s="376"/>
      <c r="C152" s="376"/>
      <c r="D152" s="376"/>
      <c r="E152" s="376"/>
      <c r="F152" s="376"/>
      <c r="G152" s="376"/>
    </row>
    <row r="153" spans="1:7">
      <c r="A153" s="338" t="s">
        <v>126</v>
      </c>
      <c r="B153" s="758" t="s">
        <v>40</v>
      </c>
      <c r="C153" s="758" t="s">
        <v>41</v>
      </c>
      <c r="D153" s="758" t="s">
        <v>42</v>
      </c>
      <c r="E153" s="758" t="s">
        <v>2012</v>
      </c>
      <c r="F153" s="333" t="s">
        <v>317</v>
      </c>
      <c r="G153" s="333" t="s">
        <v>318</v>
      </c>
    </row>
    <row r="154" spans="1:7">
      <c r="A154" s="365" t="s">
        <v>2266</v>
      </c>
      <c r="B154" s="759"/>
      <c r="C154" s="759"/>
      <c r="D154" s="759"/>
      <c r="E154" s="759"/>
      <c r="F154" s="333" t="s">
        <v>44</v>
      </c>
      <c r="G154" s="333" t="s">
        <v>45</v>
      </c>
    </row>
    <row r="155" spans="1:7">
      <c r="A155" s="338"/>
      <c r="B155" s="396" t="s">
        <v>2265</v>
      </c>
      <c r="C155" s="396" t="s">
        <v>2262</v>
      </c>
      <c r="D155" s="393" t="s">
        <v>2261</v>
      </c>
      <c r="E155" s="352">
        <v>43431</v>
      </c>
      <c r="F155" s="352">
        <v>43437</v>
      </c>
      <c r="G155" s="352">
        <v>43441</v>
      </c>
    </row>
    <row r="156" spans="1:7">
      <c r="A156" s="338"/>
      <c r="B156" s="396" t="s">
        <v>2264</v>
      </c>
      <c r="C156" s="396" t="s">
        <v>2262</v>
      </c>
      <c r="D156" s="393" t="s">
        <v>2261</v>
      </c>
      <c r="E156" s="352">
        <f t="shared" ref="E156:G160" si="4">E155+7</f>
        <v>43438</v>
      </c>
      <c r="F156" s="352">
        <f t="shared" si="4"/>
        <v>43444</v>
      </c>
      <c r="G156" s="352">
        <f t="shared" si="4"/>
        <v>43448</v>
      </c>
    </row>
    <row r="157" spans="1:7">
      <c r="A157" s="338"/>
      <c r="B157" s="396" t="s">
        <v>2263</v>
      </c>
      <c r="C157" s="396" t="s">
        <v>2262</v>
      </c>
      <c r="D157" s="393" t="s">
        <v>2261</v>
      </c>
      <c r="E157" s="352">
        <f t="shared" si="4"/>
        <v>43445</v>
      </c>
      <c r="F157" s="352">
        <f t="shared" si="4"/>
        <v>43451</v>
      </c>
      <c r="G157" s="352">
        <f t="shared" si="4"/>
        <v>43455</v>
      </c>
    </row>
    <row r="158" spans="1:7">
      <c r="A158" s="338"/>
      <c r="B158" s="395"/>
      <c r="C158" s="394"/>
      <c r="D158" s="393" t="s">
        <v>2261</v>
      </c>
      <c r="E158" s="352">
        <f t="shared" si="4"/>
        <v>43452</v>
      </c>
      <c r="F158" s="352">
        <f t="shared" si="4"/>
        <v>43458</v>
      </c>
      <c r="G158" s="352">
        <f t="shared" si="4"/>
        <v>43462</v>
      </c>
    </row>
    <row r="159" spans="1:7">
      <c r="A159" s="338"/>
      <c r="B159" s="395"/>
      <c r="C159" s="394"/>
      <c r="D159" s="393" t="s">
        <v>2261</v>
      </c>
      <c r="E159" s="352">
        <f t="shared" si="4"/>
        <v>43459</v>
      </c>
      <c r="F159" s="352">
        <f t="shared" si="4"/>
        <v>43465</v>
      </c>
      <c r="G159" s="352">
        <f t="shared" si="4"/>
        <v>43469</v>
      </c>
    </row>
    <row r="160" spans="1:7">
      <c r="A160" s="338"/>
      <c r="B160" s="352"/>
      <c r="C160" s="352"/>
      <c r="D160" s="393" t="s">
        <v>2261</v>
      </c>
      <c r="E160" s="352">
        <f t="shared" si="4"/>
        <v>43466</v>
      </c>
      <c r="F160" s="352">
        <f t="shared" si="4"/>
        <v>43472</v>
      </c>
      <c r="G160" s="352">
        <f t="shared" si="4"/>
        <v>43476</v>
      </c>
    </row>
    <row r="161" spans="1:7">
      <c r="B161" s="392"/>
      <c r="C161" s="391"/>
      <c r="D161" s="336"/>
      <c r="E161" s="353"/>
      <c r="F161" s="353"/>
      <c r="G161" s="353"/>
    </row>
    <row r="162" spans="1:7">
      <c r="A162" s="338" t="s">
        <v>2260</v>
      </c>
      <c r="B162" s="758" t="s">
        <v>40</v>
      </c>
      <c r="C162" s="758" t="s">
        <v>41</v>
      </c>
      <c r="D162" s="758" t="s">
        <v>42</v>
      </c>
      <c r="E162" s="758" t="s">
        <v>2012</v>
      </c>
      <c r="F162" s="333" t="s">
        <v>317</v>
      </c>
      <c r="G162" s="333" t="s">
        <v>318</v>
      </c>
    </row>
    <row r="163" spans="1:7">
      <c r="A163" s="365" t="s">
        <v>2211</v>
      </c>
      <c r="B163" s="759"/>
      <c r="C163" s="759"/>
      <c r="D163" s="759"/>
      <c r="E163" s="759"/>
      <c r="F163" s="333" t="s">
        <v>44</v>
      </c>
      <c r="G163" s="333" t="s">
        <v>45</v>
      </c>
    </row>
    <row r="164" spans="1:7">
      <c r="A164" s="338"/>
      <c r="B164" s="352" t="s">
        <v>2254</v>
      </c>
      <c r="C164" s="352" t="s">
        <v>2259</v>
      </c>
      <c r="D164" s="390" t="s">
        <v>2252</v>
      </c>
      <c r="E164" s="352">
        <v>43433</v>
      </c>
      <c r="F164" s="352">
        <v>43439</v>
      </c>
      <c r="G164" s="352">
        <v>43444</v>
      </c>
    </row>
    <row r="165" spans="1:7">
      <c r="A165" s="365" t="s">
        <v>346</v>
      </c>
      <c r="B165" s="352" t="s">
        <v>2258</v>
      </c>
      <c r="C165" s="352" t="s">
        <v>2255</v>
      </c>
      <c r="D165" s="390" t="s">
        <v>2252</v>
      </c>
      <c r="E165" s="352">
        <v>43440</v>
      </c>
      <c r="F165" s="352">
        <v>43446</v>
      </c>
      <c r="G165" s="352">
        <v>43451</v>
      </c>
    </row>
    <row r="166" spans="1:7">
      <c r="A166" s="365" t="s">
        <v>346</v>
      </c>
      <c r="B166" s="352" t="s">
        <v>2257</v>
      </c>
      <c r="C166" s="352" t="s">
        <v>2255</v>
      </c>
      <c r="D166" s="390" t="s">
        <v>2252</v>
      </c>
      <c r="E166" s="352">
        <v>43447</v>
      </c>
      <c r="F166" s="352">
        <v>43453</v>
      </c>
      <c r="G166" s="352">
        <v>43458</v>
      </c>
    </row>
    <row r="167" spans="1:7">
      <c r="A167" s="365" t="s">
        <v>346</v>
      </c>
      <c r="B167" s="352" t="s">
        <v>2256</v>
      </c>
      <c r="C167" s="352" t="s">
        <v>2255</v>
      </c>
      <c r="D167" s="390" t="s">
        <v>2252</v>
      </c>
      <c r="E167" s="352">
        <v>43454</v>
      </c>
      <c r="F167" s="352">
        <v>43460</v>
      </c>
      <c r="G167" s="352">
        <v>43465</v>
      </c>
    </row>
    <row r="168" spans="1:7">
      <c r="A168" s="365" t="s">
        <v>346</v>
      </c>
      <c r="B168" s="352" t="s">
        <v>2254</v>
      </c>
      <c r="C168" s="352" t="s">
        <v>2253</v>
      </c>
      <c r="D168" s="390" t="s">
        <v>2252</v>
      </c>
      <c r="E168" s="352">
        <v>43461</v>
      </c>
      <c r="F168" s="352">
        <v>43467</v>
      </c>
      <c r="G168" s="352">
        <v>43472</v>
      </c>
    </row>
    <row r="169" spans="1:7">
      <c r="A169" s="365"/>
      <c r="B169" s="388"/>
      <c r="C169" s="388"/>
      <c r="D169" s="389"/>
      <c r="E169" s="388"/>
      <c r="F169" s="388"/>
      <c r="G169" s="388"/>
    </row>
    <row r="170" spans="1:7">
      <c r="A170" s="338" t="s">
        <v>2251</v>
      </c>
      <c r="B170" s="758" t="s">
        <v>40</v>
      </c>
      <c r="C170" s="758" t="s">
        <v>41</v>
      </c>
      <c r="D170" s="758" t="s">
        <v>42</v>
      </c>
      <c r="E170" s="758" t="s">
        <v>2012</v>
      </c>
      <c r="F170" s="333" t="s">
        <v>317</v>
      </c>
      <c r="G170" s="333" t="s">
        <v>2251</v>
      </c>
    </row>
    <row r="171" spans="1:7">
      <c r="A171" s="338" t="s">
        <v>2094</v>
      </c>
      <c r="B171" s="759"/>
      <c r="C171" s="759"/>
      <c r="D171" s="759"/>
      <c r="E171" s="759"/>
      <c r="F171" s="333" t="s">
        <v>44</v>
      </c>
      <c r="G171" s="333" t="s">
        <v>45</v>
      </c>
    </row>
    <row r="172" spans="1:7" ht="13.5" customHeight="1">
      <c r="A172" s="338"/>
      <c r="B172" s="352" t="s">
        <v>2250</v>
      </c>
      <c r="C172" s="352" t="s">
        <v>2249</v>
      </c>
      <c r="D172" s="760" t="s">
        <v>2248</v>
      </c>
      <c r="E172" s="352">
        <v>43368</v>
      </c>
      <c r="F172" s="352">
        <v>43374</v>
      </c>
      <c r="G172" s="352">
        <v>43376</v>
      </c>
    </row>
    <row r="173" spans="1:7">
      <c r="A173" s="338"/>
      <c r="B173" s="352"/>
      <c r="C173" s="352"/>
      <c r="D173" s="761"/>
      <c r="E173" s="366">
        <f t="shared" ref="E173:G177" si="5">E172+7</f>
        <v>43375</v>
      </c>
      <c r="F173" s="352">
        <f t="shared" si="5"/>
        <v>43381</v>
      </c>
      <c r="G173" s="352">
        <f t="shared" si="5"/>
        <v>43383</v>
      </c>
    </row>
    <row r="174" spans="1:7">
      <c r="A174" s="338"/>
      <c r="B174" s="352"/>
      <c r="C174" s="352"/>
      <c r="D174" s="761"/>
      <c r="E174" s="366">
        <f t="shared" si="5"/>
        <v>43382</v>
      </c>
      <c r="F174" s="352">
        <f t="shared" si="5"/>
        <v>43388</v>
      </c>
      <c r="G174" s="352">
        <f t="shared" si="5"/>
        <v>43390</v>
      </c>
    </row>
    <row r="175" spans="1:7">
      <c r="A175" s="338"/>
      <c r="B175" s="352"/>
      <c r="C175" s="352"/>
      <c r="D175" s="761"/>
      <c r="E175" s="366">
        <f t="shared" si="5"/>
        <v>43389</v>
      </c>
      <c r="F175" s="352">
        <f t="shared" si="5"/>
        <v>43395</v>
      </c>
      <c r="G175" s="352">
        <f t="shared" si="5"/>
        <v>43397</v>
      </c>
    </row>
    <row r="176" spans="1:7">
      <c r="A176" s="338"/>
      <c r="B176" s="352"/>
      <c r="C176" s="352"/>
      <c r="D176" s="761"/>
      <c r="E176" s="366">
        <f t="shared" si="5"/>
        <v>43396</v>
      </c>
      <c r="F176" s="352">
        <f t="shared" si="5"/>
        <v>43402</v>
      </c>
      <c r="G176" s="352">
        <f t="shared" si="5"/>
        <v>43404</v>
      </c>
    </row>
    <row r="177" spans="1:7">
      <c r="A177" s="338"/>
      <c r="B177" s="352"/>
      <c r="C177" s="352"/>
      <c r="D177" s="762"/>
      <c r="E177" s="366">
        <f t="shared" si="5"/>
        <v>43403</v>
      </c>
      <c r="F177" s="352">
        <f t="shared" si="5"/>
        <v>43409</v>
      </c>
      <c r="G177" s="352">
        <f t="shared" si="5"/>
        <v>43411</v>
      </c>
    </row>
    <row r="179" spans="1:7">
      <c r="A179" s="338" t="s">
        <v>2247</v>
      </c>
      <c r="B179" s="758" t="s">
        <v>40</v>
      </c>
      <c r="C179" s="758" t="s">
        <v>41</v>
      </c>
      <c r="D179" s="758" t="s">
        <v>42</v>
      </c>
      <c r="E179" s="758" t="s">
        <v>2012</v>
      </c>
      <c r="F179" s="333" t="s">
        <v>317</v>
      </c>
      <c r="G179" s="333" t="s">
        <v>290</v>
      </c>
    </row>
    <row r="180" spans="1:7">
      <c r="A180" s="338" t="s">
        <v>2246</v>
      </c>
      <c r="B180" s="759"/>
      <c r="C180" s="759"/>
      <c r="D180" s="759"/>
      <c r="E180" s="759"/>
      <c r="F180" s="333" t="s">
        <v>44</v>
      </c>
      <c r="G180" s="333" t="s">
        <v>45</v>
      </c>
    </row>
    <row r="181" spans="1:7" ht="13.5" customHeight="1">
      <c r="B181" s="352" t="s">
        <v>2245</v>
      </c>
      <c r="C181" s="352" t="s">
        <v>2244</v>
      </c>
      <c r="D181" s="766" t="s">
        <v>2243</v>
      </c>
      <c r="E181" s="352">
        <v>43430</v>
      </c>
      <c r="F181" s="352">
        <v>43436</v>
      </c>
      <c r="G181" s="352">
        <v>43440</v>
      </c>
    </row>
    <row r="182" spans="1:7" ht="13.5" customHeight="1">
      <c r="B182" s="352" t="s">
        <v>2242</v>
      </c>
      <c r="C182" s="352" t="s">
        <v>2241</v>
      </c>
      <c r="D182" s="767"/>
      <c r="E182" s="352">
        <f t="shared" ref="E182:G186" si="6">E181+7</f>
        <v>43437</v>
      </c>
      <c r="F182" s="352">
        <f t="shared" si="6"/>
        <v>43443</v>
      </c>
      <c r="G182" s="352">
        <f t="shared" si="6"/>
        <v>43447</v>
      </c>
    </row>
    <row r="183" spans="1:7" ht="13.5" customHeight="1">
      <c r="A183" s="338" t="s">
        <v>346</v>
      </c>
      <c r="B183" s="352" t="s">
        <v>2240</v>
      </c>
      <c r="C183" s="352" t="s">
        <v>2239</v>
      </c>
      <c r="D183" s="767"/>
      <c r="E183" s="352">
        <f t="shared" si="6"/>
        <v>43444</v>
      </c>
      <c r="F183" s="352">
        <f t="shared" si="6"/>
        <v>43450</v>
      </c>
      <c r="G183" s="352">
        <f t="shared" si="6"/>
        <v>43454</v>
      </c>
    </row>
    <row r="184" spans="1:7" ht="13.5" customHeight="1">
      <c r="A184" s="338" t="s">
        <v>346</v>
      </c>
      <c r="B184" s="352" t="s">
        <v>2238</v>
      </c>
      <c r="C184" s="352" t="s">
        <v>2237</v>
      </c>
      <c r="D184" s="767"/>
      <c r="E184" s="352">
        <f t="shared" si="6"/>
        <v>43451</v>
      </c>
      <c r="F184" s="352">
        <f t="shared" si="6"/>
        <v>43457</v>
      </c>
      <c r="G184" s="352">
        <f t="shared" si="6"/>
        <v>43461</v>
      </c>
    </row>
    <row r="185" spans="1:7" ht="13.5" customHeight="1">
      <c r="B185" s="352" t="s">
        <v>2236</v>
      </c>
      <c r="C185" s="352" t="s">
        <v>51</v>
      </c>
      <c r="D185" s="767"/>
      <c r="E185" s="352">
        <f t="shared" si="6"/>
        <v>43458</v>
      </c>
      <c r="F185" s="352">
        <f t="shared" si="6"/>
        <v>43464</v>
      </c>
      <c r="G185" s="352">
        <f t="shared" si="6"/>
        <v>43468</v>
      </c>
    </row>
    <row r="186" spans="1:7" ht="13.5" customHeight="1">
      <c r="B186" s="352" t="s">
        <v>2235</v>
      </c>
      <c r="C186" s="352" t="s">
        <v>2234</v>
      </c>
      <c r="D186" s="768"/>
      <c r="E186" s="352">
        <f t="shared" si="6"/>
        <v>43465</v>
      </c>
      <c r="F186" s="352">
        <f t="shared" si="6"/>
        <v>43471</v>
      </c>
      <c r="G186" s="352">
        <f t="shared" si="6"/>
        <v>43475</v>
      </c>
    </row>
    <row r="187" spans="1:7" ht="13.5" customHeight="1">
      <c r="B187" s="354"/>
      <c r="C187" s="354"/>
      <c r="D187" s="360"/>
      <c r="E187" s="354"/>
      <c r="F187" s="354"/>
      <c r="G187" s="354"/>
    </row>
    <row r="188" spans="1:7" ht="13.5" customHeight="1">
      <c r="A188" s="338" t="s">
        <v>2233</v>
      </c>
      <c r="B188" s="758" t="s">
        <v>40</v>
      </c>
      <c r="C188" s="758" t="s">
        <v>41</v>
      </c>
      <c r="D188" s="758" t="s">
        <v>42</v>
      </c>
      <c r="E188" s="758" t="s">
        <v>2012</v>
      </c>
      <c r="F188" s="333" t="s">
        <v>317</v>
      </c>
      <c r="G188" s="333" t="s">
        <v>2232</v>
      </c>
    </row>
    <row r="189" spans="1:7" ht="13.5" customHeight="1">
      <c r="A189" s="338" t="s">
        <v>2172</v>
      </c>
      <c r="B189" s="759"/>
      <c r="C189" s="759"/>
      <c r="D189" s="759"/>
      <c r="E189" s="759"/>
      <c r="F189" s="333" t="s">
        <v>44</v>
      </c>
      <c r="G189" s="333" t="s">
        <v>45</v>
      </c>
    </row>
    <row r="190" spans="1:7" ht="13.5" customHeight="1">
      <c r="A190" s="338"/>
      <c r="B190" s="352" t="s">
        <v>2231</v>
      </c>
      <c r="C190" s="352" t="s">
        <v>2230</v>
      </c>
      <c r="D190" s="766" t="s">
        <v>2204</v>
      </c>
      <c r="E190" s="352">
        <v>43432</v>
      </c>
      <c r="F190" s="352">
        <v>43439</v>
      </c>
      <c r="G190" s="352">
        <v>43446</v>
      </c>
    </row>
    <row r="191" spans="1:7" ht="13.5" customHeight="1">
      <c r="A191" s="338"/>
      <c r="B191" s="352" t="s">
        <v>2229</v>
      </c>
      <c r="C191" s="352" t="s">
        <v>2228</v>
      </c>
      <c r="D191" s="767"/>
      <c r="E191" s="352">
        <v>43439</v>
      </c>
      <c r="F191" s="352">
        <v>43446</v>
      </c>
      <c r="G191" s="352">
        <v>43453</v>
      </c>
    </row>
    <row r="192" spans="1:7" ht="13.5" customHeight="1">
      <c r="A192" s="338"/>
      <c r="B192" s="352" t="s">
        <v>2227</v>
      </c>
      <c r="C192" s="352" t="s">
        <v>2226</v>
      </c>
      <c r="D192" s="767"/>
      <c r="E192" s="352">
        <v>43446</v>
      </c>
      <c r="F192" s="352">
        <v>43453</v>
      </c>
      <c r="G192" s="352">
        <v>43460</v>
      </c>
    </row>
    <row r="193" spans="1:7" ht="13.5" customHeight="1">
      <c r="A193" s="338"/>
      <c r="B193" s="352" t="s">
        <v>2225</v>
      </c>
      <c r="C193" s="352" t="s">
        <v>2224</v>
      </c>
      <c r="D193" s="767"/>
      <c r="E193" s="352">
        <v>43453</v>
      </c>
      <c r="F193" s="352">
        <v>43460</v>
      </c>
      <c r="G193" s="352">
        <v>43467</v>
      </c>
    </row>
    <row r="194" spans="1:7" ht="13.5" customHeight="1">
      <c r="A194" s="338"/>
      <c r="B194" s="352" t="s">
        <v>2223</v>
      </c>
      <c r="C194" s="352" t="s">
        <v>1379</v>
      </c>
      <c r="D194" s="768"/>
      <c r="E194" s="352">
        <v>43460</v>
      </c>
      <c r="F194" s="352">
        <v>43467</v>
      </c>
      <c r="G194" s="352">
        <v>43474</v>
      </c>
    </row>
    <row r="195" spans="1:7">
      <c r="A195" s="338"/>
      <c r="B195" s="338"/>
      <c r="C195" s="338"/>
      <c r="D195" s="338"/>
      <c r="E195" s="387"/>
      <c r="F195" s="387"/>
      <c r="G195" s="387"/>
    </row>
    <row r="196" spans="1:7">
      <c r="A196" s="338" t="s">
        <v>2222</v>
      </c>
      <c r="B196" s="758" t="s">
        <v>40</v>
      </c>
      <c r="C196" s="758" t="s">
        <v>41</v>
      </c>
      <c r="D196" s="758" t="s">
        <v>42</v>
      </c>
      <c r="E196" s="758" t="s">
        <v>2012</v>
      </c>
      <c r="F196" s="333" t="s">
        <v>317</v>
      </c>
      <c r="G196" s="333" t="s">
        <v>156</v>
      </c>
    </row>
    <row r="197" spans="1:7">
      <c r="A197" s="338" t="s">
        <v>2221</v>
      </c>
      <c r="B197" s="759"/>
      <c r="C197" s="759"/>
      <c r="D197" s="759"/>
      <c r="E197" s="759"/>
      <c r="F197" s="333" t="s">
        <v>44</v>
      </c>
      <c r="G197" s="333" t="s">
        <v>45</v>
      </c>
    </row>
    <row r="198" spans="1:7">
      <c r="A198" s="338"/>
      <c r="B198" s="386" t="s">
        <v>366</v>
      </c>
      <c r="C198" s="386" t="s">
        <v>2209</v>
      </c>
      <c r="D198" s="379" t="s">
        <v>2057</v>
      </c>
      <c r="E198" s="386">
        <v>43433</v>
      </c>
      <c r="F198" s="386">
        <v>43440</v>
      </c>
      <c r="G198" s="386">
        <v>43454</v>
      </c>
    </row>
    <row r="199" spans="1:7">
      <c r="A199" s="338"/>
      <c r="B199" s="386" t="s">
        <v>524</v>
      </c>
      <c r="C199" s="386" t="s">
        <v>2220</v>
      </c>
      <c r="D199" s="379" t="s">
        <v>2057</v>
      </c>
      <c r="E199" s="386">
        <v>43440</v>
      </c>
      <c r="F199" s="386">
        <v>43447</v>
      </c>
      <c r="G199" s="386">
        <v>43461</v>
      </c>
    </row>
    <row r="200" spans="1:7" ht="13.5" customHeight="1">
      <c r="A200" s="338"/>
      <c r="B200" s="386" t="s">
        <v>525</v>
      </c>
      <c r="C200" s="386" t="s">
        <v>2209</v>
      </c>
      <c r="D200" s="379" t="s">
        <v>2057</v>
      </c>
      <c r="E200" s="386">
        <v>43447</v>
      </c>
      <c r="F200" s="386">
        <v>43454</v>
      </c>
      <c r="G200" s="386">
        <v>43468</v>
      </c>
    </row>
    <row r="201" spans="1:7">
      <c r="A201" s="338"/>
      <c r="B201" s="386" t="s">
        <v>277</v>
      </c>
      <c r="C201" s="386" t="s">
        <v>229</v>
      </c>
      <c r="D201" s="379" t="s">
        <v>2057</v>
      </c>
      <c r="E201" s="386">
        <v>43454</v>
      </c>
      <c r="F201" s="386">
        <v>43461</v>
      </c>
      <c r="G201" s="386">
        <v>43475</v>
      </c>
    </row>
    <row r="202" spans="1:7">
      <c r="A202" s="338"/>
      <c r="B202" s="386"/>
      <c r="C202" s="386"/>
      <c r="D202" s="379" t="s">
        <v>2057</v>
      </c>
      <c r="E202" s="386">
        <v>43461</v>
      </c>
      <c r="F202" s="386">
        <v>43468</v>
      </c>
      <c r="G202" s="386">
        <v>43482</v>
      </c>
    </row>
    <row r="203" spans="1:7">
      <c r="A203" s="338"/>
      <c r="B203" s="387"/>
      <c r="C203" s="387"/>
      <c r="D203" s="377"/>
      <c r="E203" s="387"/>
      <c r="F203" s="387"/>
      <c r="G203" s="387"/>
    </row>
    <row r="204" spans="1:7">
      <c r="A204" s="338" t="s">
        <v>2186</v>
      </c>
      <c r="B204" s="758" t="s">
        <v>40</v>
      </c>
      <c r="C204" s="758" t="s">
        <v>41</v>
      </c>
      <c r="D204" s="758" t="s">
        <v>42</v>
      </c>
      <c r="E204" s="758" t="s">
        <v>2012</v>
      </c>
      <c r="F204" s="333" t="s">
        <v>317</v>
      </c>
      <c r="G204" s="333" t="s">
        <v>156</v>
      </c>
    </row>
    <row r="205" spans="1:7">
      <c r="A205" s="338"/>
      <c r="B205" s="759"/>
      <c r="C205" s="759"/>
      <c r="D205" s="759"/>
      <c r="E205" s="759"/>
      <c r="F205" s="333" t="s">
        <v>44</v>
      </c>
      <c r="G205" s="333" t="s">
        <v>45</v>
      </c>
    </row>
    <row r="206" spans="1:7" ht="13.5" customHeight="1">
      <c r="A206" s="338"/>
      <c r="B206" s="386" t="s">
        <v>27</v>
      </c>
      <c r="C206" s="386" t="s">
        <v>101</v>
      </c>
      <c r="D206" s="769" t="s">
        <v>2010</v>
      </c>
      <c r="E206" s="386">
        <v>43430</v>
      </c>
      <c r="F206" s="386">
        <v>43435</v>
      </c>
      <c r="G206" s="386">
        <v>43448</v>
      </c>
    </row>
    <row r="207" spans="1:7" ht="13.5" customHeight="1">
      <c r="A207" s="338"/>
      <c r="B207" s="386" t="s">
        <v>2219</v>
      </c>
      <c r="C207" s="386" t="s">
        <v>94</v>
      </c>
      <c r="D207" s="770"/>
      <c r="E207" s="386">
        <f t="shared" ref="E207:G211" si="7">E206+7</f>
        <v>43437</v>
      </c>
      <c r="F207" s="386">
        <f t="shared" si="7"/>
        <v>43442</v>
      </c>
      <c r="G207" s="386">
        <f t="shared" si="7"/>
        <v>43455</v>
      </c>
    </row>
    <row r="208" spans="1:7" ht="13.5" customHeight="1">
      <c r="A208" s="338"/>
      <c r="B208" s="386" t="s">
        <v>29</v>
      </c>
      <c r="C208" s="386" t="s">
        <v>424</v>
      </c>
      <c r="D208" s="770"/>
      <c r="E208" s="386">
        <f t="shared" si="7"/>
        <v>43444</v>
      </c>
      <c r="F208" s="386">
        <f t="shared" si="7"/>
        <v>43449</v>
      </c>
      <c r="G208" s="386">
        <f t="shared" si="7"/>
        <v>43462</v>
      </c>
    </row>
    <row r="209" spans="1:7" ht="13.5" customHeight="1">
      <c r="A209" s="338"/>
      <c r="B209" s="386" t="s">
        <v>28</v>
      </c>
      <c r="C209" s="386" t="s">
        <v>50</v>
      </c>
      <c r="D209" s="770"/>
      <c r="E209" s="386">
        <f t="shared" si="7"/>
        <v>43451</v>
      </c>
      <c r="F209" s="386">
        <f t="shared" si="7"/>
        <v>43456</v>
      </c>
      <c r="G209" s="386">
        <f t="shared" si="7"/>
        <v>43469</v>
      </c>
    </row>
    <row r="210" spans="1:7" ht="13.5" customHeight="1">
      <c r="A210" s="338" t="s">
        <v>1303</v>
      </c>
      <c r="B210" s="386" t="s">
        <v>46</v>
      </c>
      <c r="C210" s="386" t="s">
        <v>101</v>
      </c>
      <c r="D210" s="770"/>
      <c r="E210" s="386">
        <f t="shared" si="7"/>
        <v>43458</v>
      </c>
      <c r="F210" s="386">
        <f t="shared" si="7"/>
        <v>43463</v>
      </c>
      <c r="G210" s="386">
        <f t="shared" si="7"/>
        <v>43476</v>
      </c>
    </row>
    <row r="211" spans="1:7" ht="13.5" customHeight="1">
      <c r="A211" s="338"/>
      <c r="B211" s="386" t="s">
        <v>321</v>
      </c>
      <c r="C211" s="386" t="s">
        <v>94</v>
      </c>
      <c r="D211" s="771"/>
      <c r="E211" s="386">
        <f t="shared" si="7"/>
        <v>43465</v>
      </c>
      <c r="F211" s="386">
        <f t="shared" si="7"/>
        <v>43470</v>
      </c>
      <c r="G211" s="386">
        <f t="shared" si="7"/>
        <v>43483</v>
      </c>
    </row>
    <row r="212" spans="1:7" ht="13.5">
      <c r="B212" s="385"/>
      <c r="C212" s="378"/>
      <c r="D212" s="384"/>
      <c r="E212" s="357"/>
      <c r="F212" s="357"/>
      <c r="G212" s="357"/>
    </row>
    <row r="213" spans="1:7">
      <c r="A213" s="342" t="s">
        <v>1508</v>
      </c>
      <c r="B213" s="758" t="s">
        <v>40</v>
      </c>
      <c r="C213" s="758" t="s">
        <v>41</v>
      </c>
      <c r="D213" s="758" t="s">
        <v>42</v>
      </c>
      <c r="E213" s="758" t="s">
        <v>2012</v>
      </c>
      <c r="F213" s="333" t="s">
        <v>317</v>
      </c>
      <c r="G213" s="333" t="s">
        <v>273</v>
      </c>
    </row>
    <row r="214" spans="1:7">
      <c r="A214" s="338" t="s">
        <v>2218</v>
      </c>
      <c r="B214" s="759"/>
      <c r="C214" s="759"/>
      <c r="D214" s="759"/>
      <c r="E214" s="759"/>
      <c r="F214" s="333" t="s">
        <v>44</v>
      </c>
      <c r="G214" s="333" t="s">
        <v>45</v>
      </c>
    </row>
    <row r="215" spans="1:7" ht="13.5" customHeight="1">
      <c r="A215" s="338"/>
      <c r="B215" s="331" t="s">
        <v>655</v>
      </c>
      <c r="C215" s="331" t="s">
        <v>231</v>
      </c>
      <c r="D215" s="769" t="s">
        <v>2217</v>
      </c>
      <c r="E215" s="331">
        <v>43432</v>
      </c>
      <c r="F215" s="331">
        <v>43437</v>
      </c>
      <c r="G215" s="331">
        <v>43446</v>
      </c>
    </row>
    <row r="216" spans="1:7" ht="12.75" customHeight="1">
      <c r="A216" s="338"/>
      <c r="B216" s="331" t="s">
        <v>2216</v>
      </c>
      <c r="C216" s="331" t="s">
        <v>2215</v>
      </c>
      <c r="D216" s="770"/>
      <c r="E216" s="331">
        <v>43439</v>
      </c>
      <c r="F216" s="331">
        <v>43444</v>
      </c>
      <c r="G216" s="331">
        <v>43453</v>
      </c>
    </row>
    <row r="217" spans="1:7" ht="12.75" customHeight="1">
      <c r="A217" s="338"/>
      <c r="B217" s="331"/>
      <c r="C217" s="331"/>
      <c r="D217" s="770"/>
      <c r="E217" s="331">
        <v>43446</v>
      </c>
      <c r="F217" s="331">
        <v>43451</v>
      </c>
      <c r="G217" s="331">
        <v>43460</v>
      </c>
    </row>
    <row r="218" spans="1:7" ht="13.5" customHeight="1">
      <c r="A218" s="338"/>
      <c r="B218" s="331"/>
      <c r="C218" s="331"/>
      <c r="D218" s="770"/>
      <c r="E218" s="331">
        <v>43453</v>
      </c>
      <c r="F218" s="331">
        <v>43458</v>
      </c>
      <c r="G218" s="331">
        <v>43467</v>
      </c>
    </row>
    <row r="219" spans="1:7" ht="13.5" customHeight="1">
      <c r="A219" s="338"/>
      <c r="B219" s="331" t="s">
        <v>2214</v>
      </c>
      <c r="C219" s="331" t="s">
        <v>2213</v>
      </c>
      <c r="D219" s="770"/>
      <c r="E219" s="331">
        <v>43460</v>
      </c>
      <c r="F219" s="331">
        <v>43465</v>
      </c>
      <c r="G219" s="331">
        <v>43474</v>
      </c>
    </row>
    <row r="220" spans="1:7" ht="13.5" customHeight="1">
      <c r="A220" s="338"/>
      <c r="B220" s="331" t="s">
        <v>1303</v>
      </c>
      <c r="C220" s="331" t="s">
        <v>1303</v>
      </c>
      <c r="D220" s="771"/>
      <c r="E220" s="331">
        <v>43467</v>
      </c>
      <c r="F220" s="331">
        <v>43472</v>
      </c>
      <c r="G220" s="331">
        <v>43481</v>
      </c>
    </row>
    <row r="221" spans="1:7" ht="12.75" customHeight="1">
      <c r="A221" s="338"/>
      <c r="B221" s="357"/>
      <c r="C221" s="357"/>
      <c r="D221" s="383"/>
      <c r="E221" s="382"/>
      <c r="F221" s="357"/>
      <c r="G221" s="357"/>
    </row>
    <row r="222" spans="1:7" ht="12.75" customHeight="1">
      <c r="A222" s="338" t="s">
        <v>2212</v>
      </c>
      <c r="B222" s="758" t="s">
        <v>40</v>
      </c>
      <c r="C222" s="758" t="s">
        <v>41</v>
      </c>
      <c r="D222" s="758" t="s">
        <v>42</v>
      </c>
      <c r="E222" s="758" t="s">
        <v>2012</v>
      </c>
      <c r="F222" s="333" t="s">
        <v>317</v>
      </c>
      <c r="G222" s="333" t="s">
        <v>2212</v>
      </c>
    </row>
    <row r="223" spans="1:7" ht="12.75" customHeight="1">
      <c r="A223" s="338" t="s">
        <v>2211</v>
      </c>
      <c r="B223" s="759"/>
      <c r="C223" s="759"/>
      <c r="D223" s="759"/>
      <c r="E223" s="759"/>
      <c r="F223" s="333" t="s">
        <v>44</v>
      </c>
      <c r="G223" s="333" t="s">
        <v>45</v>
      </c>
    </row>
    <row r="224" spans="1:7" ht="12.75" customHeight="1">
      <c r="A224" s="338"/>
      <c r="B224" s="331" t="s">
        <v>2210</v>
      </c>
      <c r="C224" s="331" t="s">
        <v>2209</v>
      </c>
      <c r="D224" s="379" t="s">
        <v>2204</v>
      </c>
      <c r="E224" s="331">
        <v>43433</v>
      </c>
      <c r="F224" s="331">
        <v>43439</v>
      </c>
      <c r="G224" s="331">
        <v>43454</v>
      </c>
    </row>
    <row r="225" spans="1:7" ht="12.75" customHeight="1">
      <c r="A225" s="338"/>
      <c r="B225" s="331" t="s">
        <v>2208</v>
      </c>
      <c r="C225" s="331" t="s">
        <v>159</v>
      </c>
      <c r="D225" s="379" t="s">
        <v>2204</v>
      </c>
      <c r="E225" s="331">
        <v>43440</v>
      </c>
      <c r="F225" s="331">
        <v>43446</v>
      </c>
      <c r="G225" s="331">
        <v>43461</v>
      </c>
    </row>
    <row r="226" spans="1:7" ht="12.75" customHeight="1">
      <c r="A226" s="338"/>
      <c r="B226" s="331" t="s">
        <v>2207</v>
      </c>
      <c r="C226" s="331" t="s">
        <v>2206</v>
      </c>
      <c r="D226" s="379" t="s">
        <v>2204</v>
      </c>
      <c r="E226" s="331">
        <v>43447</v>
      </c>
      <c r="F226" s="331">
        <v>43453</v>
      </c>
      <c r="G226" s="331">
        <v>43468</v>
      </c>
    </row>
    <row r="227" spans="1:7" ht="12.75" customHeight="1">
      <c r="A227" s="338"/>
      <c r="B227" s="331" t="s">
        <v>2205</v>
      </c>
      <c r="C227" s="331" t="s">
        <v>85</v>
      </c>
      <c r="D227" s="379" t="s">
        <v>2204</v>
      </c>
      <c r="E227" s="331">
        <v>43454</v>
      </c>
      <c r="F227" s="331">
        <v>43460</v>
      </c>
      <c r="G227" s="331">
        <v>43475</v>
      </c>
    </row>
    <row r="228" spans="1:7" ht="12.75" customHeight="1">
      <c r="A228" s="338"/>
      <c r="B228" s="331"/>
      <c r="C228" s="331"/>
      <c r="D228" s="379" t="s">
        <v>2204</v>
      </c>
      <c r="E228" s="331">
        <v>43461</v>
      </c>
      <c r="F228" s="331">
        <v>43467</v>
      </c>
      <c r="G228" s="331">
        <v>43482</v>
      </c>
    </row>
    <row r="229" spans="1:7">
      <c r="A229" s="350"/>
      <c r="B229" s="378"/>
      <c r="C229" s="378"/>
      <c r="D229" s="381"/>
      <c r="E229" s="380"/>
      <c r="F229" s="368"/>
      <c r="G229" s="368"/>
    </row>
    <row r="230" spans="1:7" ht="15.75">
      <c r="A230" s="376" t="s">
        <v>147</v>
      </c>
      <c r="B230" s="376"/>
      <c r="C230" s="376"/>
      <c r="D230" s="376"/>
      <c r="E230" s="376"/>
      <c r="F230" s="376"/>
      <c r="G230" s="376"/>
    </row>
    <row r="231" spans="1:7">
      <c r="A231" s="338" t="s">
        <v>1497</v>
      </c>
      <c r="B231" s="758" t="s">
        <v>40</v>
      </c>
      <c r="C231" s="758" t="s">
        <v>41</v>
      </c>
      <c r="D231" s="758" t="s">
        <v>42</v>
      </c>
      <c r="E231" s="758" t="s">
        <v>2012</v>
      </c>
      <c r="F231" s="333" t="s">
        <v>317</v>
      </c>
      <c r="G231" s="333" t="s">
        <v>267</v>
      </c>
    </row>
    <row r="232" spans="1:7">
      <c r="A232" s="338" t="s">
        <v>2143</v>
      </c>
      <c r="B232" s="759"/>
      <c r="C232" s="759"/>
      <c r="D232" s="759"/>
      <c r="E232" s="759"/>
      <c r="F232" s="333" t="s">
        <v>44</v>
      </c>
      <c r="G232" s="333" t="s">
        <v>45</v>
      </c>
    </row>
    <row r="233" spans="1:7">
      <c r="A233" s="350"/>
      <c r="B233" s="366" t="s">
        <v>2197</v>
      </c>
      <c r="C233" s="366" t="s">
        <v>2203</v>
      </c>
      <c r="D233" s="379" t="s">
        <v>2196</v>
      </c>
      <c r="E233" s="366">
        <v>43433</v>
      </c>
      <c r="F233" s="366">
        <v>43440</v>
      </c>
      <c r="G233" s="366">
        <v>43451</v>
      </c>
    </row>
    <row r="234" spans="1:7">
      <c r="A234" s="350"/>
      <c r="B234" s="366" t="s">
        <v>297</v>
      </c>
      <c r="C234" s="366" t="s">
        <v>2202</v>
      </c>
      <c r="D234" s="379" t="s">
        <v>2196</v>
      </c>
      <c r="E234" s="366">
        <f t="shared" ref="E234:G237" si="8">E233+7</f>
        <v>43440</v>
      </c>
      <c r="F234" s="366">
        <f t="shared" si="8"/>
        <v>43447</v>
      </c>
      <c r="G234" s="366">
        <f t="shared" si="8"/>
        <v>43458</v>
      </c>
    </row>
    <row r="235" spans="1:7">
      <c r="A235" s="350"/>
      <c r="B235" s="366" t="s">
        <v>2201</v>
      </c>
      <c r="C235" s="366" t="s">
        <v>2200</v>
      </c>
      <c r="D235" s="379" t="s">
        <v>2196</v>
      </c>
      <c r="E235" s="366">
        <f t="shared" si="8"/>
        <v>43447</v>
      </c>
      <c r="F235" s="366">
        <f t="shared" si="8"/>
        <v>43454</v>
      </c>
      <c r="G235" s="366">
        <f t="shared" si="8"/>
        <v>43465</v>
      </c>
    </row>
    <row r="236" spans="1:7">
      <c r="A236" s="350"/>
      <c r="B236" s="366" t="s">
        <v>2199</v>
      </c>
      <c r="C236" s="366" t="s">
        <v>2198</v>
      </c>
      <c r="D236" s="379" t="s">
        <v>2196</v>
      </c>
      <c r="E236" s="366">
        <f t="shared" si="8"/>
        <v>43454</v>
      </c>
      <c r="F236" s="366">
        <f t="shared" si="8"/>
        <v>43461</v>
      </c>
      <c r="G236" s="366">
        <f t="shared" si="8"/>
        <v>43472</v>
      </c>
    </row>
    <row r="237" spans="1:7">
      <c r="A237" s="350"/>
      <c r="B237" s="366" t="s">
        <v>2197</v>
      </c>
      <c r="C237" s="366" t="s">
        <v>31</v>
      </c>
      <c r="D237" s="379" t="s">
        <v>2196</v>
      </c>
      <c r="E237" s="366">
        <f t="shared" si="8"/>
        <v>43461</v>
      </c>
      <c r="F237" s="366">
        <f t="shared" si="8"/>
        <v>43468</v>
      </c>
      <c r="G237" s="366">
        <f t="shared" si="8"/>
        <v>43479</v>
      </c>
    </row>
    <row r="238" spans="1:7">
      <c r="B238" s="338"/>
      <c r="C238" s="363" t="s">
        <v>1303</v>
      </c>
      <c r="D238" s="362"/>
      <c r="E238" s="361"/>
    </row>
    <row r="239" spans="1:7">
      <c r="A239" s="338" t="s">
        <v>2195</v>
      </c>
      <c r="B239" s="758" t="s">
        <v>40</v>
      </c>
      <c r="C239" s="758" t="s">
        <v>41</v>
      </c>
      <c r="D239" s="758" t="s">
        <v>42</v>
      </c>
      <c r="E239" s="758" t="s">
        <v>2012</v>
      </c>
      <c r="F239" s="333" t="s">
        <v>317</v>
      </c>
      <c r="G239" s="333" t="s">
        <v>267</v>
      </c>
    </row>
    <row r="240" spans="1:7">
      <c r="B240" s="759"/>
      <c r="C240" s="759"/>
      <c r="D240" s="759"/>
      <c r="E240" s="759"/>
      <c r="F240" s="333" t="s">
        <v>44</v>
      </c>
      <c r="G240" s="333" t="s">
        <v>45</v>
      </c>
    </row>
    <row r="241" spans="1:7">
      <c r="A241" s="338"/>
      <c r="B241" s="364" t="s">
        <v>2194</v>
      </c>
      <c r="C241" s="364" t="s">
        <v>31</v>
      </c>
      <c r="D241" s="364" t="s">
        <v>2187</v>
      </c>
      <c r="E241" s="364">
        <v>43430</v>
      </c>
      <c r="F241" s="364">
        <v>43435</v>
      </c>
      <c r="G241" s="364">
        <v>43446</v>
      </c>
    </row>
    <row r="242" spans="1:7">
      <c r="A242" s="338"/>
      <c r="B242" s="364" t="s">
        <v>644</v>
      </c>
      <c r="C242" s="364" t="s">
        <v>271</v>
      </c>
      <c r="D242" s="364" t="s">
        <v>2187</v>
      </c>
      <c r="E242" s="364">
        <v>43437</v>
      </c>
      <c r="F242" s="364">
        <v>43442</v>
      </c>
      <c r="G242" s="364">
        <v>43453</v>
      </c>
    </row>
    <row r="243" spans="1:7">
      <c r="A243" s="338"/>
      <c r="B243" s="364" t="s">
        <v>115</v>
      </c>
      <c r="C243" s="364" t="s">
        <v>2193</v>
      </c>
      <c r="D243" s="364" t="s">
        <v>2187</v>
      </c>
      <c r="E243" s="364">
        <v>43444</v>
      </c>
      <c r="F243" s="364">
        <v>43449</v>
      </c>
      <c r="G243" s="364">
        <v>43460</v>
      </c>
    </row>
    <row r="244" spans="1:7">
      <c r="A244" s="338"/>
      <c r="B244" s="364" t="s">
        <v>23</v>
      </c>
      <c r="C244" s="364" t="s">
        <v>2192</v>
      </c>
      <c r="D244" s="364" t="s">
        <v>2187</v>
      </c>
      <c r="E244" s="364">
        <v>43451</v>
      </c>
      <c r="F244" s="364">
        <v>43456</v>
      </c>
      <c r="G244" s="364">
        <v>43467</v>
      </c>
    </row>
    <row r="245" spans="1:7">
      <c r="A245" s="338"/>
      <c r="B245" s="364" t="s">
        <v>2191</v>
      </c>
      <c r="C245" s="364" t="s">
        <v>2190</v>
      </c>
      <c r="D245" s="364" t="s">
        <v>2187</v>
      </c>
      <c r="E245" s="364">
        <v>43458</v>
      </c>
      <c r="F245" s="364">
        <v>43463</v>
      </c>
      <c r="G245" s="364">
        <v>43474</v>
      </c>
    </row>
    <row r="246" spans="1:7">
      <c r="A246" s="338"/>
      <c r="B246" s="364" t="s">
        <v>2189</v>
      </c>
      <c r="C246" s="364" t="s">
        <v>2188</v>
      </c>
      <c r="D246" s="364" t="s">
        <v>2187</v>
      </c>
      <c r="E246" s="364">
        <v>43465</v>
      </c>
      <c r="F246" s="364">
        <v>43470</v>
      </c>
      <c r="G246" s="364">
        <v>43481</v>
      </c>
    </row>
    <row r="247" spans="1:7" ht="14.1" customHeight="1">
      <c r="B247" s="368"/>
      <c r="C247" s="368"/>
      <c r="D247" s="377"/>
      <c r="E247" s="368"/>
      <c r="F247" s="368"/>
      <c r="G247" s="368"/>
    </row>
    <row r="248" spans="1:7" ht="14.1" customHeight="1">
      <c r="A248" s="338" t="s">
        <v>2</v>
      </c>
      <c r="B248" s="758" t="s">
        <v>40</v>
      </c>
      <c r="C248" s="758" t="s">
        <v>41</v>
      </c>
      <c r="D248" s="758" t="s">
        <v>42</v>
      </c>
      <c r="E248" s="758" t="s">
        <v>2012</v>
      </c>
      <c r="F248" s="333" t="s">
        <v>317</v>
      </c>
      <c r="G248" s="333" t="s">
        <v>2</v>
      </c>
    </row>
    <row r="249" spans="1:7" ht="14.1" customHeight="1">
      <c r="A249" s="338" t="s">
        <v>2186</v>
      </c>
      <c r="B249" s="759"/>
      <c r="C249" s="759"/>
      <c r="D249" s="759"/>
      <c r="E249" s="759"/>
      <c r="F249" s="333" t="s">
        <v>44</v>
      </c>
      <c r="G249" s="333" t="s">
        <v>45</v>
      </c>
    </row>
    <row r="250" spans="1:7" ht="14.1" customHeight="1">
      <c r="A250" s="338"/>
      <c r="B250" s="366" t="s">
        <v>4</v>
      </c>
      <c r="C250" s="366" t="s">
        <v>2185</v>
      </c>
      <c r="D250" s="769" t="s">
        <v>2184</v>
      </c>
      <c r="E250" s="366">
        <v>43430</v>
      </c>
      <c r="F250" s="366">
        <v>43435</v>
      </c>
      <c r="G250" s="366">
        <v>43417</v>
      </c>
    </row>
    <row r="251" spans="1:7" ht="14.1" customHeight="1">
      <c r="A251" s="338"/>
      <c r="B251" s="366" t="s">
        <v>2183</v>
      </c>
      <c r="C251" s="366" t="s">
        <v>2182</v>
      </c>
      <c r="D251" s="770"/>
      <c r="E251" s="366">
        <v>43437</v>
      </c>
      <c r="F251" s="366">
        <v>43442</v>
      </c>
      <c r="G251" s="366">
        <v>43424</v>
      </c>
    </row>
    <row r="252" spans="1:7" ht="14.1" customHeight="1">
      <c r="A252" s="338"/>
      <c r="B252" s="366" t="s">
        <v>2181</v>
      </c>
      <c r="C252" s="366" t="s">
        <v>2180</v>
      </c>
      <c r="D252" s="770"/>
      <c r="E252" s="366">
        <v>43444</v>
      </c>
      <c r="F252" s="366">
        <v>43449</v>
      </c>
      <c r="G252" s="366">
        <v>43431</v>
      </c>
    </row>
    <row r="253" spans="1:7" ht="14.1" customHeight="1">
      <c r="A253" s="338"/>
      <c r="B253" s="366" t="s">
        <v>2179</v>
      </c>
      <c r="C253" s="366" t="s">
        <v>2178</v>
      </c>
      <c r="D253" s="770"/>
      <c r="E253" s="366">
        <v>43451</v>
      </c>
      <c r="F253" s="366">
        <v>43456</v>
      </c>
      <c r="G253" s="366">
        <v>43438</v>
      </c>
    </row>
    <row r="254" spans="1:7" ht="14.1" customHeight="1">
      <c r="A254" s="338"/>
      <c r="B254" s="366" t="s">
        <v>2177</v>
      </c>
      <c r="C254" s="366" t="s">
        <v>2176</v>
      </c>
      <c r="D254" s="770"/>
      <c r="E254" s="366">
        <v>43458</v>
      </c>
      <c r="F254" s="366">
        <v>43463</v>
      </c>
      <c r="G254" s="366">
        <v>43445</v>
      </c>
    </row>
    <row r="255" spans="1:7" ht="14.1" customHeight="1">
      <c r="A255" s="338"/>
      <c r="B255" s="366" t="s">
        <v>4</v>
      </c>
      <c r="C255" s="366" t="s">
        <v>2175</v>
      </c>
      <c r="D255" s="771"/>
      <c r="E255" s="366">
        <v>43465</v>
      </c>
      <c r="F255" s="366">
        <v>43470</v>
      </c>
      <c r="G255" s="366">
        <v>43452</v>
      </c>
    </row>
    <row r="256" spans="1:7">
      <c r="A256" s="338"/>
      <c r="B256" s="378"/>
      <c r="C256" s="378"/>
      <c r="D256" s="377"/>
      <c r="E256" s="368"/>
      <c r="F256" s="368"/>
      <c r="G256" s="368"/>
    </row>
    <row r="257" spans="1:7">
      <c r="A257" s="338" t="s">
        <v>2174</v>
      </c>
      <c r="B257" s="758" t="s">
        <v>40</v>
      </c>
      <c r="C257" s="758" t="s">
        <v>41</v>
      </c>
      <c r="D257" s="758" t="s">
        <v>42</v>
      </c>
      <c r="E257" s="758" t="s">
        <v>2012</v>
      </c>
      <c r="F257" s="333" t="s">
        <v>317</v>
      </c>
      <c r="G257" s="333" t="s">
        <v>2173</v>
      </c>
    </row>
    <row r="258" spans="1:7">
      <c r="A258" s="338" t="s">
        <v>2172</v>
      </c>
      <c r="B258" s="759"/>
      <c r="C258" s="759"/>
      <c r="D258" s="759"/>
      <c r="E258" s="759"/>
      <c r="F258" s="333" t="s">
        <v>44</v>
      </c>
      <c r="G258" s="333" t="s">
        <v>45</v>
      </c>
    </row>
    <row r="259" spans="1:7" ht="13.5" customHeight="1">
      <c r="A259" s="338"/>
      <c r="B259" s="366" t="s">
        <v>2171</v>
      </c>
      <c r="C259" s="366" t="s">
        <v>2170</v>
      </c>
      <c r="D259" s="772" t="s">
        <v>2169</v>
      </c>
      <c r="E259" s="366">
        <v>43432</v>
      </c>
      <c r="F259" s="366">
        <v>43439</v>
      </c>
      <c r="G259" s="366">
        <v>43458</v>
      </c>
    </row>
    <row r="260" spans="1:7" ht="13.5" customHeight="1">
      <c r="A260" s="338"/>
      <c r="B260" s="366" t="s">
        <v>2168</v>
      </c>
      <c r="C260" s="366" t="s">
        <v>2167</v>
      </c>
      <c r="D260" s="772"/>
      <c r="E260" s="366">
        <v>43439</v>
      </c>
      <c r="F260" s="366">
        <v>43446</v>
      </c>
      <c r="G260" s="366">
        <v>43465</v>
      </c>
    </row>
    <row r="261" spans="1:7" ht="13.5" customHeight="1">
      <c r="A261" s="338"/>
      <c r="B261" s="366" t="s">
        <v>2166</v>
      </c>
      <c r="C261" s="366" t="s">
        <v>2165</v>
      </c>
      <c r="D261" s="772"/>
      <c r="E261" s="366">
        <v>43446</v>
      </c>
      <c r="F261" s="366">
        <v>43453</v>
      </c>
      <c r="G261" s="366">
        <v>43472</v>
      </c>
    </row>
    <row r="262" spans="1:7" ht="13.5" customHeight="1">
      <c r="A262" s="338"/>
      <c r="B262" s="366" t="s">
        <v>2164</v>
      </c>
      <c r="C262" s="366" t="s">
        <v>2163</v>
      </c>
      <c r="D262" s="772"/>
      <c r="E262" s="366">
        <v>43453</v>
      </c>
      <c r="F262" s="366">
        <v>43460</v>
      </c>
      <c r="G262" s="366">
        <v>43479</v>
      </c>
    </row>
    <row r="263" spans="1:7" ht="13.5" customHeight="1">
      <c r="A263" s="338"/>
      <c r="B263" s="366" t="s">
        <v>2162</v>
      </c>
      <c r="C263" s="366" t="s">
        <v>2161</v>
      </c>
      <c r="D263" s="772"/>
      <c r="E263" s="366">
        <v>43460</v>
      </c>
      <c r="F263" s="366">
        <v>43467</v>
      </c>
      <c r="G263" s="366">
        <v>43486</v>
      </c>
    </row>
    <row r="264" spans="1:7">
      <c r="A264" s="338"/>
      <c r="B264" s="368"/>
      <c r="C264" s="368"/>
      <c r="D264" s="377"/>
      <c r="E264" s="368"/>
      <c r="F264" s="368"/>
      <c r="G264" s="368"/>
    </row>
    <row r="265" spans="1:7" ht="15.75">
      <c r="A265" s="376" t="s">
        <v>163</v>
      </c>
      <c r="B265" s="376"/>
      <c r="C265" s="376"/>
      <c r="D265" s="376"/>
      <c r="E265" s="376"/>
      <c r="F265" s="376"/>
      <c r="G265" s="376"/>
    </row>
    <row r="266" spans="1:7">
      <c r="A266" s="338" t="s">
        <v>2160</v>
      </c>
      <c r="B266" s="758" t="s">
        <v>40</v>
      </c>
      <c r="C266" s="758" t="s">
        <v>41</v>
      </c>
      <c r="D266" s="758" t="s">
        <v>42</v>
      </c>
      <c r="E266" s="758" t="s">
        <v>2012</v>
      </c>
      <c r="F266" s="333" t="s">
        <v>317</v>
      </c>
      <c r="G266" s="333" t="s">
        <v>177</v>
      </c>
    </row>
    <row r="267" spans="1:7">
      <c r="A267" s="335" t="s">
        <v>2159</v>
      </c>
      <c r="B267" s="759"/>
      <c r="C267" s="759"/>
      <c r="D267" s="759"/>
      <c r="E267" s="759"/>
      <c r="F267" s="333" t="s">
        <v>44</v>
      </c>
      <c r="G267" s="333" t="s">
        <v>45</v>
      </c>
    </row>
    <row r="268" spans="1:7" ht="13.5" customHeight="1">
      <c r="A268" s="338" t="s">
        <v>346</v>
      </c>
      <c r="B268" s="364" t="s">
        <v>2109</v>
      </c>
      <c r="C268" s="352" t="s">
        <v>2108</v>
      </c>
      <c r="D268" s="760" t="s">
        <v>1998</v>
      </c>
      <c r="E268" s="352">
        <v>43431</v>
      </c>
      <c r="F268" s="352">
        <v>43438</v>
      </c>
      <c r="G268" s="352">
        <v>43463</v>
      </c>
    </row>
    <row r="269" spans="1:7" ht="13.5" customHeight="1">
      <c r="A269" s="338" t="s">
        <v>1303</v>
      </c>
      <c r="B269" s="364" t="s">
        <v>2107</v>
      </c>
      <c r="C269" s="352" t="s">
        <v>2106</v>
      </c>
      <c r="D269" s="761"/>
      <c r="E269" s="366">
        <v>43438</v>
      </c>
      <c r="F269" s="352">
        <v>43445</v>
      </c>
      <c r="G269" s="352">
        <v>43470</v>
      </c>
    </row>
    <row r="270" spans="1:7" ht="13.5" customHeight="1">
      <c r="A270" s="338" t="s">
        <v>1303</v>
      </c>
      <c r="B270" s="364" t="s">
        <v>2105</v>
      </c>
      <c r="C270" s="352" t="s">
        <v>2104</v>
      </c>
      <c r="D270" s="761"/>
      <c r="E270" s="366">
        <v>43445</v>
      </c>
      <c r="F270" s="352">
        <v>43452</v>
      </c>
      <c r="G270" s="352">
        <v>43477</v>
      </c>
    </row>
    <row r="271" spans="1:7" ht="13.5" customHeight="1">
      <c r="A271" s="338" t="s">
        <v>1303</v>
      </c>
      <c r="B271" s="364" t="s">
        <v>2103</v>
      </c>
      <c r="C271" s="352" t="s">
        <v>2102</v>
      </c>
      <c r="D271" s="761"/>
      <c r="E271" s="366">
        <v>43452</v>
      </c>
      <c r="F271" s="352">
        <v>43459</v>
      </c>
      <c r="G271" s="352">
        <v>43484</v>
      </c>
    </row>
    <row r="272" spans="1:7" ht="13.5" customHeight="1">
      <c r="A272" s="338" t="s">
        <v>346</v>
      </c>
      <c r="B272" s="352"/>
      <c r="C272" s="352"/>
      <c r="D272" s="762"/>
      <c r="E272" s="366">
        <v>43459</v>
      </c>
      <c r="F272" s="352">
        <v>43466</v>
      </c>
      <c r="G272" s="352">
        <v>43491</v>
      </c>
    </row>
    <row r="273" spans="1:7">
      <c r="B273" s="375"/>
      <c r="C273" s="375"/>
      <c r="D273" s="338"/>
      <c r="E273" s="338"/>
      <c r="F273" s="338"/>
      <c r="G273" s="338"/>
    </row>
    <row r="274" spans="1:7">
      <c r="A274" s="338" t="s">
        <v>2158</v>
      </c>
      <c r="B274" s="774" t="s">
        <v>40</v>
      </c>
      <c r="C274" s="758" t="s">
        <v>41</v>
      </c>
      <c r="D274" s="758" t="s">
        <v>42</v>
      </c>
      <c r="E274" s="758" t="s">
        <v>2012</v>
      </c>
      <c r="F274" s="333" t="s">
        <v>317</v>
      </c>
      <c r="G274" s="333" t="s">
        <v>167</v>
      </c>
    </row>
    <row r="275" spans="1:7">
      <c r="A275" s="338" t="s">
        <v>2150</v>
      </c>
      <c r="B275" s="774"/>
      <c r="C275" s="759"/>
      <c r="D275" s="759"/>
      <c r="E275" s="759"/>
      <c r="F275" s="333" t="s">
        <v>44</v>
      </c>
      <c r="G275" s="333" t="s">
        <v>45</v>
      </c>
    </row>
    <row r="276" spans="1:7" ht="13.5" customHeight="1">
      <c r="A276" s="350"/>
      <c r="B276" s="371" t="s">
        <v>444</v>
      </c>
      <c r="C276" s="371" t="s">
        <v>540</v>
      </c>
      <c r="D276" s="760" t="s">
        <v>2097</v>
      </c>
      <c r="E276" s="371">
        <v>43432</v>
      </c>
      <c r="F276" s="371">
        <v>43437</v>
      </c>
      <c r="G276" s="371">
        <v>43472</v>
      </c>
    </row>
    <row r="277" spans="1:7" ht="13.5" customHeight="1">
      <c r="A277" s="338"/>
      <c r="B277" s="371" t="s">
        <v>734</v>
      </c>
      <c r="C277" s="371" t="s">
        <v>398</v>
      </c>
      <c r="D277" s="761"/>
      <c r="E277" s="371">
        <v>43439</v>
      </c>
      <c r="F277" s="371">
        <v>43444</v>
      </c>
      <c r="G277" s="371">
        <v>43479</v>
      </c>
    </row>
    <row r="278" spans="1:7" ht="13.5" customHeight="1">
      <c r="A278" s="338"/>
      <c r="B278" s="371" t="s">
        <v>735</v>
      </c>
      <c r="C278" s="371" t="s">
        <v>496</v>
      </c>
      <c r="D278" s="761"/>
      <c r="E278" s="371">
        <v>43446</v>
      </c>
      <c r="F278" s="371">
        <v>43451</v>
      </c>
      <c r="G278" s="371">
        <v>43486</v>
      </c>
    </row>
    <row r="279" spans="1:7" ht="13.5" customHeight="1">
      <c r="A279" s="338"/>
      <c r="B279" s="371" t="s">
        <v>2149</v>
      </c>
      <c r="C279" s="371" t="s">
        <v>2148</v>
      </c>
      <c r="D279" s="761"/>
      <c r="E279" s="371">
        <v>43453</v>
      </c>
      <c r="F279" s="371">
        <v>43458</v>
      </c>
      <c r="G279" s="371">
        <v>43493</v>
      </c>
    </row>
    <row r="280" spans="1:7" ht="13.5" customHeight="1">
      <c r="A280" s="350"/>
      <c r="B280" s="371" t="s">
        <v>2147</v>
      </c>
      <c r="C280" s="371" t="s">
        <v>2146</v>
      </c>
      <c r="D280" s="761"/>
      <c r="E280" s="371">
        <v>43460</v>
      </c>
      <c r="F280" s="371">
        <v>43465</v>
      </c>
      <c r="G280" s="371">
        <v>43500</v>
      </c>
    </row>
    <row r="281" spans="1:7" ht="13.5" customHeight="1">
      <c r="A281" s="350"/>
      <c r="B281" s="371" t="s">
        <v>2145</v>
      </c>
      <c r="C281" s="371" t="s">
        <v>2144</v>
      </c>
      <c r="D281" s="762"/>
      <c r="E281" s="371">
        <v>43467</v>
      </c>
      <c r="F281" s="371">
        <v>43472</v>
      </c>
      <c r="G281" s="371">
        <v>43507</v>
      </c>
    </row>
    <row r="282" spans="1:7">
      <c r="A282" s="350"/>
      <c r="B282" s="350"/>
      <c r="C282" s="350"/>
      <c r="D282" s="350"/>
      <c r="E282" s="370"/>
      <c r="F282" s="370"/>
      <c r="G282" s="370"/>
    </row>
    <row r="283" spans="1:7">
      <c r="A283" s="338" t="s">
        <v>2143</v>
      </c>
      <c r="B283" s="758" t="s">
        <v>40</v>
      </c>
      <c r="C283" s="758" t="s">
        <v>41</v>
      </c>
      <c r="D283" s="758" t="s">
        <v>42</v>
      </c>
      <c r="E283" s="758" t="s">
        <v>2012</v>
      </c>
      <c r="F283" s="333" t="s">
        <v>317</v>
      </c>
      <c r="G283" s="333" t="s">
        <v>167</v>
      </c>
    </row>
    <row r="284" spans="1:7">
      <c r="A284" s="338"/>
      <c r="B284" s="759"/>
      <c r="C284" s="759"/>
      <c r="D284" s="759"/>
      <c r="E284" s="759"/>
      <c r="F284" s="333" t="s">
        <v>44</v>
      </c>
      <c r="G284" s="333" t="s">
        <v>45</v>
      </c>
    </row>
    <row r="285" spans="1:7" ht="12.75" customHeight="1">
      <c r="A285" s="350"/>
      <c r="B285" s="371" t="s">
        <v>2157</v>
      </c>
      <c r="C285" s="371" t="s">
        <v>393</v>
      </c>
      <c r="D285" s="773" t="s">
        <v>2097</v>
      </c>
      <c r="E285" s="371">
        <v>43433</v>
      </c>
      <c r="F285" s="371">
        <v>43440</v>
      </c>
      <c r="G285" s="371">
        <v>43474</v>
      </c>
    </row>
    <row r="286" spans="1:7" ht="12.75" customHeight="1">
      <c r="A286" s="350"/>
      <c r="B286" s="371" t="s">
        <v>2156</v>
      </c>
      <c r="C286" s="371" t="s">
        <v>95</v>
      </c>
      <c r="D286" s="773"/>
      <c r="E286" s="371">
        <f t="shared" ref="E286:G289" si="9">E285+7</f>
        <v>43440</v>
      </c>
      <c r="F286" s="371">
        <f t="shared" si="9"/>
        <v>43447</v>
      </c>
      <c r="G286" s="371">
        <f t="shared" si="9"/>
        <v>43481</v>
      </c>
    </row>
    <row r="287" spans="1:7" ht="12.75" customHeight="1">
      <c r="A287" s="350"/>
      <c r="B287" s="371" t="s">
        <v>2155</v>
      </c>
      <c r="C287" s="371" t="s">
        <v>2154</v>
      </c>
      <c r="D287" s="773"/>
      <c r="E287" s="371">
        <f t="shared" si="9"/>
        <v>43447</v>
      </c>
      <c r="F287" s="371">
        <f t="shared" si="9"/>
        <v>43454</v>
      </c>
      <c r="G287" s="371">
        <f t="shared" si="9"/>
        <v>43488</v>
      </c>
    </row>
    <row r="288" spans="1:7" ht="12.75" customHeight="1">
      <c r="A288" s="350"/>
      <c r="B288" s="371" t="s">
        <v>2153</v>
      </c>
      <c r="C288" s="371" t="s">
        <v>292</v>
      </c>
      <c r="D288" s="773"/>
      <c r="E288" s="371">
        <f t="shared" si="9"/>
        <v>43454</v>
      </c>
      <c r="F288" s="371">
        <f t="shared" si="9"/>
        <v>43461</v>
      </c>
      <c r="G288" s="371">
        <f t="shared" si="9"/>
        <v>43495</v>
      </c>
    </row>
    <row r="289" spans="1:7" ht="12.75" customHeight="1">
      <c r="A289" s="350"/>
      <c r="B289" s="371" t="s">
        <v>2152</v>
      </c>
      <c r="C289" s="371" t="s">
        <v>2151</v>
      </c>
      <c r="D289" s="773"/>
      <c r="E289" s="371">
        <f t="shared" si="9"/>
        <v>43461</v>
      </c>
      <c r="F289" s="371">
        <f t="shared" si="9"/>
        <v>43468</v>
      </c>
      <c r="G289" s="371">
        <f t="shared" si="9"/>
        <v>43502</v>
      </c>
    </row>
    <row r="290" spans="1:7">
      <c r="A290" s="338"/>
      <c r="B290" s="338"/>
      <c r="C290" s="363"/>
      <c r="D290" s="338"/>
      <c r="E290" s="361"/>
      <c r="F290" s="353"/>
      <c r="G290" s="353"/>
    </row>
    <row r="291" spans="1:7">
      <c r="A291" s="338" t="s">
        <v>169</v>
      </c>
      <c r="B291" s="758" t="s">
        <v>40</v>
      </c>
      <c r="C291" s="758" t="s">
        <v>41</v>
      </c>
      <c r="D291" s="758" t="s">
        <v>42</v>
      </c>
      <c r="E291" s="758" t="s">
        <v>2012</v>
      </c>
      <c r="F291" s="333" t="s">
        <v>317</v>
      </c>
      <c r="G291" s="333" t="s">
        <v>170</v>
      </c>
    </row>
    <row r="292" spans="1:7">
      <c r="A292" s="338" t="s">
        <v>2150</v>
      </c>
      <c r="B292" s="759"/>
      <c r="C292" s="759"/>
      <c r="D292" s="759"/>
      <c r="E292" s="759"/>
      <c r="F292" s="333" t="s">
        <v>44</v>
      </c>
      <c r="G292" s="333" t="s">
        <v>45</v>
      </c>
    </row>
    <row r="293" spans="1:7" ht="13.5" customHeight="1">
      <c r="B293" s="371" t="s">
        <v>444</v>
      </c>
      <c r="C293" s="371" t="s">
        <v>540</v>
      </c>
      <c r="D293" s="760" t="s">
        <v>2097</v>
      </c>
      <c r="E293" s="371">
        <v>43432</v>
      </c>
      <c r="F293" s="371">
        <v>43437</v>
      </c>
      <c r="G293" s="371">
        <v>43464</v>
      </c>
    </row>
    <row r="294" spans="1:7" ht="13.5" customHeight="1">
      <c r="A294" s="350"/>
      <c r="B294" s="371" t="s">
        <v>734</v>
      </c>
      <c r="C294" s="371" t="s">
        <v>398</v>
      </c>
      <c r="D294" s="761"/>
      <c r="E294" s="371">
        <v>43439</v>
      </c>
      <c r="F294" s="371">
        <v>43444</v>
      </c>
      <c r="G294" s="371">
        <v>43471</v>
      </c>
    </row>
    <row r="295" spans="1:7" ht="13.5" customHeight="1">
      <c r="A295" s="350"/>
      <c r="B295" s="371" t="s">
        <v>735</v>
      </c>
      <c r="C295" s="371" t="s">
        <v>496</v>
      </c>
      <c r="D295" s="761"/>
      <c r="E295" s="371">
        <v>43446</v>
      </c>
      <c r="F295" s="371">
        <v>43451</v>
      </c>
      <c r="G295" s="371">
        <v>43478</v>
      </c>
    </row>
    <row r="296" spans="1:7" ht="13.5" customHeight="1">
      <c r="A296" s="350"/>
      <c r="B296" s="371" t="s">
        <v>2149</v>
      </c>
      <c r="C296" s="371" t="s">
        <v>2148</v>
      </c>
      <c r="D296" s="761"/>
      <c r="E296" s="371">
        <v>43453</v>
      </c>
      <c r="F296" s="371">
        <v>43458</v>
      </c>
      <c r="G296" s="371">
        <v>43485</v>
      </c>
    </row>
    <row r="297" spans="1:7" ht="13.5" customHeight="1">
      <c r="B297" s="371" t="s">
        <v>2147</v>
      </c>
      <c r="C297" s="371" t="s">
        <v>2146</v>
      </c>
      <c r="D297" s="761"/>
      <c r="E297" s="371">
        <v>43460</v>
      </c>
      <c r="F297" s="371">
        <v>43465</v>
      </c>
      <c r="G297" s="371">
        <v>43492</v>
      </c>
    </row>
    <row r="298" spans="1:7" ht="13.5" customHeight="1">
      <c r="B298" s="371" t="s">
        <v>2145</v>
      </c>
      <c r="C298" s="371" t="s">
        <v>2144</v>
      </c>
      <c r="D298" s="762"/>
      <c r="E298" s="371">
        <v>43467</v>
      </c>
      <c r="F298" s="371">
        <v>43472</v>
      </c>
      <c r="G298" s="371">
        <v>43499</v>
      </c>
    </row>
    <row r="299" spans="1:7" ht="13.5">
      <c r="A299" s="350"/>
      <c r="B299" s="374"/>
      <c r="C299" s="374"/>
      <c r="D299" s="372"/>
      <c r="E299" s="370"/>
      <c r="F299" s="370"/>
      <c r="G299" s="370"/>
    </row>
    <row r="300" spans="1:7">
      <c r="A300" s="338" t="s">
        <v>2143</v>
      </c>
      <c r="B300" s="758" t="s">
        <v>40</v>
      </c>
      <c r="C300" s="758" t="s">
        <v>41</v>
      </c>
      <c r="D300" s="758" t="s">
        <v>42</v>
      </c>
      <c r="E300" s="758" t="s">
        <v>2012</v>
      </c>
      <c r="F300" s="333" t="s">
        <v>317</v>
      </c>
      <c r="G300" s="333" t="s">
        <v>170</v>
      </c>
    </row>
    <row r="301" spans="1:7">
      <c r="A301" s="338"/>
      <c r="B301" s="759"/>
      <c r="C301" s="759"/>
      <c r="D301" s="759"/>
      <c r="E301" s="759"/>
      <c r="F301" s="333" t="s">
        <v>44</v>
      </c>
      <c r="G301" s="333" t="s">
        <v>45</v>
      </c>
    </row>
    <row r="302" spans="1:7" ht="12.75" customHeight="1">
      <c r="B302" s="371" t="s">
        <v>2157</v>
      </c>
      <c r="C302" s="371" t="s">
        <v>393</v>
      </c>
      <c r="D302" s="773" t="s">
        <v>2097</v>
      </c>
      <c r="E302" s="371">
        <v>43433</v>
      </c>
      <c r="F302" s="371">
        <v>43440</v>
      </c>
      <c r="G302" s="371">
        <v>43468</v>
      </c>
    </row>
    <row r="303" spans="1:7" ht="12.75" customHeight="1">
      <c r="B303" s="371" t="s">
        <v>2156</v>
      </c>
      <c r="C303" s="371" t="s">
        <v>95</v>
      </c>
      <c r="D303" s="773"/>
      <c r="E303" s="371">
        <v>43440</v>
      </c>
      <c r="F303" s="371">
        <v>43447</v>
      </c>
      <c r="G303" s="371">
        <v>43475</v>
      </c>
    </row>
    <row r="304" spans="1:7" ht="12.75" customHeight="1">
      <c r="B304" s="371" t="s">
        <v>2155</v>
      </c>
      <c r="C304" s="371" t="s">
        <v>2154</v>
      </c>
      <c r="D304" s="773"/>
      <c r="E304" s="371">
        <v>43447</v>
      </c>
      <c r="F304" s="371">
        <v>43454</v>
      </c>
      <c r="G304" s="371">
        <v>43482</v>
      </c>
    </row>
    <row r="305" spans="1:7" ht="12.75" customHeight="1">
      <c r="B305" s="371" t="s">
        <v>2153</v>
      </c>
      <c r="C305" s="371" t="s">
        <v>292</v>
      </c>
      <c r="D305" s="773"/>
      <c r="E305" s="371">
        <v>43454</v>
      </c>
      <c r="F305" s="371">
        <v>43461</v>
      </c>
      <c r="G305" s="371">
        <v>43489</v>
      </c>
    </row>
    <row r="306" spans="1:7" ht="12.75" customHeight="1">
      <c r="B306" s="371" t="s">
        <v>2152</v>
      </c>
      <c r="C306" s="371" t="s">
        <v>2151</v>
      </c>
      <c r="D306" s="773"/>
      <c r="E306" s="371">
        <v>43461</v>
      </c>
      <c r="F306" s="371">
        <v>43468</v>
      </c>
      <c r="G306" s="371">
        <v>43496</v>
      </c>
    </row>
    <row r="307" spans="1:7">
      <c r="F307" s="369"/>
      <c r="G307" s="369"/>
    </row>
    <row r="308" spans="1:7">
      <c r="A308" s="338" t="s">
        <v>1242</v>
      </c>
      <c r="B308" s="758" t="s">
        <v>40</v>
      </c>
      <c r="C308" s="758" t="s">
        <v>41</v>
      </c>
      <c r="D308" s="758" t="s">
        <v>42</v>
      </c>
      <c r="E308" s="758" t="s">
        <v>2012</v>
      </c>
      <c r="F308" s="333" t="s">
        <v>317</v>
      </c>
      <c r="G308" s="333" t="s">
        <v>166</v>
      </c>
    </row>
    <row r="309" spans="1:7">
      <c r="A309" s="338" t="s">
        <v>2150</v>
      </c>
      <c r="B309" s="759"/>
      <c r="C309" s="759"/>
      <c r="D309" s="759"/>
      <c r="E309" s="759"/>
      <c r="F309" s="333" t="s">
        <v>44</v>
      </c>
      <c r="G309" s="333" t="s">
        <v>45</v>
      </c>
    </row>
    <row r="310" spans="1:7" ht="13.5" customHeight="1">
      <c r="A310" s="350"/>
      <c r="B310" s="371" t="s">
        <v>444</v>
      </c>
      <c r="C310" s="371" t="s">
        <v>540</v>
      </c>
      <c r="D310" s="373"/>
      <c r="E310" s="371">
        <v>43432</v>
      </c>
      <c r="F310" s="371">
        <v>43437</v>
      </c>
      <c r="G310" s="371">
        <v>43469</v>
      </c>
    </row>
    <row r="311" spans="1:7" ht="13.5" customHeight="1">
      <c r="A311" s="350"/>
      <c r="B311" s="371" t="s">
        <v>734</v>
      </c>
      <c r="C311" s="371" t="s">
        <v>398</v>
      </c>
      <c r="D311" s="760" t="s">
        <v>2097</v>
      </c>
      <c r="E311" s="371">
        <v>43439</v>
      </c>
      <c r="F311" s="371">
        <v>43444</v>
      </c>
      <c r="G311" s="371">
        <v>43476</v>
      </c>
    </row>
    <row r="312" spans="1:7" ht="13.5" customHeight="1">
      <c r="A312" s="350"/>
      <c r="B312" s="371" t="s">
        <v>735</v>
      </c>
      <c r="C312" s="371" t="s">
        <v>496</v>
      </c>
      <c r="D312" s="761"/>
      <c r="E312" s="371">
        <v>43446</v>
      </c>
      <c r="F312" s="371">
        <v>43451</v>
      </c>
      <c r="G312" s="371">
        <v>43483</v>
      </c>
    </row>
    <row r="313" spans="1:7" ht="13.5" customHeight="1">
      <c r="A313" s="350"/>
      <c r="B313" s="371" t="s">
        <v>2149</v>
      </c>
      <c r="C313" s="371" t="s">
        <v>2148</v>
      </c>
      <c r="D313" s="761"/>
      <c r="E313" s="371">
        <v>43453</v>
      </c>
      <c r="F313" s="371">
        <v>43458</v>
      </c>
      <c r="G313" s="371">
        <v>43490</v>
      </c>
    </row>
    <row r="314" spans="1:7" ht="13.5" customHeight="1">
      <c r="A314" s="350"/>
      <c r="B314" s="371" t="s">
        <v>2147</v>
      </c>
      <c r="C314" s="371" t="s">
        <v>2146</v>
      </c>
      <c r="D314" s="761"/>
      <c r="E314" s="371">
        <v>43460</v>
      </c>
      <c r="F314" s="371">
        <v>43465</v>
      </c>
      <c r="G314" s="371">
        <v>43497</v>
      </c>
    </row>
    <row r="315" spans="1:7" ht="13.5" customHeight="1">
      <c r="A315" s="350"/>
      <c r="B315" s="371" t="s">
        <v>2145</v>
      </c>
      <c r="C315" s="371" t="s">
        <v>2144</v>
      </c>
      <c r="D315" s="762"/>
      <c r="E315" s="371">
        <v>43467</v>
      </c>
      <c r="F315" s="371">
        <v>43472</v>
      </c>
      <c r="G315" s="371">
        <v>43504</v>
      </c>
    </row>
    <row r="316" spans="1:7" ht="13.5">
      <c r="A316" s="350"/>
      <c r="B316" s="355"/>
      <c r="C316" s="355"/>
      <c r="D316" s="372"/>
      <c r="E316" s="370"/>
      <c r="F316" s="370"/>
      <c r="G316" s="370"/>
    </row>
    <row r="317" spans="1:7">
      <c r="A317" s="338" t="s">
        <v>2143</v>
      </c>
      <c r="B317" s="758" t="s">
        <v>40</v>
      </c>
      <c r="C317" s="758" t="s">
        <v>41</v>
      </c>
      <c r="D317" s="758" t="s">
        <v>42</v>
      </c>
      <c r="E317" s="758" t="s">
        <v>2012</v>
      </c>
      <c r="F317" s="333" t="s">
        <v>317</v>
      </c>
      <c r="G317" s="333" t="s">
        <v>166</v>
      </c>
    </row>
    <row r="318" spans="1:7">
      <c r="A318" s="338"/>
      <c r="B318" s="759"/>
      <c r="C318" s="759"/>
      <c r="D318" s="759"/>
      <c r="E318" s="759"/>
      <c r="F318" s="333" t="s">
        <v>44</v>
      </c>
      <c r="G318" s="333" t="s">
        <v>45</v>
      </c>
    </row>
    <row r="319" spans="1:7" ht="12.75" customHeight="1">
      <c r="A319" s="350"/>
      <c r="B319" s="371" t="s">
        <v>2142</v>
      </c>
      <c r="C319" s="371" t="s">
        <v>2141</v>
      </c>
      <c r="D319" s="773" t="s">
        <v>2097</v>
      </c>
      <c r="E319" s="371">
        <v>43433</v>
      </c>
      <c r="F319" s="371">
        <v>43440</v>
      </c>
      <c r="G319" s="371">
        <v>43476</v>
      </c>
    </row>
    <row r="320" spans="1:7" ht="12.75" customHeight="1">
      <c r="A320" s="350"/>
      <c r="B320" s="371" t="s">
        <v>2140</v>
      </c>
      <c r="C320" s="371" t="s">
        <v>2139</v>
      </c>
      <c r="D320" s="773"/>
      <c r="E320" s="371">
        <f t="shared" ref="E320:G323" si="10">E319+7</f>
        <v>43440</v>
      </c>
      <c r="F320" s="371">
        <f t="shared" si="10"/>
        <v>43447</v>
      </c>
      <c r="G320" s="371">
        <f t="shared" si="10"/>
        <v>43483</v>
      </c>
    </row>
    <row r="321" spans="1:7" ht="12.75" customHeight="1">
      <c r="A321" s="350"/>
      <c r="B321" s="371" t="s">
        <v>2138</v>
      </c>
      <c r="C321" s="371" t="s">
        <v>2137</v>
      </c>
      <c r="D321" s="773"/>
      <c r="E321" s="371">
        <f t="shared" si="10"/>
        <v>43447</v>
      </c>
      <c r="F321" s="371">
        <f t="shared" si="10"/>
        <v>43454</v>
      </c>
      <c r="G321" s="371">
        <f t="shared" si="10"/>
        <v>43490</v>
      </c>
    </row>
    <row r="322" spans="1:7" ht="12.75" customHeight="1">
      <c r="A322" s="350"/>
      <c r="B322" s="371" t="s">
        <v>2136</v>
      </c>
      <c r="C322" s="371" t="s">
        <v>2135</v>
      </c>
      <c r="D322" s="773"/>
      <c r="E322" s="371">
        <f t="shared" si="10"/>
        <v>43454</v>
      </c>
      <c r="F322" s="371">
        <f t="shared" si="10"/>
        <v>43461</v>
      </c>
      <c r="G322" s="371">
        <f t="shared" si="10"/>
        <v>43497</v>
      </c>
    </row>
    <row r="323" spans="1:7" ht="12.75" customHeight="1">
      <c r="A323" s="350"/>
      <c r="B323" s="371" t="s">
        <v>2134</v>
      </c>
      <c r="C323" s="371" t="s">
        <v>2133</v>
      </c>
      <c r="D323" s="773"/>
      <c r="E323" s="371">
        <f t="shared" si="10"/>
        <v>43461</v>
      </c>
      <c r="F323" s="371">
        <f t="shared" si="10"/>
        <v>43468</v>
      </c>
      <c r="G323" s="371">
        <f t="shared" si="10"/>
        <v>43504</v>
      </c>
    </row>
    <row r="324" spans="1:7">
      <c r="A324" s="338"/>
      <c r="B324" s="355"/>
      <c r="C324" s="355"/>
      <c r="D324" s="362"/>
      <c r="E324" s="370"/>
      <c r="F324" s="369"/>
      <c r="G324" s="369"/>
    </row>
    <row r="325" spans="1:7">
      <c r="A325" s="338" t="s">
        <v>2132</v>
      </c>
      <c r="B325" s="758" t="s">
        <v>40</v>
      </c>
      <c r="C325" s="758" t="s">
        <v>41</v>
      </c>
      <c r="D325" s="758" t="s">
        <v>42</v>
      </c>
      <c r="E325" s="758" t="s">
        <v>2012</v>
      </c>
      <c r="F325" s="333" t="s">
        <v>317</v>
      </c>
      <c r="G325" s="333" t="s">
        <v>286</v>
      </c>
    </row>
    <row r="326" spans="1:7">
      <c r="A326" s="365" t="s">
        <v>2131</v>
      </c>
      <c r="B326" s="759"/>
      <c r="C326" s="759"/>
      <c r="D326" s="759"/>
      <c r="E326" s="759"/>
      <c r="F326" s="333" t="s">
        <v>44</v>
      </c>
      <c r="G326" s="333" t="s">
        <v>45</v>
      </c>
    </row>
    <row r="327" spans="1:7" ht="13.5" customHeight="1">
      <c r="A327" s="334"/>
      <c r="B327" s="366" t="s">
        <v>282</v>
      </c>
      <c r="C327" s="366" t="s">
        <v>2130</v>
      </c>
      <c r="D327" s="769" t="s">
        <v>2097</v>
      </c>
      <c r="E327" s="366">
        <v>43432</v>
      </c>
      <c r="F327" s="366">
        <v>43439</v>
      </c>
      <c r="G327" s="366">
        <v>43473</v>
      </c>
    </row>
    <row r="328" spans="1:7" ht="13.5" customHeight="1">
      <c r="A328" s="334"/>
      <c r="B328" s="366" t="s">
        <v>2129</v>
      </c>
      <c r="C328" s="366" t="s">
        <v>2128</v>
      </c>
      <c r="D328" s="770"/>
      <c r="E328" s="366">
        <v>43439</v>
      </c>
      <c r="F328" s="366">
        <v>43446</v>
      </c>
      <c r="G328" s="366">
        <v>43480</v>
      </c>
    </row>
    <row r="329" spans="1:7" ht="13.5" customHeight="1">
      <c r="A329" s="334"/>
      <c r="B329" s="366" t="s">
        <v>2127</v>
      </c>
      <c r="C329" s="366" t="s">
        <v>2126</v>
      </c>
      <c r="D329" s="770"/>
      <c r="E329" s="366">
        <v>43446</v>
      </c>
      <c r="F329" s="366">
        <v>43453</v>
      </c>
      <c r="G329" s="366">
        <v>43487</v>
      </c>
    </row>
    <row r="330" spans="1:7" ht="13.5" customHeight="1">
      <c r="A330" s="334"/>
      <c r="B330" s="366" t="s">
        <v>2125</v>
      </c>
      <c r="C330" s="366" t="s">
        <v>2124</v>
      </c>
      <c r="D330" s="770"/>
      <c r="E330" s="366">
        <v>43453</v>
      </c>
      <c r="F330" s="366">
        <v>43460</v>
      </c>
      <c r="G330" s="366">
        <v>43494</v>
      </c>
    </row>
    <row r="331" spans="1:7" ht="13.5" customHeight="1">
      <c r="A331" s="334"/>
      <c r="B331" s="366" t="s">
        <v>2123</v>
      </c>
      <c r="C331" s="366" t="s">
        <v>2122</v>
      </c>
      <c r="D331" s="771"/>
      <c r="E331" s="366">
        <v>43460</v>
      </c>
      <c r="F331" s="366">
        <v>43467</v>
      </c>
      <c r="G331" s="366">
        <v>43501</v>
      </c>
    </row>
    <row r="332" spans="1:7">
      <c r="F332" s="368"/>
      <c r="G332" s="368"/>
    </row>
    <row r="333" spans="1:7">
      <c r="A333" s="338" t="s">
        <v>2121</v>
      </c>
      <c r="B333" s="758" t="s">
        <v>40</v>
      </c>
      <c r="C333" s="758" t="s">
        <v>41</v>
      </c>
      <c r="D333" s="758" t="s">
        <v>42</v>
      </c>
      <c r="E333" s="758" t="s">
        <v>2012</v>
      </c>
      <c r="F333" s="333" t="s">
        <v>317</v>
      </c>
      <c r="G333" s="333" t="s">
        <v>174</v>
      </c>
    </row>
    <row r="334" spans="1:7">
      <c r="A334" s="338" t="s">
        <v>2120</v>
      </c>
      <c r="B334" s="759"/>
      <c r="C334" s="759"/>
      <c r="D334" s="759"/>
      <c r="E334" s="759"/>
      <c r="F334" s="367" t="s">
        <v>44</v>
      </c>
      <c r="G334" s="367" t="s">
        <v>45</v>
      </c>
    </row>
    <row r="335" spans="1:7" ht="13.5" customHeight="1">
      <c r="B335" s="366" t="s">
        <v>65</v>
      </c>
      <c r="C335" s="366" t="s">
        <v>2119</v>
      </c>
      <c r="D335" s="766" t="s">
        <v>1998</v>
      </c>
      <c r="E335" s="366">
        <v>43431</v>
      </c>
      <c r="F335" s="366">
        <v>43437</v>
      </c>
      <c r="G335" s="366">
        <v>43477</v>
      </c>
    </row>
    <row r="336" spans="1:7" ht="12.75" customHeight="1">
      <c r="B336" s="366" t="s">
        <v>2118</v>
      </c>
      <c r="C336" s="366" t="s">
        <v>2117</v>
      </c>
      <c r="D336" s="767"/>
      <c r="E336" s="366">
        <f t="shared" ref="E336:G339" si="11">E335+7</f>
        <v>43438</v>
      </c>
      <c r="F336" s="366">
        <f t="shared" si="11"/>
        <v>43444</v>
      </c>
      <c r="G336" s="366">
        <f t="shared" si="11"/>
        <v>43484</v>
      </c>
    </row>
    <row r="337" spans="1:7" ht="12.75" customHeight="1">
      <c r="B337" s="366" t="s">
        <v>2116</v>
      </c>
      <c r="C337" s="366" t="s">
        <v>2115</v>
      </c>
      <c r="D337" s="767"/>
      <c r="E337" s="366">
        <f t="shared" si="11"/>
        <v>43445</v>
      </c>
      <c r="F337" s="366">
        <f t="shared" si="11"/>
        <v>43451</v>
      </c>
      <c r="G337" s="366">
        <f t="shared" si="11"/>
        <v>43491</v>
      </c>
    </row>
    <row r="338" spans="1:7" ht="12.75" customHeight="1">
      <c r="B338" s="366" t="s">
        <v>2114</v>
      </c>
      <c r="C338" s="366" t="s">
        <v>2113</v>
      </c>
      <c r="D338" s="767"/>
      <c r="E338" s="366">
        <f t="shared" si="11"/>
        <v>43452</v>
      </c>
      <c r="F338" s="366">
        <f t="shared" si="11"/>
        <v>43458</v>
      </c>
      <c r="G338" s="366">
        <f t="shared" si="11"/>
        <v>43498</v>
      </c>
    </row>
    <row r="339" spans="1:7" ht="13.5" customHeight="1">
      <c r="B339" s="366" t="s">
        <v>2112</v>
      </c>
      <c r="C339" s="366" t="s">
        <v>2111</v>
      </c>
      <c r="D339" s="768"/>
      <c r="E339" s="366">
        <f t="shared" si="11"/>
        <v>43459</v>
      </c>
      <c r="F339" s="366">
        <f t="shared" si="11"/>
        <v>43465</v>
      </c>
      <c r="G339" s="366">
        <f t="shared" si="11"/>
        <v>43505</v>
      </c>
    </row>
    <row r="341" spans="1:7" s="336" customFormat="1">
      <c r="A341" s="338" t="s">
        <v>173</v>
      </c>
      <c r="B341" s="758" t="s">
        <v>40</v>
      </c>
      <c r="C341" s="758" t="s">
        <v>41</v>
      </c>
      <c r="D341" s="758" t="s">
        <v>42</v>
      </c>
      <c r="E341" s="758" t="s">
        <v>2012</v>
      </c>
      <c r="F341" s="333" t="s">
        <v>317</v>
      </c>
      <c r="G341" s="333" t="s">
        <v>173</v>
      </c>
    </row>
    <row r="342" spans="1:7">
      <c r="A342" s="365" t="s">
        <v>2110</v>
      </c>
      <c r="B342" s="759"/>
      <c r="C342" s="759"/>
      <c r="D342" s="759"/>
      <c r="E342" s="759"/>
      <c r="F342" s="333" t="s">
        <v>44</v>
      </c>
      <c r="G342" s="333" t="s">
        <v>45</v>
      </c>
    </row>
    <row r="343" spans="1:7" ht="13.5" customHeight="1">
      <c r="B343" s="364" t="s">
        <v>2109</v>
      </c>
      <c r="C343" s="352" t="s">
        <v>2108</v>
      </c>
      <c r="D343" s="760" t="s">
        <v>1998</v>
      </c>
      <c r="E343" s="352">
        <v>43431</v>
      </c>
      <c r="F343" s="352">
        <v>43438</v>
      </c>
      <c r="G343" s="352">
        <v>43467</v>
      </c>
    </row>
    <row r="344" spans="1:7" ht="13.5" customHeight="1">
      <c r="B344" s="364" t="s">
        <v>2107</v>
      </c>
      <c r="C344" s="352" t="s">
        <v>2106</v>
      </c>
      <c r="D344" s="761"/>
      <c r="E344" s="352">
        <v>43438</v>
      </c>
      <c r="F344" s="352">
        <v>43445</v>
      </c>
      <c r="G344" s="352">
        <v>43474</v>
      </c>
    </row>
    <row r="345" spans="1:7" ht="13.5" customHeight="1">
      <c r="A345" s="365"/>
      <c r="B345" s="364" t="s">
        <v>2105</v>
      </c>
      <c r="C345" s="352" t="s">
        <v>2104</v>
      </c>
      <c r="D345" s="761"/>
      <c r="E345" s="352">
        <v>43445</v>
      </c>
      <c r="F345" s="352">
        <v>43452</v>
      </c>
      <c r="G345" s="352">
        <v>43481</v>
      </c>
    </row>
    <row r="346" spans="1:7" ht="13.5" customHeight="1">
      <c r="A346" s="365"/>
      <c r="B346" s="364" t="s">
        <v>2103</v>
      </c>
      <c r="C346" s="352" t="s">
        <v>2102</v>
      </c>
      <c r="D346" s="761"/>
      <c r="E346" s="352">
        <v>43452</v>
      </c>
      <c r="F346" s="352">
        <v>43459</v>
      </c>
      <c r="G346" s="352">
        <v>43488</v>
      </c>
    </row>
    <row r="347" spans="1:7" ht="13.5" customHeight="1">
      <c r="B347" s="352"/>
      <c r="C347" s="352"/>
      <c r="D347" s="762"/>
      <c r="E347" s="352">
        <v>43459</v>
      </c>
      <c r="F347" s="352">
        <v>43466</v>
      </c>
      <c r="G347" s="352">
        <v>43495</v>
      </c>
    </row>
    <row r="348" spans="1:7">
      <c r="A348" s="338"/>
      <c r="B348" s="338"/>
      <c r="C348" s="363"/>
      <c r="D348" s="362"/>
      <c r="E348" s="361"/>
      <c r="G348" s="336"/>
    </row>
    <row r="349" spans="1:7">
      <c r="A349" s="338" t="s">
        <v>2101</v>
      </c>
      <c r="B349" s="758" t="s">
        <v>40</v>
      </c>
      <c r="C349" s="758" t="s">
        <v>41</v>
      </c>
      <c r="D349" s="758" t="s">
        <v>42</v>
      </c>
      <c r="E349" s="758" t="s">
        <v>2012</v>
      </c>
      <c r="F349" s="333" t="s">
        <v>317</v>
      </c>
      <c r="G349" s="333" t="s">
        <v>175</v>
      </c>
    </row>
    <row r="350" spans="1:7">
      <c r="A350" s="335" t="s">
        <v>2100</v>
      </c>
      <c r="B350" s="759"/>
      <c r="C350" s="759"/>
      <c r="D350" s="759"/>
      <c r="E350" s="759"/>
      <c r="F350" s="333" t="s">
        <v>44</v>
      </c>
      <c r="G350" s="333" t="s">
        <v>45</v>
      </c>
    </row>
    <row r="351" spans="1:7" ht="13.5" customHeight="1">
      <c r="B351" s="352" t="s">
        <v>2099</v>
      </c>
      <c r="C351" s="352" t="s">
        <v>2098</v>
      </c>
      <c r="D351" s="769" t="s">
        <v>2097</v>
      </c>
      <c r="E351" s="352">
        <v>43427</v>
      </c>
      <c r="F351" s="352">
        <v>43435</v>
      </c>
      <c r="G351" s="352">
        <v>43463</v>
      </c>
    </row>
    <row r="352" spans="1:7" ht="12.75" customHeight="1">
      <c r="B352" s="352" t="s">
        <v>1371</v>
      </c>
      <c r="C352" s="352" t="s">
        <v>447</v>
      </c>
      <c r="D352" s="770"/>
      <c r="E352" s="352">
        <f t="shared" ref="E352:G356" si="12">E351+7</f>
        <v>43434</v>
      </c>
      <c r="F352" s="352">
        <f t="shared" si="12"/>
        <v>43442</v>
      </c>
      <c r="G352" s="352">
        <f t="shared" si="12"/>
        <v>43470</v>
      </c>
    </row>
    <row r="353" spans="1:7" ht="12.75" customHeight="1">
      <c r="B353" s="352" t="s">
        <v>2096</v>
      </c>
      <c r="C353" s="352" t="s">
        <v>1292</v>
      </c>
      <c r="D353" s="770"/>
      <c r="E353" s="352">
        <f t="shared" si="12"/>
        <v>43441</v>
      </c>
      <c r="F353" s="352">
        <f t="shared" si="12"/>
        <v>43449</v>
      </c>
      <c r="G353" s="352">
        <f t="shared" si="12"/>
        <v>43477</v>
      </c>
    </row>
    <row r="354" spans="1:7" ht="12.75" customHeight="1">
      <c r="B354" s="352"/>
      <c r="C354" s="352"/>
      <c r="D354" s="770"/>
      <c r="E354" s="352">
        <f t="shared" si="12"/>
        <v>43448</v>
      </c>
      <c r="F354" s="352">
        <f t="shared" si="12"/>
        <v>43456</v>
      </c>
      <c r="G354" s="352">
        <f t="shared" si="12"/>
        <v>43484</v>
      </c>
    </row>
    <row r="355" spans="1:7" ht="12.75" customHeight="1">
      <c r="B355" s="352" t="s">
        <v>732</v>
      </c>
      <c r="C355" s="352" t="s">
        <v>1289</v>
      </c>
      <c r="D355" s="770"/>
      <c r="E355" s="352">
        <f t="shared" si="12"/>
        <v>43455</v>
      </c>
      <c r="F355" s="352">
        <f t="shared" si="12"/>
        <v>43463</v>
      </c>
      <c r="G355" s="352">
        <f t="shared" si="12"/>
        <v>43491</v>
      </c>
    </row>
    <row r="356" spans="1:7" ht="13.5" customHeight="1">
      <c r="B356" s="352" t="s">
        <v>733</v>
      </c>
      <c r="C356" s="352" t="s">
        <v>1289</v>
      </c>
      <c r="D356" s="771"/>
      <c r="E356" s="352">
        <f t="shared" si="12"/>
        <v>43462</v>
      </c>
      <c r="F356" s="352">
        <f t="shared" si="12"/>
        <v>43470</v>
      </c>
      <c r="G356" s="352">
        <f t="shared" si="12"/>
        <v>43498</v>
      </c>
    </row>
    <row r="357" spans="1:7">
      <c r="B357" s="338"/>
      <c r="C357" s="363"/>
      <c r="D357" s="362"/>
      <c r="E357" s="361"/>
      <c r="F357" s="353"/>
      <c r="G357" s="353"/>
    </row>
    <row r="358" spans="1:7">
      <c r="A358" s="338" t="s">
        <v>2095</v>
      </c>
      <c r="B358" s="758" t="s">
        <v>40</v>
      </c>
      <c r="C358" s="758" t="s">
        <v>41</v>
      </c>
      <c r="D358" s="758" t="s">
        <v>42</v>
      </c>
      <c r="E358" s="758" t="s">
        <v>2012</v>
      </c>
      <c r="F358" s="333" t="s">
        <v>317</v>
      </c>
      <c r="G358" s="333" t="s">
        <v>296</v>
      </c>
    </row>
    <row r="359" spans="1:7">
      <c r="A359" s="338" t="s">
        <v>2094</v>
      </c>
      <c r="B359" s="759"/>
      <c r="C359" s="759"/>
      <c r="D359" s="759"/>
      <c r="E359" s="759"/>
      <c r="F359" s="333" t="s">
        <v>44</v>
      </c>
      <c r="G359" s="333" t="s">
        <v>45</v>
      </c>
    </row>
    <row r="360" spans="1:7" ht="13.5" customHeight="1">
      <c r="B360" s="352" t="s">
        <v>2093</v>
      </c>
      <c r="C360" s="352" t="s">
        <v>2006</v>
      </c>
      <c r="D360" s="766" t="s">
        <v>2092</v>
      </c>
      <c r="E360" s="352">
        <v>43431</v>
      </c>
      <c r="F360" s="352">
        <v>43437</v>
      </c>
      <c r="G360" s="352">
        <v>43460</v>
      </c>
    </row>
    <row r="361" spans="1:7" ht="13.5" customHeight="1">
      <c r="A361" s="329" t="s">
        <v>346</v>
      </c>
      <c r="B361" s="352" t="s">
        <v>2091</v>
      </c>
      <c r="C361" s="352" t="s">
        <v>2090</v>
      </c>
      <c r="D361" s="767"/>
      <c r="E361" s="352">
        <v>43438</v>
      </c>
      <c r="F361" s="352">
        <v>43444</v>
      </c>
      <c r="G361" s="352">
        <v>43467</v>
      </c>
    </row>
    <row r="362" spans="1:7" ht="13.5" customHeight="1">
      <c r="A362" s="329" t="s">
        <v>346</v>
      </c>
      <c r="B362" s="352" t="s">
        <v>2089</v>
      </c>
      <c r="C362" s="352" t="s">
        <v>2088</v>
      </c>
      <c r="D362" s="767"/>
      <c r="E362" s="352">
        <v>43445</v>
      </c>
      <c r="F362" s="352">
        <v>43451</v>
      </c>
      <c r="G362" s="352">
        <v>43474</v>
      </c>
    </row>
    <row r="363" spans="1:7" ht="13.5" customHeight="1">
      <c r="A363" s="329" t="s">
        <v>346</v>
      </c>
      <c r="B363" s="352" t="s">
        <v>2087</v>
      </c>
      <c r="C363" s="352" t="s">
        <v>2086</v>
      </c>
      <c r="D363" s="767"/>
      <c r="E363" s="352">
        <v>43452</v>
      </c>
      <c r="F363" s="352">
        <v>43458</v>
      </c>
      <c r="G363" s="352">
        <v>43481</v>
      </c>
    </row>
    <row r="364" spans="1:7" ht="13.5" customHeight="1">
      <c r="B364" s="352" t="s">
        <v>2085</v>
      </c>
      <c r="C364" s="352" t="s">
        <v>2084</v>
      </c>
      <c r="D364" s="767"/>
      <c r="E364" s="352">
        <v>43459</v>
      </c>
      <c r="F364" s="352">
        <v>43465</v>
      </c>
      <c r="G364" s="352">
        <v>43488</v>
      </c>
    </row>
    <row r="365" spans="1:7" ht="13.5" customHeight="1">
      <c r="B365" s="352"/>
      <c r="C365" s="352"/>
      <c r="D365" s="768"/>
      <c r="E365" s="352">
        <v>43466</v>
      </c>
      <c r="F365" s="352">
        <v>43472</v>
      </c>
      <c r="G365" s="352">
        <v>43495</v>
      </c>
    </row>
    <row r="366" spans="1:7" ht="13.5" customHeight="1">
      <c r="B366" s="354"/>
      <c r="C366" s="354"/>
      <c r="D366" s="360"/>
      <c r="E366" s="354"/>
      <c r="F366" s="354"/>
      <c r="G366" s="354"/>
    </row>
    <row r="367" spans="1:7" ht="13.5" customHeight="1">
      <c r="A367" s="338" t="s">
        <v>1208</v>
      </c>
      <c r="B367" s="758" t="s">
        <v>40</v>
      </c>
      <c r="C367" s="758" t="s">
        <v>41</v>
      </c>
      <c r="D367" s="758" t="s">
        <v>42</v>
      </c>
      <c r="E367" s="758" t="s">
        <v>2012</v>
      </c>
      <c r="F367" s="333" t="s">
        <v>317</v>
      </c>
      <c r="G367" s="333" t="s">
        <v>1208</v>
      </c>
    </row>
    <row r="368" spans="1:7" ht="13.5" customHeight="1">
      <c r="A368" s="338" t="s">
        <v>2083</v>
      </c>
      <c r="B368" s="759"/>
      <c r="C368" s="759"/>
      <c r="D368" s="759"/>
      <c r="E368" s="759"/>
      <c r="F368" s="333" t="s">
        <v>44</v>
      </c>
      <c r="G368" s="333" t="s">
        <v>45</v>
      </c>
    </row>
    <row r="369" spans="1:7" ht="13.5" customHeight="1">
      <c r="B369" s="352" t="s">
        <v>2082</v>
      </c>
      <c r="C369" s="352" t="s">
        <v>1292</v>
      </c>
      <c r="D369" s="766" t="s">
        <v>2081</v>
      </c>
      <c r="E369" s="352">
        <v>43434</v>
      </c>
      <c r="F369" s="352">
        <v>43441</v>
      </c>
      <c r="G369" s="352">
        <v>43474</v>
      </c>
    </row>
    <row r="370" spans="1:7">
      <c r="B370" s="352" t="s">
        <v>2080</v>
      </c>
      <c r="C370" s="352" t="s">
        <v>445</v>
      </c>
      <c r="D370" s="767"/>
      <c r="E370" s="352">
        <f t="shared" ref="E370:G373" si="13">E369+7</f>
        <v>43441</v>
      </c>
      <c r="F370" s="352">
        <f t="shared" si="13"/>
        <v>43448</v>
      </c>
      <c r="G370" s="352">
        <f t="shared" si="13"/>
        <v>43481</v>
      </c>
    </row>
    <row r="371" spans="1:7" ht="13.5" customHeight="1">
      <c r="A371" s="329" t="s">
        <v>346</v>
      </c>
      <c r="B371" s="352" t="s">
        <v>2079</v>
      </c>
      <c r="C371" s="352" t="s">
        <v>1289</v>
      </c>
      <c r="D371" s="767"/>
      <c r="E371" s="352">
        <f t="shared" si="13"/>
        <v>43448</v>
      </c>
      <c r="F371" s="352">
        <f t="shared" si="13"/>
        <v>43455</v>
      </c>
      <c r="G371" s="352">
        <f t="shared" si="13"/>
        <v>43488</v>
      </c>
    </row>
    <row r="372" spans="1:7" ht="13.5" customHeight="1">
      <c r="A372" s="329" t="s">
        <v>346</v>
      </c>
      <c r="B372" s="352" t="s">
        <v>2078</v>
      </c>
      <c r="C372" s="352" t="s">
        <v>2077</v>
      </c>
      <c r="D372" s="767"/>
      <c r="E372" s="352">
        <f t="shared" si="13"/>
        <v>43455</v>
      </c>
      <c r="F372" s="352">
        <f t="shared" si="13"/>
        <v>43462</v>
      </c>
      <c r="G372" s="352">
        <f t="shared" si="13"/>
        <v>43495</v>
      </c>
    </row>
    <row r="373" spans="1:7" ht="13.5" customHeight="1">
      <c r="B373" s="352" t="s">
        <v>2076</v>
      </c>
      <c r="C373" s="352" t="s">
        <v>2075</v>
      </c>
      <c r="D373" s="768"/>
      <c r="E373" s="352">
        <f t="shared" si="13"/>
        <v>43462</v>
      </c>
      <c r="F373" s="352">
        <f t="shared" si="13"/>
        <v>43469</v>
      </c>
      <c r="G373" s="352">
        <f t="shared" si="13"/>
        <v>43502</v>
      </c>
    </row>
    <row r="374" spans="1:7">
      <c r="A374" s="336"/>
      <c r="B374" s="354"/>
      <c r="C374" s="354"/>
    </row>
    <row r="375" spans="1:7">
      <c r="A375" s="338" t="s">
        <v>184</v>
      </c>
      <c r="B375" s="774" t="s">
        <v>40</v>
      </c>
      <c r="C375" s="774" t="s">
        <v>41</v>
      </c>
      <c r="D375" s="774" t="s">
        <v>42</v>
      </c>
      <c r="E375" s="758" t="s">
        <v>2012</v>
      </c>
      <c r="F375" s="333" t="s">
        <v>317</v>
      </c>
      <c r="G375" s="333" t="s">
        <v>185</v>
      </c>
    </row>
    <row r="376" spans="1:7">
      <c r="A376" s="335" t="s">
        <v>2074</v>
      </c>
      <c r="B376" s="774"/>
      <c r="C376" s="774"/>
      <c r="D376" s="774"/>
      <c r="E376" s="759"/>
      <c r="F376" s="333" t="s">
        <v>44</v>
      </c>
      <c r="G376" s="333" t="s">
        <v>45</v>
      </c>
    </row>
    <row r="377" spans="1:7" ht="12.75" customHeight="1">
      <c r="A377" s="350"/>
      <c r="B377" s="352" t="s">
        <v>2073</v>
      </c>
      <c r="C377" s="352" t="s">
        <v>2072</v>
      </c>
      <c r="D377" s="766" t="s">
        <v>2071</v>
      </c>
      <c r="E377" s="352">
        <v>43430</v>
      </c>
      <c r="F377" s="352">
        <v>43436</v>
      </c>
      <c r="G377" s="352">
        <v>43451</v>
      </c>
    </row>
    <row r="378" spans="1:7" ht="12.75" customHeight="1">
      <c r="A378" s="338"/>
      <c r="B378" s="352" t="s">
        <v>2070</v>
      </c>
      <c r="C378" s="352" t="s">
        <v>2069</v>
      </c>
      <c r="D378" s="767"/>
      <c r="E378" s="352">
        <v>43437</v>
      </c>
      <c r="F378" s="352">
        <v>43443</v>
      </c>
      <c r="G378" s="352">
        <v>43458</v>
      </c>
    </row>
    <row r="379" spans="1:7" ht="12.75" customHeight="1">
      <c r="A379" s="350"/>
      <c r="B379" s="352" t="s">
        <v>2068</v>
      </c>
      <c r="C379" s="352" t="s">
        <v>2067</v>
      </c>
      <c r="D379" s="767"/>
      <c r="E379" s="352">
        <v>43444</v>
      </c>
      <c r="F379" s="352">
        <v>43450</v>
      </c>
      <c r="G379" s="352">
        <v>43465</v>
      </c>
    </row>
    <row r="380" spans="1:7" ht="12.75" customHeight="1">
      <c r="A380" s="350"/>
      <c r="B380" s="352" t="s">
        <v>2066</v>
      </c>
      <c r="C380" s="352" t="s">
        <v>2065</v>
      </c>
      <c r="D380" s="767"/>
      <c r="E380" s="352">
        <v>43451</v>
      </c>
      <c r="F380" s="352">
        <v>43457</v>
      </c>
      <c r="G380" s="352">
        <v>43472</v>
      </c>
    </row>
    <row r="381" spans="1:7" ht="12.75" customHeight="1">
      <c r="A381" s="350"/>
      <c r="B381" s="352" t="s">
        <v>2064</v>
      </c>
      <c r="C381" s="352" t="s">
        <v>2063</v>
      </c>
      <c r="D381" s="767"/>
      <c r="E381" s="352">
        <v>43458</v>
      </c>
      <c r="F381" s="352">
        <v>43464</v>
      </c>
      <c r="G381" s="352">
        <v>43479</v>
      </c>
    </row>
    <row r="382" spans="1:7" ht="12.75" customHeight="1">
      <c r="A382" s="350"/>
      <c r="B382" s="352" t="s">
        <v>2062</v>
      </c>
      <c r="C382" s="352" t="s">
        <v>2061</v>
      </c>
      <c r="D382" s="768"/>
      <c r="E382" s="352">
        <v>43465</v>
      </c>
      <c r="F382" s="352">
        <v>43471</v>
      </c>
      <c r="G382" s="352">
        <v>43486</v>
      </c>
    </row>
    <row r="383" spans="1:7">
      <c r="A383" s="338"/>
      <c r="C383" s="359"/>
      <c r="D383" s="358"/>
      <c r="E383" s="357"/>
    </row>
    <row r="384" spans="1:7" ht="12.75" customHeight="1">
      <c r="A384" s="338" t="s">
        <v>2060</v>
      </c>
      <c r="B384" s="758" t="s">
        <v>40</v>
      </c>
      <c r="C384" s="758" t="s">
        <v>41</v>
      </c>
      <c r="D384" s="758" t="s">
        <v>42</v>
      </c>
      <c r="E384" s="758" t="s">
        <v>2012</v>
      </c>
      <c r="F384" s="333" t="s">
        <v>317</v>
      </c>
      <c r="G384" s="333" t="s">
        <v>185</v>
      </c>
    </row>
    <row r="385" spans="1:7" ht="12.75" customHeight="1">
      <c r="A385" s="338" t="s">
        <v>2059</v>
      </c>
      <c r="B385" s="759"/>
      <c r="C385" s="759"/>
      <c r="D385" s="759"/>
      <c r="E385" s="759"/>
      <c r="F385" s="333" t="s">
        <v>44</v>
      </c>
      <c r="G385" s="333" t="s">
        <v>45</v>
      </c>
    </row>
    <row r="386" spans="1:7" ht="12.75" customHeight="1">
      <c r="B386" s="352" t="s">
        <v>2058</v>
      </c>
      <c r="C386" s="352" t="s">
        <v>607</v>
      </c>
      <c r="D386" s="784" t="s">
        <v>2057</v>
      </c>
      <c r="E386" s="352">
        <v>43431</v>
      </c>
      <c r="F386" s="352">
        <v>43437</v>
      </c>
      <c r="G386" s="352">
        <v>43451</v>
      </c>
    </row>
    <row r="387" spans="1:7" ht="12.75" customHeight="1">
      <c r="B387" s="352" t="s">
        <v>409</v>
      </c>
      <c r="C387" s="352" t="s">
        <v>9</v>
      </c>
      <c r="D387" s="785"/>
      <c r="E387" s="352">
        <v>43438</v>
      </c>
      <c r="F387" s="352">
        <v>43444</v>
      </c>
      <c r="G387" s="352">
        <v>43458</v>
      </c>
    </row>
    <row r="388" spans="1:7" ht="12.75" customHeight="1">
      <c r="B388" s="352" t="s">
        <v>2056</v>
      </c>
      <c r="C388" s="352" t="s">
        <v>607</v>
      </c>
      <c r="D388" s="785"/>
      <c r="E388" s="352">
        <v>43445</v>
      </c>
      <c r="F388" s="352">
        <v>43451</v>
      </c>
      <c r="G388" s="352">
        <v>43465</v>
      </c>
    </row>
    <row r="389" spans="1:7" ht="12.75" customHeight="1">
      <c r="B389" s="352" t="s">
        <v>203</v>
      </c>
      <c r="C389" s="352" t="s">
        <v>608</v>
      </c>
      <c r="D389" s="785"/>
      <c r="E389" s="352">
        <v>43452</v>
      </c>
      <c r="F389" s="352">
        <v>43458</v>
      </c>
      <c r="G389" s="352">
        <v>43472</v>
      </c>
    </row>
    <row r="390" spans="1:7" ht="12.75" customHeight="1">
      <c r="B390" s="352"/>
      <c r="C390" s="352"/>
      <c r="D390" s="785"/>
      <c r="E390" s="352">
        <v>43459</v>
      </c>
      <c r="F390" s="352">
        <v>43465</v>
      </c>
      <c r="G390" s="352">
        <v>43479</v>
      </c>
    </row>
    <row r="391" spans="1:7" ht="12.75" customHeight="1">
      <c r="B391" s="352" t="s">
        <v>2055</v>
      </c>
      <c r="C391" s="352" t="s">
        <v>2054</v>
      </c>
      <c r="D391" s="786"/>
      <c r="E391" s="352">
        <v>43466</v>
      </c>
      <c r="F391" s="352">
        <v>43472</v>
      </c>
      <c r="G391" s="352">
        <v>43486</v>
      </c>
    </row>
    <row r="392" spans="1:7">
      <c r="C392" s="356"/>
      <c r="D392" s="355"/>
      <c r="E392" s="354"/>
      <c r="G392" s="353"/>
    </row>
    <row r="393" spans="1:7">
      <c r="A393" s="351" t="s">
        <v>2053</v>
      </c>
      <c r="B393" s="760" t="s">
        <v>40</v>
      </c>
      <c r="C393" s="760" t="s">
        <v>41</v>
      </c>
      <c r="D393" s="760" t="s">
        <v>42</v>
      </c>
      <c r="E393" s="776" t="s">
        <v>2012</v>
      </c>
      <c r="F393" s="352" t="s">
        <v>317</v>
      </c>
      <c r="G393" s="352" t="s">
        <v>185</v>
      </c>
    </row>
    <row r="394" spans="1:7" ht="12" customHeight="1">
      <c r="A394" s="351"/>
      <c r="B394" s="762"/>
      <c r="C394" s="762"/>
      <c r="D394" s="762"/>
      <c r="E394" s="777"/>
      <c r="F394" s="346" t="s">
        <v>44</v>
      </c>
      <c r="G394" s="333" t="s">
        <v>45</v>
      </c>
    </row>
    <row r="395" spans="1:7" ht="12.75" customHeight="1">
      <c r="A395" s="351"/>
      <c r="B395" s="346" t="s">
        <v>2052</v>
      </c>
      <c r="C395" s="346" t="s">
        <v>2051</v>
      </c>
      <c r="D395" s="784" t="s">
        <v>2050</v>
      </c>
      <c r="E395" s="346">
        <v>43434</v>
      </c>
      <c r="F395" s="346">
        <v>43441</v>
      </c>
      <c r="G395" s="346">
        <v>43456</v>
      </c>
    </row>
    <row r="396" spans="1:7" ht="12.75" customHeight="1">
      <c r="A396" s="351"/>
      <c r="B396" s="346" t="s">
        <v>2049</v>
      </c>
      <c r="C396" s="346" t="s">
        <v>2048</v>
      </c>
      <c r="D396" s="785"/>
      <c r="E396" s="346">
        <v>43441</v>
      </c>
      <c r="F396" s="346">
        <v>43448</v>
      </c>
      <c r="G396" s="346">
        <v>43463</v>
      </c>
    </row>
    <row r="397" spans="1:7" ht="12.75" customHeight="1">
      <c r="A397" s="351"/>
      <c r="B397" s="346" t="s">
        <v>2047</v>
      </c>
      <c r="C397" s="346" t="s">
        <v>2046</v>
      </c>
      <c r="D397" s="785"/>
      <c r="E397" s="346">
        <v>43448</v>
      </c>
      <c r="F397" s="346">
        <v>43455</v>
      </c>
      <c r="G397" s="346">
        <v>43470</v>
      </c>
    </row>
    <row r="398" spans="1:7" ht="12.75" customHeight="1">
      <c r="A398" s="350"/>
      <c r="B398" s="346" t="s">
        <v>2045</v>
      </c>
      <c r="C398" s="346" t="s">
        <v>2044</v>
      </c>
      <c r="D398" s="785"/>
      <c r="E398" s="346">
        <v>43455</v>
      </c>
      <c r="F398" s="346">
        <v>43462</v>
      </c>
      <c r="G398" s="346">
        <v>43477</v>
      </c>
    </row>
    <row r="399" spans="1:7" ht="12.75" customHeight="1">
      <c r="A399" s="350"/>
      <c r="B399" s="346"/>
      <c r="C399" s="346"/>
      <c r="D399" s="786"/>
      <c r="E399" s="346">
        <v>43462</v>
      </c>
      <c r="F399" s="346">
        <v>43469</v>
      </c>
      <c r="G399" s="346">
        <v>43484</v>
      </c>
    </row>
    <row r="400" spans="1:7">
      <c r="A400" s="338"/>
      <c r="B400" s="347"/>
      <c r="C400" s="349"/>
      <c r="D400" s="348"/>
      <c r="E400" s="347"/>
      <c r="F400" s="347"/>
      <c r="G400" s="347"/>
    </row>
    <row r="401" spans="1:7" s="339" customFormat="1">
      <c r="A401" s="342" t="s">
        <v>2043</v>
      </c>
      <c r="B401" s="755" t="s">
        <v>40</v>
      </c>
      <c r="C401" s="755" t="s">
        <v>41</v>
      </c>
      <c r="D401" s="755" t="s">
        <v>42</v>
      </c>
      <c r="E401" s="755" t="s">
        <v>1974</v>
      </c>
      <c r="F401" s="341" t="s">
        <v>317</v>
      </c>
      <c r="G401" s="341" t="s">
        <v>2033</v>
      </c>
    </row>
    <row r="402" spans="1:7" s="339" customFormat="1">
      <c r="A402" s="342" t="s">
        <v>2042</v>
      </c>
      <c r="B402" s="756"/>
      <c r="C402" s="756"/>
      <c r="D402" s="756"/>
      <c r="E402" s="756"/>
      <c r="F402" s="341" t="s">
        <v>44</v>
      </c>
      <c r="G402" s="341" t="s">
        <v>45</v>
      </c>
    </row>
    <row r="403" spans="1:7" s="339" customFormat="1" ht="13.5" customHeight="1">
      <c r="A403" s="342"/>
      <c r="B403" s="346" t="s">
        <v>2041</v>
      </c>
      <c r="C403" s="346" t="s">
        <v>2040</v>
      </c>
      <c r="D403" s="783" t="s">
        <v>2039</v>
      </c>
      <c r="E403" s="346">
        <v>43433</v>
      </c>
      <c r="F403" s="346">
        <v>43440</v>
      </c>
      <c r="G403" s="340">
        <v>43456</v>
      </c>
    </row>
    <row r="404" spans="1:7" s="339" customFormat="1" ht="13.5" customHeight="1">
      <c r="A404" s="342"/>
      <c r="B404" s="346" t="s">
        <v>2038</v>
      </c>
      <c r="C404" s="346" t="s">
        <v>190</v>
      </c>
      <c r="D404" s="783"/>
      <c r="E404" s="346">
        <f t="shared" ref="E404:G407" si="14">E403+7</f>
        <v>43440</v>
      </c>
      <c r="F404" s="346">
        <f t="shared" si="14"/>
        <v>43447</v>
      </c>
      <c r="G404" s="340">
        <f t="shared" si="14"/>
        <v>43463</v>
      </c>
    </row>
    <row r="405" spans="1:7" s="339" customFormat="1" ht="13.5" customHeight="1">
      <c r="A405" s="342"/>
      <c r="B405" s="346" t="s">
        <v>2037</v>
      </c>
      <c r="C405" s="346" t="s">
        <v>76</v>
      </c>
      <c r="D405" s="783"/>
      <c r="E405" s="346">
        <f t="shared" si="14"/>
        <v>43447</v>
      </c>
      <c r="F405" s="346">
        <f t="shared" si="14"/>
        <v>43454</v>
      </c>
      <c r="G405" s="340">
        <f t="shared" si="14"/>
        <v>43470</v>
      </c>
    </row>
    <row r="406" spans="1:7" s="339" customFormat="1" ht="13.5" customHeight="1">
      <c r="A406" s="342"/>
      <c r="B406" s="346" t="s">
        <v>2016</v>
      </c>
      <c r="C406" s="346" t="s">
        <v>2036</v>
      </c>
      <c r="D406" s="783"/>
      <c r="E406" s="346">
        <f t="shared" si="14"/>
        <v>43454</v>
      </c>
      <c r="F406" s="346">
        <f t="shared" si="14"/>
        <v>43461</v>
      </c>
      <c r="G406" s="340">
        <f t="shared" si="14"/>
        <v>43477</v>
      </c>
    </row>
    <row r="407" spans="1:7" s="339" customFormat="1">
      <c r="A407" s="342"/>
      <c r="B407" s="346" t="s">
        <v>2035</v>
      </c>
      <c r="C407" s="346" t="s">
        <v>2034</v>
      </c>
      <c r="D407" s="783"/>
      <c r="E407" s="346">
        <f t="shared" si="14"/>
        <v>43461</v>
      </c>
      <c r="F407" s="346">
        <f t="shared" si="14"/>
        <v>43468</v>
      </c>
      <c r="G407" s="340">
        <f t="shared" si="14"/>
        <v>43484</v>
      </c>
    </row>
    <row r="408" spans="1:7" s="339" customFormat="1" ht="12.75" customHeight="1">
      <c r="A408" s="342"/>
      <c r="B408" s="344"/>
      <c r="C408" s="344"/>
      <c r="D408" s="342"/>
      <c r="E408" s="342"/>
      <c r="F408" s="342"/>
      <c r="G408" s="342"/>
    </row>
    <row r="409" spans="1:7" s="339" customFormat="1" ht="12.75" customHeight="1">
      <c r="A409" s="342" t="s">
        <v>2022</v>
      </c>
      <c r="B409" s="755" t="s">
        <v>40</v>
      </c>
      <c r="C409" s="755" t="s">
        <v>41</v>
      </c>
      <c r="D409" s="755" t="s">
        <v>42</v>
      </c>
      <c r="E409" s="755" t="s">
        <v>1974</v>
      </c>
      <c r="F409" s="341" t="s">
        <v>317</v>
      </c>
      <c r="G409" s="341" t="s">
        <v>2033</v>
      </c>
    </row>
    <row r="410" spans="1:7" s="339" customFormat="1" ht="12.75" customHeight="1">
      <c r="A410" s="342"/>
      <c r="B410" s="756"/>
      <c r="C410" s="756"/>
      <c r="D410" s="756"/>
      <c r="E410" s="756"/>
      <c r="F410" s="341" t="s">
        <v>44</v>
      </c>
      <c r="G410" s="341" t="s">
        <v>45</v>
      </c>
    </row>
    <row r="411" spans="1:7" s="339" customFormat="1" ht="12.75" customHeight="1">
      <c r="A411" s="342"/>
      <c r="B411" s="340" t="s">
        <v>2032</v>
      </c>
      <c r="C411" s="340" t="s">
        <v>2031</v>
      </c>
      <c r="D411" s="757" t="s">
        <v>2030</v>
      </c>
      <c r="E411" s="340">
        <v>43431</v>
      </c>
      <c r="F411" s="340">
        <v>43438</v>
      </c>
      <c r="G411" s="340">
        <v>43461</v>
      </c>
    </row>
    <row r="412" spans="1:7" s="339" customFormat="1" ht="12.75" customHeight="1">
      <c r="A412" s="342"/>
      <c r="B412" s="340" t="s">
        <v>2029</v>
      </c>
      <c r="C412" s="340" t="s">
        <v>2028</v>
      </c>
      <c r="D412" s="757"/>
      <c r="E412" s="340">
        <f t="shared" ref="E412:G415" si="15">E411+7</f>
        <v>43438</v>
      </c>
      <c r="F412" s="340">
        <f t="shared" si="15"/>
        <v>43445</v>
      </c>
      <c r="G412" s="340">
        <f t="shared" si="15"/>
        <v>43468</v>
      </c>
    </row>
    <row r="413" spans="1:7" s="339" customFormat="1" ht="12.75" customHeight="1">
      <c r="A413" s="342"/>
      <c r="B413" s="340" t="s">
        <v>2027</v>
      </c>
      <c r="C413" s="340" t="s">
        <v>2026</v>
      </c>
      <c r="D413" s="757"/>
      <c r="E413" s="340">
        <f t="shared" si="15"/>
        <v>43445</v>
      </c>
      <c r="F413" s="340">
        <f t="shared" si="15"/>
        <v>43452</v>
      </c>
      <c r="G413" s="340">
        <f t="shared" si="15"/>
        <v>43475</v>
      </c>
    </row>
    <row r="414" spans="1:7" s="339" customFormat="1" ht="12.75" customHeight="1">
      <c r="A414" s="342"/>
      <c r="B414" s="340" t="s">
        <v>2025</v>
      </c>
      <c r="C414" s="340" t="s">
        <v>289</v>
      </c>
      <c r="D414" s="757"/>
      <c r="E414" s="340">
        <f t="shared" si="15"/>
        <v>43452</v>
      </c>
      <c r="F414" s="340">
        <f t="shared" si="15"/>
        <v>43459</v>
      </c>
      <c r="G414" s="340">
        <f t="shared" si="15"/>
        <v>43482</v>
      </c>
    </row>
    <row r="415" spans="1:7" s="339" customFormat="1" ht="12.75" customHeight="1">
      <c r="A415" s="342"/>
      <c r="B415" s="340" t="s">
        <v>2024</v>
      </c>
      <c r="C415" s="340" t="s">
        <v>2023</v>
      </c>
      <c r="D415" s="757"/>
      <c r="E415" s="340">
        <f t="shared" si="15"/>
        <v>43459</v>
      </c>
      <c r="F415" s="340">
        <f t="shared" si="15"/>
        <v>43466</v>
      </c>
      <c r="G415" s="340">
        <f t="shared" si="15"/>
        <v>43489</v>
      </c>
    </row>
    <row r="416" spans="1:7" s="339" customFormat="1" ht="12.75" customHeight="1">
      <c r="B416" s="344"/>
      <c r="C416" s="344"/>
      <c r="D416" s="345"/>
      <c r="E416" s="344"/>
      <c r="F416" s="344"/>
      <c r="G416" s="344"/>
    </row>
    <row r="417" spans="1:7" s="339" customFormat="1" ht="12.75" customHeight="1">
      <c r="A417" s="342" t="s">
        <v>1064</v>
      </c>
      <c r="B417" s="755" t="s">
        <v>40</v>
      </c>
      <c r="C417" s="755" t="s">
        <v>41</v>
      </c>
      <c r="D417" s="755" t="s">
        <v>42</v>
      </c>
      <c r="E417" s="755" t="s">
        <v>1974</v>
      </c>
      <c r="F417" s="341" t="s">
        <v>317</v>
      </c>
      <c r="G417" s="341" t="s">
        <v>189</v>
      </c>
    </row>
    <row r="418" spans="1:7" s="339" customFormat="1" ht="12.75" customHeight="1">
      <c r="A418" s="342" t="s">
        <v>2022</v>
      </c>
      <c r="B418" s="756"/>
      <c r="C418" s="756"/>
      <c r="D418" s="756"/>
      <c r="E418" s="756"/>
      <c r="F418" s="341" t="s">
        <v>44</v>
      </c>
      <c r="G418" s="341" t="s">
        <v>45</v>
      </c>
    </row>
    <row r="419" spans="1:7" s="339" customFormat="1" ht="12.75" customHeight="1">
      <c r="A419" s="342"/>
      <c r="B419" s="340" t="s">
        <v>2021</v>
      </c>
      <c r="C419" s="340" t="s">
        <v>190</v>
      </c>
      <c r="D419" s="757" t="s">
        <v>2020</v>
      </c>
      <c r="E419" s="340">
        <v>43431</v>
      </c>
      <c r="F419" s="340">
        <v>43438</v>
      </c>
      <c r="G419" s="340">
        <v>43103</v>
      </c>
    </row>
    <row r="420" spans="1:7" s="339" customFormat="1" ht="12.75" customHeight="1">
      <c r="A420" s="342"/>
      <c r="B420" s="340" t="s">
        <v>2019</v>
      </c>
      <c r="C420" s="340" t="s">
        <v>2018</v>
      </c>
      <c r="D420" s="757"/>
      <c r="E420" s="340">
        <v>43438</v>
      </c>
      <c r="F420" s="340">
        <v>43445</v>
      </c>
      <c r="G420" s="340">
        <v>43110</v>
      </c>
    </row>
    <row r="421" spans="1:7" s="339" customFormat="1" ht="12.75" customHeight="1">
      <c r="A421" s="342"/>
      <c r="B421" s="340" t="s">
        <v>2017</v>
      </c>
      <c r="C421" s="340" t="s">
        <v>74</v>
      </c>
      <c r="D421" s="757"/>
      <c r="E421" s="340">
        <v>43445</v>
      </c>
      <c r="F421" s="340">
        <v>43452</v>
      </c>
      <c r="G421" s="340">
        <v>43117</v>
      </c>
    </row>
    <row r="422" spans="1:7" s="339" customFormat="1" ht="12.75" customHeight="1">
      <c r="A422" s="342"/>
      <c r="B422" s="340" t="s">
        <v>2016</v>
      </c>
      <c r="C422" s="340" t="s">
        <v>2015</v>
      </c>
      <c r="D422" s="757"/>
      <c r="E422" s="340">
        <v>43452</v>
      </c>
      <c r="F422" s="340">
        <v>43459</v>
      </c>
      <c r="G422" s="340">
        <v>43124</v>
      </c>
    </row>
    <row r="423" spans="1:7" s="339" customFormat="1" ht="12.75" customHeight="1">
      <c r="A423" s="342"/>
      <c r="B423" s="340" t="s">
        <v>2014</v>
      </c>
      <c r="C423" s="340" t="s">
        <v>2013</v>
      </c>
      <c r="D423" s="757"/>
      <c r="E423" s="340">
        <v>43459</v>
      </c>
      <c r="F423" s="340">
        <v>43466</v>
      </c>
      <c r="G423" s="340">
        <v>43131</v>
      </c>
    </row>
    <row r="424" spans="1:7" s="339" customFormat="1">
      <c r="A424" s="342"/>
      <c r="B424" s="343"/>
      <c r="C424" s="343"/>
      <c r="D424" s="343"/>
      <c r="E424" s="343"/>
    </row>
    <row r="425" spans="1:7" s="339" customFormat="1">
      <c r="A425" s="342" t="s">
        <v>1064</v>
      </c>
      <c r="B425" s="755" t="s">
        <v>40</v>
      </c>
      <c r="C425" s="755" t="s">
        <v>41</v>
      </c>
      <c r="D425" s="755" t="s">
        <v>42</v>
      </c>
      <c r="E425" s="755" t="s">
        <v>2012</v>
      </c>
      <c r="F425" s="341" t="s">
        <v>317</v>
      </c>
      <c r="G425" s="341" t="s">
        <v>189</v>
      </c>
    </row>
    <row r="426" spans="1:7" s="339" customFormat="1">
      <c r="A426" s="342" t="s">
        <v>2011</v>
      </c>
      <c r="B426" s="756"/>
      <c r="C426" s="756"/>
      <c r="D426" s="756"/>
      <c r="E426" s="756"/>
      <c r="F426" s="341" t="s">
        <v>44</v>
      </c>
      <c r="G426" s="341" t="s">
        <v>45</v>
      </c>
    </row>
    <row r="427" spans="1:7" s="339" customFormat="1" ht="13.5" customHeight="1">
      <c r="A427" s="339" t="s">
        <v>1303</v>
      </c>
      <c r="B427" s="340"/>
      <c r="C427" s="340"/>
      <c r="D427" s="763" t="s">
        <v>2010</v>
      </c>
      <c r="E427" s="340">
        <v>43430</v>
      </c>
      <c r="F427" s="340">
        <v>43436</v>
      </c>
      <c r="G427" s="340">
        <v>43465</v>
      </c>
    </row>
    <row r="428" spans="1:7" s="339" customFormat="1" ht="13.5" customHeight="1">
      <c r="A428" s="339" t="s">
        <v>1303</v>
      </c>
      <c r="B428" s="340" t="s">
        <v>2009</v>
      </c>
      <c r="C428" s="340" t="s">
        <v>2008</v>
      </c>
      <c r="D428" s="764"/>
      <c r="E428" s="340">
        <f t="shared" ref="E428:G432" si="16">E427+7</f>
        <v>43437</v>
      </c>
      <c r="F428" s="340">
        <f t="shared" si="16"/>
        <v>43443</v>
      </c>
      <c r="G428" s="340">
        <f t="shared" si="16"/>
        <v>43472</v>
      </c>
    </row>
    <row r="429" spans="1:7" s="339" customFormat="1" ht="13.5" customHeight="1">
      <c r="B429" s="340" t="s">
        <v>2007</v>
      </c>
      <c r="C429" s="340" t="s">
        <v>2006</v>
      </c>
      <c r="D429" s="764"/>
      <c r="E429" s="340">
        <f t="shared" si="16"/>
        <v>43444</v>
      </c>
      <c r="F429" s="340">
        <f t="shared" si="16"/>
        <v>43450</v>
      </c>
      <c r="G429" s="340">
        <f t="shared" si="16"/>
        <v>43479</v>
      </c>
    </row>
    <row r="430" spans="1:7" s="339" customFormat="1" ht="13.5" customHeight="1">
      <c r="B430" s="340" t="s">
        <v>2005</v>
      </c>
      <c r="C430" s="340" t="s">
        <v>2004</v>
      </c>
      <c r="D430" s="764"/>
      <c r="E430" s="340">
        <f t="shared" si="16"/>
        <v>43451</v>
      </c>
      <c r="F430" s="340">
        <f t="shared" si="16"/>
        <v>43457</v>
      </c>
      <c r="G430" s="340">
        <f t="shared" si="16"/>
        <v>43486</v>
      </c>
    </row>
    <row r="431" spans="1:7" s="339" customFormat="1" ht="13.5" customHeight="1">
      <c r="B431" s="340" t="s">
        <v>2003</v>
      </c>
      <c r="C431" s="340" t="s">
        <v>2002</v>
      </c>
      <c r="D431" s="764"/>
      <c r="E431" s="340">
        <f t="shared" si="16"/>
        <v>43458</v>
      </c>
      <c r="F431" s="340">
        <f t="shared" si="16"/>
        <v>43464</v>
      </c>
      <c r="G431" s="340">
        <f t="shared" si="16"/>
        <v>43493</v>
      </c>
    </row>
    <row r="432" spans="1:7" s="339" customFormat="1" ht="13.5" customHeight="1">
      <c r="A432" s="339" t="s">
        <v>1303</v>
      </c>
      <c r="B432" s="340"/>
      <c r="C432" s="340"/>
      <c r="D432" s="765"/>
      <c r="E432" s="340">
        <f t="shared" si="16"/>
        <v>43465</v>
      </c>
      <c r="F432" s="340">
        <f t="shared" si="16"/>
        <v>43471</v>
      </c>
      <c r="G432" s="340">
        <f t="shared" si="16"/>
        <v>43500</v>
      </c>
    </row>
    <row r="433" spans="1:7">
      <c r="A433" s="338" t="s">
        <v>2001</v>
      </c>
      <c r="C433" s="337"/>
      <c r="D433" s="337"/>
      <c r="E433" s="337"/>
      <c r="G433" s="336"/>
    </row>
    <row r="434" spans="1:7">
      <c r="A434" s="335" t="s">
        <v>2000</v>
      </c>
      <c r="B434" s="758" t="s">
        <v>40</v>
      </c>
      <c r="C434" s="758" t="s">
        <v>41</v>
      </c>
      <c r="D434" s="758" t="s">
        <v>42</v>
      </c>
      <c r="E434" s="758" t="s">
        <v>1974</v>
      </c>
      <c r="F434" s="333" t="s">
        <v>317</v>
      </c>
      <c r="G434" s="333" t="s">
        <v>308</v>
      </c>
    </row>
    <row r="435" spans="1:7">
      <c r="A435" s="329" t="s">
        <v>346</v>
      </c>
      <c r="B435" s="759"/>
      <c r="C435" s="759"/>
      <c r="D435" s="759"/>
      <c r="E435" s="759"/>
      <c r="F435" s="333" t="s">
        <v>44</v>
      </c>
      <c r="G435" s="333" t="s">
        <v>45</v>
      </c>
    </row>
    <row r="436" spans="1:7" ht="13.5" customHeight="1">
      <c r="B436" s="331" t="s">
        <v>242</v>
      </c>
      <c r="C436" s="331" t="s">
        <v>1999</v>
      </c>
      <c r="D436" s="760" t="s">
        <v>1998</v>
      </c>
      <c r="E436" s="331">
        <v>43434</v>
      </c>
      <c r="F436" s="331">
        <v>43435</v>
      </c>
      <c r="G436" s="331">
        <v>43481</v>
      </c>
    </row>
    <row r="437" spans="1:7" ht="14.25" customHeight="1">
      <c r="B437" s="331" t="s">
        <v>580</v>
      </c>
      <c r="C437" s="331" t="s">
        <v>1997</v>
      </c>
      <c r="D437" s="761"/>
      <c r="E437" s="331">
        <v>43441</v>
      </c>
      <c r="F437" s="331">
        <v>43442</v>
      </c>
      <c r="G437" s="331">
        <v>43488</v>
      </c>
    </row>
    <row r="438" spans="1:7" ht="14.25" customHeight="1">
      <c r="B438" s="331" t="s">
        <v>1996</v>
      </c>
      <c r="C438" s="331" t="s">
        <v>1995</v>
      </c>
      <c r="D438" s="761"/>
      <c r="E438" s="331">
        <v>43448</v>
      </c>
      <c r="F438" s="331">
        <v>43449</v>
      </c>
      <c r="G438" s="331">
        <v>43495</v>
      </c>
    </row>
    <row r="439" spans="1:7" ht="14.25" customHeight="1">
      <c r="B439" s="331" t="s">
        <v>1994</v>
      </c>
      <c r="C439" s="331" t="s">
        <v>1993</v>
      </c>
      <c r="D439" s="761"/>
      <c r="E439" s="331">
        <v>43455</v>
      </c>
      <c r="F439" s="331">
        <v>43456</v>
      </c>
      <c r="G439" s="331">
        <v>43502</v>
      </c>
    </row>
    <row r="440" spans="1:7" ht="13.5" customHeight="1">
      <c r="B440" s="331" t="s">
        <v>1992</v>
      </c>
      <c r="C440" s="331" t="s">
        <v>1991</v>
      </c>
      <c r="D440" s="761"/>
      <c r="E440" s="331">
        <v>43462</v>
      </c>
      <c r="F440" s="331">
        <v>43463</v>
      </c>
      <c r="G440" s="331">
        <v>43509</v>
      </c>
    </row>
    <row r="441" spans="1:7" ht="13.5" customHeight="1">
      <c r="B441" s="331"/>
      <c r="C441" s="331"/>
      <c r="D441" s="762"/>
      <c r="E441" s="331">
        <v>43469</v>
      </c>
      <c r="F441" s="331">
        <v>43470</v>
      </c>
      <c r="G441" s="331">
        <v>43516</v>
      </c>
    </row>
    <row r="443" spans="1:7">
      <c r="A443" s="329" t="s">
        <v>1990</v>
      </c>
      <c r="B443" s="758" t="s">
        <v>40</v>
      </c>
      <c r="C443" s="758" t="s">
        <v>41</v>
      </c>
      <c r="D443" s="758" t="s">
        <v>42</v>
      </c>
      <c r="E443" s="758" t="s">
        <v>1974</v>
      </c>
      <c r="F443" s="333" t="s">
        <v>317</v>
      </c>
      <c r="G443" s="333" t="s">
        <v>110</v>
      </c>
    </row>
    <row r="444" spans="1:7">
      <c r="A444" s="329" t="s">
        <v>1988</v>
      </c>
      <c r="B444" s="759"/>
      <c r="C444" s="759"/>
      <c r="D444" s="759"/>
      <c r="E444" s="759"/>
      <c r="F444" s="333" t="s">
        <v>44</v>
      </c>
      <c r="G444" s="333" t="s">
        <v>45</v>
      </c>
    </row>
    <row r="445" spans="1:7" ht="13.5" customHeight="1">
      <c r="A445" s="334"/>
      <c r="B445" s="331" t="s">
        <v>1987</v>
      </c>
      <c r="C445" s="331" t="s">
        <v>1986</v>
      </c>
      <c r="D445" s="760" t="s">
        <v>186</v>
      </c>
      <c r="E445" s="331">
        <v>43431</v>
      </c>
      <c r="F445" s="331">
        <v>43437</v>
      </c>
      <c r="G445" s="331">
        <v>43452</v>
      </c>
    </row>
    <row r="446" spans="1:7" ht="13.5" customHeight="1">
      <c r="A446" s="334"/>
      <c r="B446" s="331" t="s">
        <v>1985</v>
      </c>
      <c r="C446" s="331" t="s">
        <v>1984</v>
      </c>
      <c r="D446" s="761"/>
      <c r="E446" s="331">
        <v>43438</v>
      </c>
      <c r="F446" s="331">
        <v>43444</v>
      </c>
      <c r="G446" s="331">
        <v>43459</v>
      </c>
    </row>
    <row r="447" spans="1:7" ht="13.5" customHeight="1">
      <c r="A447" s="334"/>
      <c r="B447" s="331" t="s">
        <v>1983</v>
      </c>
      <c r="C447" s="331" t="s">
        <v>1982</v>
      </c>
      <c r="D447" s="761"/>
      <c r="E447" s="331">
        <v>43445</v>
      </c>
      <c r="F447" s="331">
        <v>43451</v>
      </c>
      <c r="G447" s="331">
        <v>43466</v>
      </c>
    </row>
    <row r="448" spans="1:7" ht="13.5" customHeight="1">
      <c r="A448" s="334"/>
      <c r="B448" s="331" t="s">
        <v>1981</v>
      </c>
      <c r="C448" s="331" t="s">
        <v>1980</v>
      </c>
      <c r="D448" s="761"/>
      <c r="E448" s="331">
        <v>43452</v>
      </c>
      <c r="F448" s="331">
        <v>43458</v>
      </c>
      <c r="G448" s="331">
        <v>43473</v>
      </c>
    </row>
    <row r="449" spans="1:7" ht="13.5" customHeight="1">
      <c r="A449" s="334"/>
      <c r="B449" s="331" t="s">
        <v>1979</v>
      </c>
      <c r="C449" s="331" t="s">
        <v>1978</v>
      </c>
      <c r="D449" s="761"/>
      <c r="E449" s="331">
        <v>43459</v>
      </c>
      <c r="F449" s="331">
        <v>43465</v>
      </c>
      <c r="G449" s="331">
        <v>43480</v>
      </c>
    </row>
    <row r="450" spans="1:7" ht="13.5" customHeight="1">
      <c r="A450" s="334"/>
      <c r="B450" s="331" t="s">
        <v>1977</v>
      </c>
      <c r="C450" s="331" t="s">
        <v>1976</v>
      </c>
      <c r="D450" s="762"/>
      <c r="E450" s="331">
        <v>43466</v>
      </c>
      <c r="F450" s="331">
        <v>43472</v>
      </c>
      <c r="G450" s="331">
        <v>43487</v>
      </c>
    </row>
    <row r="452" spans="1:7">
      <c r="A452" s="329" t="s">
        <v>1989</v>
      </c>
      <c r="B452" s="758" t="s">
        <v>40</v>
      </c>
      <c r="C452" s="758" t="s">
        <v>41</v>
      </c>
      <c r="D452" s="758" t="s">
        <v>42</v>
      </c>
      <c r="E452" s="758" t="s">
        <v>1974</v>
      </c>
      <c r="F452" s="333" t="s">
        <v>317</v>
      </c>
      <c r="G452" s="333" t="s">
        <v>108</v>
      </c>
    </row>
    <row r="453" spans="1:7">
      <c r="A453" s="329" t="s">
        <v>1988</v>
      </c>
      <c r="B453" s="759"/>
      <c r="C453" s="759"/>
      <c r="D453" s="759"/>
      <c r="E453" s="759"/>
      <c r="F453" s="333" t="s">
        <v>44</v>
      </c>
      <c r="G453" s="333" t="s">
        <v>45</v>
      </c>
    </row>
    <row r="454" spans="1:7" ht="13.5" customHeight="1">
      <c r="B454" s="331" t="s">
        <v>1987</v>
      </c>
      <c r="C454" s="331" t="s">
        <v>1986</v>
      </c>
      <c r="D454" s="760" t="s">
        <v>186</v>
      </c>
      <c r="E454" s="331">
        <v>43431</v>
      </c>
      <c r="F454" s="331">
        <v>43437</v>
      </c>
      <c r="G454" s="331">
        <v>43455</v>
      </c>
    </row>
    <row r="455" spans="1:7" ht="13.5" customHeight="1">
      <c r="B455" s="331" t="s">
        <v>1985</v>
      </c>
      <c r="C455" s="331" t="s">
        <v>1984</v>
      </c>
      <c r="D455" s="761"/>
      <c r="E455" s="331">
        <v>43438</v>
      </c>
      <c r="F455" s="331">
        <v>43444</v>
      </c>
      <c r="G455" s="331">
        <v>43462</v>
      </c>
    </row>
    <row r="456" spans="1:7" ht="13.5" customHeight="1">
      <c r="B456" s="331" t="s">
        <v>1983</v>
      </c>
      <c r="C456" s="331" t="s">
        <v>1982</v>
      </c>
      <c r="D456" s="761"/>
      <c r="E456" s="331">
        <v>43445</v>
      </c>
      <c r="F456" s="331">
        <v>43451</v>
      </c>
      <c r="G456" s="331">
        <v>43469</v>
      </c>
    </row>
    <row r="457" spans="1:7" ht="13.5" customHeight="1">
      <c r="B457" s="331" t="s">
        <v>1981</v>
      </c>
      <c r="C457" s="331" t="s">
        <v>1980</v>
      </c>
      <c r="D457" s="761"/>
      <c r="E457" s="331">
        <v>43452</v>
      </c>
      <c r="F457" s="331">
        <v>43458</v>
      </c>
      <c r="G457" s="331">
        <v>43476</v>
      </c>
    </row>
    <row r="458" spans="1:7" ht="13.5" customHeight="1">
      <c r="B458" s="331" t="s">
        <v>1979</v>
      </c>
      <c r="C458" s="331" t="s">
        <v>1978</v>
      </c>
      <c r="D458" s="761"/>
      <c r="E458" s="331">
        <v>43459</v>
      </c>
      <c r="F458" s="331">
        <v>43465</v>
      </c>
      <c r="G458" s="331">
        <v>43483</v>
      </c>
    </row>
    <row r="459" spans="1:7" ht="13.5" customHeight="1">
      <c r="B459" s="331" t="s">
        <v>1977</v>
      </c>
      <c r="C459" s="331" t="s">
        <v>1976</v>
      </c>
      <c r="D459" s="762"/>
      <c r="E459" s="331">
        <v>43466</v>
      </c>
      <c r="F459" s="331">
        <v>43472</v>
      </c>
      <c r="G459" s="331">
        <v>43490</v>
      </c>
    </row>
    <row r="461" spans="1:7">
      <c r="A461" s="329" t="s">
        <v>1975</v>
      </c>
      <c r="B461" s="758" t="s">
        <v>40</v>
      </c>
      <c r="C461" s="758" t="s">
        <v>41</v>
      </c>
      <c r="D461" s="758" t="s">
        <v>42</v>
      </c>
      <c r="E461" s="758" t="s">
        <v>1974</v>
      </c>
      <c r="F461" s="333" t="s">
        <v>317</v>
      </c>
      <c r="G461" s="333" t="s">
        <v>1973</v>
      </c>
    </row>
    <row r="462" spans="1:7">
      <c r="A462" s="329" t="s">
        <v>1972</v>
      </c>
      <c r="B462" s="759"/>
      <c r="C462" s="759"/>
      <c r="D462" s="759"/>
      <c r="E462" s="759"/>
      <c r="F462" s="333" t="s">
        <v>44</v>
      </c>
      <c r="G462" s="333" t="s">
        <v>45</v>
      </c>
    </row>
    <row r="463" spans="1:7" ht="12.75" customHeight="1">
      <c r="B463" s="331"/>
      <c r="C463" s="332"/>
      <c r="D463" s="760" t="s">
        <v>1971</v>
      </c>
      <c r="E463" s="331">
        <v>43431</v>
      </c>
      <c r="F463" s="331">
        <v>43436</v>
      </c>
      <c r="G463" s="331">
        <v>43445</v>
      </c>
    </row>
    <row r="464" spans="1:7" ht="13.5" customHeight="1">
      <c r="B464" s="331"/>
      <c r="C464" s="332"/>
      <c r="D464" s="761"/>
      <c r="E464" s="331">
        <v>43438</v>
      </c>
      <c r="F464" s="331">
        <v>43443</v>
      </c>
      <c r="G464" s="331">
        <v>43452</v>
      </c>
    </row>
    <row r="465" spans="2:7" ht="12.75" customHeight="1">
      <c r="B465" s="331"/>
      <c r="C465" s="332"/>
      <c r="D465" s="761"/>
      <c r="E465" s="331">
        <v>43445</v>
      </c>
      <c r="F465" s="331">
        <v>43450</v>
      </c>
      <c r="G465" s="331">
        <v>43459</v>
      </c>
    </row>
    <row r="466" spans="2:7" ht="12.75" customHeight="1">
      <c r="B466" s="331"/>
      <c r="C466" s="332"/>
      <c r="D466" s="761"/>
      <c r="E466" s="331">
        <v>43452</v>
      </c>
      <c r="F466" s="331">
        <v>43457</v>
      </c>
      <c r="G466" s="331">
        <v>43466</v>
      </c>
    </row>
    <row r="467" spans="2:7" ht="12.75" customHeight="1">
      <c r="B467" s="331"/>
      <c r="C467" s="332"/>
      <c r="D467" s="761"/>
      <c r="E467" s="331">
        <v>43459</v>
      </c>
      <c r="F467" s="331">
        <v>43464</v>
      </c>
      <c r="G467" s="331">
        <v>43473</v>
      </c>
    </row>
    <row r="468" spans="2:7" ht="12.75" customHeight="1">
      <c r="B468" s="331"/>
      <c r="C468" s="332"/>
      <c r="D468" s="762"/>
      <c r="E468" s="331">
        <v>43466</v>
      </c>
      <c r="F468" s="331">
        <v>43471</v>
      </c>
      <c r="G468" s="331">
        <v>43480</v>
      </c>
    </row>
    <row r="469" spans="2:7">
      <c r="C469" s="330"/>
    </row>
  </sheetData>
  <mergeCells count="256">
    <mergeCell ref="C341:C342"/>
    <mergeCell ref="B349:B350"/>
    <mergeCell ref="B384:B385"/>
    <mergeCell ref="D311:D315"/>
    <mergeCell ref="D349:D350"/>
    <mergeCell ref="D319:D323"/>
    <mergeCell ref="D386:D391"/>
    <mergeCell ref="B358:B359"/>
    <mergeCell ref="B375:B376"/>
    <mergeCell ref="C333:C334"/>
    <mergeCell ref="B325:B326"/>
    <mergeCell ref="B333:B334"/>
    <mergeCell ref="B341:B342"/>
    <mergeCell ref="C384:C385"/>
    <mergeCell ref="B367:B368"/>
    <mergeCell ref="C367:C368"/>
    <mergeCell ref="D375:D376"/>
    <mergeCell ref="B409:B410"/>
    <mergeCell ref="C409:C410"/>
    <mergeCell ref="D409:D410"/>
    <mergeCell ref="B401:B402"/>
    <mergeCell ref="C401:C402"/>
    <mergeCell ref="D377:D382"/>
    <mergeCell ref="D395:D399"/>
    <mergeCell ref="D351:D356"/>
    <mergeCell ref="C349:C350"/>
    <mergeCell ref="C358:C359"/>
    <mergeCell ref="C375:C376"/>
    <mergeCell ref="B393:B394"/>
    <mergeCell ref="C393:C394"/>
    <mergeCell ref="C7:C8"/>
    <mergeCell ref="D7:D8"/>
    <mergeCell ref="C67:C68"/>
    <mergeCell ref="B59:B60"/>
    <mergeCell ref="B15:B16"/>
    <mergeCell ref="C15:C16"/>
    <mergeCell ref="E213:E214"/>
    <mergeCell ref="A1:G1"/>
    <mergeCell ref="A4:G4"/>
    <mergeCell ref="B7:B8"/>
    <mergeCell ref="B24:B25"/>
    <mergeCell ref="B51:B52"/>
    <mergeCell ref="B76:B77"/>
    <mergeCell ref="E7:E8"/>
    <mergeCell ref="E24:E25"/>
    <mergeCell ref="E51:E52"/>
    <mergeCell ref="D15:D16"/>
    <mergeCell ref="E15:E16"/>
    <mergeCell ref="D76:D77"/>
    <mergeCell ref="C24:C25"/>
    <mergeCell ref="E257:E258"/>
    <mergeCell ref="E443:E444"/>
    <mergeCell ref="E222:E223"/>
    <mergeCell ref="E409:E410"/>
    <mergeCell ref="E358:E359"/>
    <mergeCell ref="E375:E376"/>
    <mergeCell ref="E76:E77"/>
    <mergeCell ref="D67:D68"/>
    <mergeCell ref="E67:E68"/>
    <mergeCell ref="D401:D402"/>
    <mergeCell ref="C434:C435"/>
    <mergeCell ref="D411:D415"/>
    <mergeCell ref="D403:D407"/>
    <mergeCell ref="C425:C426"/>
    <mergeCell ref="C443:C444"/>
    <mergeCell ref="D425:D426"/>
    <mergeCell ref="D434:D435"/>
    <mergeCell ref="D443:D444"/>
    <mergeCell ref="D335:D339"/>
    <mergeCell ref="D343:D347"/>
    <mergeCell ref="E384:E385"/>
    <mergeCell ref="E349:E350"/>
    <mergeCell ref="E341:E342"/>
    <mergeCell ref="E401:E402"/>
    <mergeCell ref="E425:E426"/>
    <mergeCell ref="D341:D342"/>
    <mergeCell ref="D384:D385"/>
    <mergeCell ref="D393:D394"/>
    <mergeCell ref="E393:E394"/>
    <mergeCell ref="D358:D359"/>
    <mergeCell ref="D24:D25"/>
    <mergeCell ref="C204:C205"/>
    <mergeCell ref="C59:C60"/>
    <mergeCell ref="C144:C145"/>
    <mergeCell ref="D144:D145"/>
    <mergeCell ref="E144:E145"/>
    <mergeCell ref="E33:E34"/>
    <mergeCell ref="C76:C77"/>
    <mergeCell ref="E196:E197"/>
    <mergeCell ref="D94:D98"/>
    <mergeCell ref="E367:E368"/>
    <mergeCell ref="D367:D368"/>
    <mergeCell ref="D369:D373"/>
    <mergeCell ref="D69:D74"/>
    <mergeCell ref="E127:E128"/>
    <mergeCell ref="D204:D205"/>
    <mergeCell ref="D213:D214"/>
    <mergeCell ref="E109:E110"/>
    <mergeCell ref="E118:E119"/>
    <mergeCell ref="E188:E189"/>
    <mergeCell ref="E100:E101"/>
    <mergeCell ref="D179:D180"/>
    <mergeCell ref="D196:D197"/>
    <mergeCell ref="E153:E154"/>
    <mergeCell ref="E162:E163"/>
    <mergeCell ref="E179:E180"/>
    <mergeCell ref="D188:D189"/>
    <mergeCell ref="E204:E205"/>
    <mergeCell ref="D118:D119"/>
    <mergeCell ref="E170:E171"/>
    <mergeCell ref="D172:D177"/>
    <mergeCell ref="E135:E136"/>
    <mergeCell ref="B204:B205"/>
    <mergeCell ref="D153:D154"/>
    <mergeCell ref="D162:D163"/>
    <mergeCell ref="D127:D128"/>
    <mergeCell ref="D109:D110"/>
    <mergeCell ref="D170:D171"/>
    <mergeCell ref="B109:B110"/>
    <mergeCell ref="C127:C128"/>
    <mergeCell ref="B144:B145"/>
    <mergeCell ref="B162:B163"/>
    <mergeCell ref="C109:C110"/>
    <mergeCell ref="D135:D136"/>
    <mergeCell ref="B188:B189"/>
    <mergeCell ref="C188:C189"/>
    <mergeCell ref="C162:C163"/>
    <mergeCell ref="B196:B197"/>
    <mergeCell ref="C153:C154"/>
    <mergeCell ref="B179:B180"/>
    <mergeCell ref="B153:B154"/>
    <mergeCell ref="B127:B128"/>
    <mergeCell ref="C179:C180"/>
    <mergeCell ref="C92:C93"/>
    <mergeCell ref="D92:D93"/>
    <mergeCell ref="C51:C52"/>
    <mergeCell ref="E84:E85"/>
    <mergeCell ref="B84:B85"/>
    <mergeCell ref="C84:C85"/>
    <mergeCell ref="E42:E43"/>
    <mergeCell ref="E92:E93"/>
    <mergeCell ref="B33:B34"/>
    <mergeCell ref="C33:C34"/>
    <mergeCell ref="D33:D34"/>
    <mergeCell ref="D51:D52"/>
    <mergeCell ref="D59:D60"/>
    <mergeCell ref="D53:D57"/>
    <mergeCell ref="D86:D90"/>
    <mergeCell ref="D61:D65"/>
    <mergeCell ref="E59:E60"/>
    <mergeCell ref="D84:D85"/>
    <mergeCell ref="B67:B68"/>
    <mergeCell ref="B222:B223"/>
    <mergeCell ref="C231:C232"/>
    <mergeCell ref="B231:B232"/>
    <mergeCell ref="C213:C214"/>
    <mergeCell ref="C196:C197"/>
    <mergeCell ref="D42:D43"/>
    <mergeCell ref="B100:B101"/>
    <mergeCell ref="B308:B309"/>
    <mergeCell ref="B317:B318"/>
    <mergeCell ref="B266:B267"/>
    <mergeCell ref="B291:B292"/>
    <mergeCell ref="B118:B119"/>
    <mergeCell ref="C257:C258"/>
    <mergeCell ref="D100:D101"/>
    <mergeCell ref="B213:B214"/>
    <mergeCell ref="C100:C101"/>
    <mergeCell ref="B170:B171"/>
    <mergeCell ref="B135:B136"/>
    <mergeCell ref="C135:C136"/>
    <mergeCell ref="B42:B43"/>
    <mergeCell ref="C42:C43"/>
    <mergeCell ref="C118:C119"/>
    <mergeCell ref="C170:C171"/>
    <mergeCell ref="B92:B93"/>
    <mergeCell ref="B239:B240"/>
    <mergeCell ref="C239:C240"/>
    <mergeCell ref="B300:B301"/>
    <mergeCell ref="B248:B249"/>
    <mergeCell ref="B283:B284"/>
    <mergeCell ref="B274:B275"/>
    <mergeCell ref="C291:C292"/>
    <mergeCell ref="C300:C301"/>
    <mergeCell ref="C266:C267"/>
    <mergeCell ref="C283:C284"/>
    <mergeCell ref="B257:B258"/>
    <mergeCell ref="E283:E284"/>
    <mergeCell ref="E325:E326"/>
    <mergeCell ref="D325:D326"/>
    <mergeCell ref="E317:E318"/>
    <mergeCell ref="D333:D334"/>
    <mergeCell ref="E274:E275"/>
    <mergeCell ref="E266:E267"/>
    <mergeCell ref="D317:D318"/>
    <mergeCell ref="D327:D331"/>
    <mergeCell ref="E248:E249"/>
    <mergeCell ref="D266:D267"/>
    <mergeCell ref="D231:D232"/>
    <mergeCell ref="D276:D281"/>
    <mergeCell ref="E231:E232"/>
    <mergeCell ref="E239:E240"/>
    <mergeCell ref="E333:E334"/>
    <mergeCell ref="D239:D240"/>
    <mergeCell ref="E308:E309"/>
    <mergeCell ref="D291:D292"/>
    <mergeCell ref="E291:E292"/>
    <mergeCell ref="E300:E301"/>
    <mergeCell ref="D285:D289"/>
    <mergeCell ref="D293:D298"/>
    <mergeCell ref="D360:D365"/>
    <mergeCell ref="D111:D116"/>
    <mergeCell ref="D120:D125"/>
    <mergeCell ref="D181:D186"/>
    <mergeCell ref="D190:D194"/>
    <mergeCell ref="D206:D211"/>
    <mergeCell ref="D215:D220"/>
    <mergeCell ref="D250:D255"/>
    <mergeCell ref="D268:D272"/>
    <mergeCell ref="D259:D263"/>
    <mergeCell ref="D248:D249"/>
    <mergeCell ref="D257:D258"/>
    <mergeCell ref="D302:D306"/>
    <mergeCell ref="C325:C326"/>
    <mergeCell ref="C274:C275"/>
    <mergeCell ref="C308:C309"/>
    <mergeCell ref="C317:C318"/>
    <mergeCell ref="C248:C249"/>
    <mergeCell ref="D222:D223"/>
    <mergeCell ref="D300:D301"/>
    <mergeCell ref="D308:D309"/>
    <mergeCell ref="D274:D275"/>
    <mergeCell ref="D283:D284"/>
    <mergeCell ref="C222:C223"/>
    <mergeCell ref="E417:E418"/>
    <mergeCell ref="D419:D423"/>
    <mergeCell ref="E461:E462"/>
    <mergeCell ref="E452:E453"/>
    <mergeCell ref="B443:B444"/>
    <mergeCell ref="B461:B462"/>
    <mergeCell ref="C461:C462"/>
    <mergeCell ref="D463:D468"/>
    <mergeCell ref="D436:D441"/>
    <mergeCell ref="D427:D432"/>
    <mergeCell ref="B417:B418"/>
    <mergeCell ref="C417:C418"/>
    <mergeCell ref="D417:D418"/>
    <mergeCell ref="E434:E435"/>
    <mergeCell ref="B452:B453"/>
    <mergeCell ref="C452:C453"/>
    <mergeCell ref="B425:B426"/>
    <mergeCell ref="B434:B435"/>
    <mergeCell ref="D445:D450"/>
    <mergeCell ref="D452:D453"/>
    <mergeCell ref="D461:D462"/>
    <mergeCell ref="D454:D459"/>
  </mergeCells>
  <phoneticPr fontId="9" type="noConversion"/>
  <hyperlinks>
    <hyperlink ref="A118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320" r:id="rId2" tooltip="SEAMAX ROWAYTON 009W" display="javascript:void(0);"/>
    <hyperlink ref="C320" r:id="rId3" tooltip="SEAMAX ROWAYTON 009W" display="javascript:void(0);"/>
    <hyperlink ref="B321" r:id="rId4" tooltip="VANTAGE 1301-025W" display="javascript:void(0);"/>
    <hyperlink ref="C321" r:id="rId5" tooltip="VANTAGE 1301-025W" display="javascript:void(0);"/>
    <hyperlink ref="B322" r:id="rId6" tooltip="VALIANT 1302-023W" display="javascript:void(0);"/>
    <hyperlink ref="C322" r:id="rId7" tooltip="VALIANT 1302-023W" display="javascript:void(0);"/>
    <hyperlink ref="B323" r:id="rId8" tooltip="CMA CGM CARL ANTOINE 0AA21W1MA" display="javascript:void(0);"/>
    <hyperlink ref="B44" r:id="rId9" display="javascript:void(0);"/>
    <hyperlink ref="B45" r:id="rId10" display="javascript:void(0);"/>
    <hyperlink ref="B46" r:id="rId11" display="javascript:void(0);"/>
    <hyperlink ref="B47" r:id="rId12" display="javascript:void(0);"/>
    <hyperlink ref="B48" r:id="rId13" display="javascript:void(0);"/>
    <hyperlink ref="B49" r:id="rId14" display="javascript:void(0);"/>
    <hyperlink ref="C69" r:id="rId15" display="https://www.cma-cgm.com/ebusiness/schedules/voyage/detail?voyageReference=0BX2BW1MA"/>
    <hyperlink ref="C70" r:id="rId16" display="https://www.cma-cgm.com/ebusiness/schedules/voyage/detail?voyageReference=0BX2DW1MA"/>
    <hyperlink ref="C71" r:id="rId17" display="https://www.cma-cgm.com/ebusiness/schedules/voyage/detail?voyageReference=0BX2FW1MA"/>
    <hyperlink ref="C72" r:id="rId18" display="https://www.cma-cgm.com/ebusiness/schedules/voyage/detail?voyageReference=0BX2HW1MA"/>
    <hyperlink ref="C73" r:id="rId19" display="https://www.cma-cgm.com/ebusiness/schedules/voyage/detail?voyageReference=0BX2JW1MA"/>
    <hyperlink ref="B111" r:id="rId20" location="vesselSchedules?fromDate=2018-12-01&amp;vesselCode=D07" display="https://www.maersk.com/schedules/ - vesselSchedules?fromDate=2018-12-01&amp;vesselCode=D07"/>
    <hyperlink ref="B112" r:id="rId21" location="vesselSchedules?fromDate=2018-12-01&amp;vesselCode=Y65" display="https://www.maersk.com/schedules/ - vesselSchedules?fromDate=2018-12-01&amp;vesselCode=Y65"/>
    <hyperlink ref="B113" r:id="rId22" location="vesselSchedules?fromDate=2018-12-01&amp;vesselCode=B36" display="https://www.maersk.com/schedules/ - vesselSchedules?fromDate=2018-12-01&amp;vesselCode=B36"/>
    <hyperlink ref="B114" r:id="rId23" location="vesselSchedules?fromDate=2018-12-01&amp;vesselCode=0VB" display="https://www.maersk.com/schedules/ - vesselSchedules?fromDate=2018-12-01&amp;vesselCode=0VB"/>
    <hyperlink ref="B115" r:id="rId24" location="vesselSchedules?fromDate=2018-12-01&amp;vesselCode=I36" display="https://www.maersk.com/schedules/ - vesselSchedules?fromDate=2018-12-01&amp;vesselCode=I36"/>
    <hyperlink ref="B116" r:id="rId25" location="vesselSchedules?fromDate=2018-12-01&amp;vesselCode=6YB" display="https://www.maersk.com/schedules/ - vesselSchedules?fromDate=2018-12-01&amp;vesselCode=6YB"/>
    <hyperlink ref="B120" r:id="rId26" location="vesselSchedules?fromDate=2018-12-01&amp;vesselCode=D07" display="https://www.maersk.com/schedules/ - vesselSchedules?fromDate=2018-12-01&amp;vesselCode=D07"/>
    <hyperlink ref="B121" r:id="rId27" location="vesselSchedules?fromDate=2018-12-01&amp;vesselCode=Y65" display="https://www.maersk.com/schedules/ - vesselSchedules?fromDate=2018-12-01&amp;vesselCode=Y65"/>
    <hyperlink ref="B122" r:id="rId28" location="vesselSchedules?fromDate=2018-12-01&amp;vesselCode=B36" display="https://www.maersk.com/schedules/ - vesselSchedules?fromDate=2018-12-01&amp;vesselCode=B36"/>
    <hyperlink ref="B123" r:id="rId29" location="vesselSchedules?fromDate=2018-12-01&amp;vesselCode=0VB" display="https://www.maersk.com/schedules/ - vesselSchedules?fromDate=2018-12-01&amp;vesselCode=0VB"/>
    <hyperlink ref="B124" r:id="rId30" location="vesselSchedules?fromDate=2018-12-01&amp;vesselCode=I36" display="https://www.maersk.com/schedules/ - vesselSchedules?fromDate=2018-12-01&amp;vesselCode=I36"/>
    <hyperlink ref="B125" r:id="rId31" location="vesselSchedules?fromDate=2018-12-01&amp;vesselCode=6YB" display="https://www.maersk.com/schedules/ - vesselSchedules?fromDate=2018-12-01&amp;vesselCode=6YB"/>
    <hyperlink ref="B181" r:id="rId32" display="javascript:void(0);"/>
    <hyperlink ref="C181" r:id="rId33" display="javascript:void(0);"/>
    <hyperlink ref="B182" r:id="rId34" display="javascript:void(0);"/>
    <hyperlink ref="C182" r:id="rId35" display="javascript:void(0);"/>
    <hyperlink ref="B183" r:id="rId36" display="javascript:void(0);"/>
    <hyperlink ref="C183" r:id="rId37" display="javascript:void(0);"/>
    <hyperlink ref="B184" r:id="rId38" display="javascript:void(0);"/>
    <hyperlink ref="C184" r:id="rId39" display="javascript:void(0);"/>
    <hyperlink ref="B185" r:id="rId40" display="javascript:void(0);"/>
    <hyperlink ref="C185" r:id="rId41" display="javascript:void(0);"/>
    <hyperlink ref="B186" r:id="rId42" display="javascript:void(0);"/>
    <hyperlink ref="C186" r:id="rId43" display="javascript:void(0);"/>
    <hyperlink ref="B190" r:id="rId44" display="javascript:void(0);"/>
    <hyperlink ref="C190" r:id="rId45" display="javascript:void(0);"/>
    <hyperlink ref="B191" r:id="rId46" display="javascript:void(0);"/>
    <hyperlink ref="C191" r:id="rId47" display="javascript:void(0);"/>
    <hyperlink ref="B192" r:id="rId48" display="javascript:void(0);"/>
    <hyperlink ref="C192" r:id="rId49" display="javascript:void(0);"/>
    <hyperlink ref="B193" r:id="rId50" display="javascript:void(0);"/>
    <hyperlink ref="C193" r:id="rId51" display="javascript:void(0);"/>
    <hyperlink ref="B194" r:id="rId52" display="javascript:void(0);"/>
    <hyperlink ref="C194" r:id="rId53" display="javascript:void(0);"/>
    <hyperlink ref="B224" r:id="rId54" display="javascript:void(0);"/>
    <hyperlink ref="C224" r:id="rId55" display="javascript:void(0);"/>
    <hyperlink ref="B225" r:id="rId56" display="javascript:void(0);"/>
    <hyperlink ref="C225" r:id="rId57" display="javascript:void(0);"/>
    <hyperlink ref="B226" r:id="rId58" display="javascript:void(0);"/>
    <hyperlink ref="C226" r:id="rId59" display="javascript:void(0);"/>
    <hyperlink ref="B227" r:id="rId60" display="javascript:void(0);"/>
    <hyperlink ref="C227" r:id="rId61" display="javascript:void(0);"/>
    <hyperlink ref="B215" r:id="rId62" display="javascript:void(0);"/>
    <hyperlink ref="B216" r:id="rId63" display="javascript:void(0);"/>
    <hyperlink ref="B219" r:id="rId64" display="javascript:void(0);"/>
    <hyperlink ref="B327" r:id="rId65" location="vesselSchedules?fromDate=2018-12-01&amp;vesselCode=H7E" display="https://www.maersk.com/schedules/ - vesselSchedules?fromDate=2018-12-01&amp;vesselCode=H7E"/>
    <hyperlink ref="B328" r:id="rId66" location="vesselSchedules?fromDate=2018-12-01&amp;vesselCode=464" display="https://www.maersk.com/schedules/ - vesselSchedules?fromDate=2018-12-01&amp;vesselCode=464"/>
    <hyperlink ref="B329" r:id="rId67" location="vesselSchedules?fromDate=2018-12-01&amp;vesselCode=694" display="https://www.maersk.com/schedules/ - vesselSchedules?fromDate=2018-12-01&amp;vesselCode=694"/>
    <hyperlink ref="B330" r:id="rId68" location="vesselSchedules?fromDate=2018-12-01&amp;vesselCode=474" display="https://www.maersk.com/schedules/ - vesselSchedules?fromDate=2018-12-01&amp;vesselCode=474"/>
    <hyperlink ref="B331" r:id="rId69" location="vesselSchedules?fromDate=2018-12-01&amp;vesselCode=695" display="https://www.maersk.com/schedules/ - vesselSchedules?fromDate=2018-12-01&amp;vesselCode=695"/>
    <hyperlink ref="B351" r:id="rId70" location="vesselSchedules?fromDate=2018-12-01&amp;vesselCode=268" display="https://www.maersk.com/schedules/ - vesselSchedules?fromDate=2018-12-01&amp;vesselCode=268"/>
    <hyperlink ref="B352" r:id="rId71" location="vesselSchedules?fromDate=2018-12-01&amp;vesselCode=5G2" display="https://www.maersk.com/schedules/ - vesselSchedules?fromDate=2018-12-01&amp;vesselCode=5G2"/>
    <hyperlink ref="B353" r:id="rId72" location="vesselSchedules?fromDate=2018-12-01&amp;vesselCode=C8H" display="https://www.maersk.com/schedules/ - vesselSchedules?fromDate=2018-12-01&amp;vesselCode=C8H"/>
    <hyperlink ref="B355" r:id="rId73" location="vesselSchedules?fromDate=2018-12-01&amp;vesselCode=D6R" display="https://www.maersk.com/schedules/ - vesselSchedules?fromDate=2018-12-01&amp;vesselCode=D6R"/>
    <hyperlink ref="B356" r:id="rId74" location="vesselSchedules?fromDate=2018-12-01&amp;vesselCode=021" display="https://www.maersk.com/schedules/ - vesselSchedules?fromDate=2018-12-01&amp;vesselCode=021"/>
    <hyperlink ref="B369" r:id="rId75" location="vesselSchedules?fromDate=2018-12-01&amp;vesselCode=27I" display="https://www.maersk.com/schedules/ - vesselSchedules?fromDate=2018-12-01&amp;vesselCode=27I"/>
    <hyperlink ref="B370" r:id="rId76" location="vesselSchedules?fromDate=2018-12-01&amp;vesselCode=8SH" display="https://www.maersk.com/schedules/ - vesselSchedules?fromDate=2018-12-01&amp;vesselCode=8SH"/>
    <hyperlink ref="B371" r:id="rId77" location="vesselSchedules?fromDate=2018-12-01&amp;vesselCode=81J" display="https://www.maersk.com/schedules/ - vesselSchedules?fromDate=2018-12-01&amp;vesselCode=81J"/>
    <hyperlink ref="B372" r:id="rId78" location="vesselSchedules?fromDate=2018-12-01&amp;vesselCode=L5R" display="https://www.maersk.com/schedules/ - vesselSchedules?fromDate=2018-12-01&amp;vesselCode=L5R"/>
    <hyperlink ref="B373" r:id="rId79" location="vesselSchedules?fromDate=2018-12-01&amp;vesselCode=531" display="https://www.maersk.com/schedules/ - vesselSchedules?fromDate=2018-12-01&amp;vesselCode=531"/>
    <hyperlink ref="B445" r:id="rId80" display="javascript:void(0);"/>
    <hyperlink ref="C445" r:id="rId81" display="javascript:void(0);"/>
    <hyperlink ref="B446" r:id="rId82" display="javascript:void(0);"/>
    <hyperlink ref="C446" r:id="rId83" display="javascript:void(0);"/>
    <hyperlink ref="B447" r:id="rId84" display="javascript:void(0);"/>
    <hyperlink ref="C447" r:id="rId85" display="javascript:void(0);"/>
    <hyperlink ref="B448" r:id="rId86" display="javascript:void(0);"/>
    <hyperlink ref="C448" r:id="rId87" display="javascript:void(0);"/>
    <hyperlink ref="B449" r:id="rId88" display="javascript:void(0);"/>
    <hyperlink ref="C449" r:id="rId89" display="javascript:void(0);"/>
    <hyperlink ref="B450" r:id="rId90" display="javascript:void(0);"/>
    <hyperlink ref="C450" r:id="rId91" display="javascript:void(0);"/>
    <hyperlink ref="B454" r:id="rId92" display="javascript:void(0);"/>
    <hyperlink ref="C454" r:id="rId93" display="javascript:void(0);"/>
    <hyperlink ref="B455" r:id="rId94" display="javascript:void(0);"/>
    <hyperlink ref="C455" r:id="rId95" display="javascript:void(0);"/>
    <hyperlink ref="B456" r:id="rId96" display="javascript:void(0);"/>
    <hyperlink ref="C456" r:id="rId97" display="javascript:void(0);"/>
    <hyperlink ref="B457" r:id="rId98" display="javascript:void(0);"/>
    <hyperlink ref="C457" r:id="rId99" display="javascript:void(0);"/>
    <hyperlink ref="B458" r:id="rId100" display="javascript:void(0);"/>
    <hyperlink ref="C458" r:id="rId101" display="javascript:void(0);"/>
    <hyperlink ref="B459" r:id="rId102" display="javascript:void(0);"/>
    <hyperlink ref="C459" r:id="rId103" display="javascript:void(0);"/>
    <hyperlink ref="B276" r:id="rId104" display="javascript:void(0);"/>
    <hyperlink ref="B277" r:id="rId105" display="javascript:void(0);"/>
    <hyperlink ref="B278" r:id="rId106" display="javascript:void(0);"/>
    <hyperlink ref="B285" r:id="rId107" display="javascript:void(0);"/>
    <hyperlink ref="B286" r:id="rId108" display="javascript:void(0);"/>
    <hyperlink ref="B287" r:id="rId109" display="javascript:void(0);"/>
    <hyperlink ref="B288" r:id="rId110" display="javascript:void(0);"/>
    <hyperlink ref="B289" r:id="rId111" display="javascript:void(0);"/>
    <hyperlink ref="B293" r:id="rId112" display="javascript:void(0);"/>
    <hyperlink ref="B294" r:id="rId113" display="javascript:void(0);"/>
    <hyperlink ref="B295" r:id="rId114" display="javascript:void(0);"/>
    <hyperlink ref="B302" r:id="rId115" display="javascript:void(0);"/>
    <hyperlink ref="B303" r:id="rId116" display="javascript:void(0);"/>
    <hyperlink ref="B304" r:id="rId117" display="javascript:void(0);"/>
    <hyperlink ref="B305" r:id="rId118" display="javascript:void(0);"/>
    <hyperlink ref="B306" r:id="rId119" display="javascript:void(0);"/>
    <hyperlink ref="B310" r:id="rId120" display="javascript:void(0);"/>
    <hyperlink ref="B311" r:id="rId121" display="javascript:void(0);"/>
    <hyperlink ref="B312" r:id="rId122" display="javascript:void(0);"/>
    <hyperlink ref="B386" r:id="rId123" display="javascript:void(0);"/>
    <hyperlink ref="B387" r:id="rId124" display="javascript:void(0);"/>
    <hyperlink ref="B388" r:id="rId125" display="javascript:void(0);"/>
    <hyperlink ref="B389" r:id="rId126" display="javascript:void(0);"/>
    <hyperlink ref="B391" r:id="rId127" display="javascript:void(0);"/>
    <hyperlink ref="B436" r:id="rId128" display="javascript:void(0);"/>
    <hyperlink ref="B437" r:id="rId129" display="javascript:void(0);"/>
    <hyperlink ref="B438" r:id="rId130" display="javascript:void(0);"/>
    <hyperlink ref="B419" r:id="rId131" tooltip="Please click here for Schedule details." display="javascript:void(0);"/>
    <hyperlink ref="C419" r:id="rId132" tooltip="Please click here for Schedule details." display="javascript:void(0);"/>
    <hyperlink ref="B420" r:id="rId133" tooltip="Please click here for Schedule details." display="javascript:void(0);"/>
    <hyperlink ref="C420" r:id="rId134" tooltip="Please click here for Schedule details." display="javascript:void(0);"/>
    <hyperlink ref="B421" r:id="rId135" tooltip="Please click here for Schedule details." display="javascript:void(0);"/>
    <hyperlink ref="C421" r:id="rId136" tooltip="Please click here for Schedule details." display="javascript:void(0);"/>
    <hyperlink ref="B423" r:id="rId137" tooltip="Please click here for Schedule details." display="javascript:void(0);"/>
    <hyperlink ref="C423" r:id="rId138" tooltip="Please click here for Schedule details." display="javascript:void(0);"/>
    <hyperlink ref="B422" r:id="rId139" tooltip="Please click here for Schedule details." display="javascript:void(0);"/>
    <hyperlink ref="C422" r:id="rId140" tooltip="Please click here for Schedule details." display="javascript:void(0);"/>
    <hyperlink ref="C259" r:id="rId141" display="https://www.cma-cgm.com/ebusiness/schedules/voyage/detail?voyageReference=0VK15W1MA"/>
    <hyperlink ref="C260" r:id="rId142" display="https://www.cma-cgm.com/ebusiness/schedules/voyage/detail?voyageReference=0VK17W1MA"/>
    <hyperlink ref="C261" r:id="rId143" display="https://www.cma-cgm.com/ebusiness/schedules/voyage/detail?voyageReference=0VK19W1MA"/>
    <hyperlink ref="C262" r:id="rId144" display="https://www.cma-cgm.com/ebusiness/schedules/voyage/detail?voyageReference=0VK1BW1MA"/>
    <hyperlink ref="C263" r:id="rId145" display="https://www.cma-cgm.com/ebusiness/schedules/voyage/detail?voyageReference=0VK1DW1MA"/>
    <hyperlink ref="B411" r:id="rId146" display="javascript:void(0);"/>
    <hyperlink ref="C411" r:id="rId147" display="javascript:void(0);"/>
    <hyperlink ref="B412" r:id="rId148" display="javascript:void(0);"/>
    <hyperlink ref="C412" r:id="rId149" display="javascript:void(0);"/>
    <hyperlink ref="B413" r:id="rId150" display="javascript:void(0);"/>
    <hyperlink ref="C413" r:id="rId151" display="javascript:void(0);"/>
    <hyperlink ref="B414" r:id="rId152" display="javascript:void(0);"/>
    <hyperlink ref="C414" r:id="rId153" display="javascript:void(0);"/>
    <hyperlink ref="B415" r:id="rId154" display="javascript:void(0);"/>
    <hyperlink ref="C415" r:id="rId155" display="javascript:void(0);"/>
    <hyperlink ref="B403" r:id="rId156" tooltip="Please click here for Schedule details." display="javascript:void(0);"/>
    <hyperlink ref="C403" r:id="rId157" tooltip="Please click here for Schedule details." display="javascript:void(0);"/>
    <hyperlink ref="B404" r:id="rId158" tooltip="Please click here for Schedule details." display="javascript:void(0);"/>
    <hyperlink ref="C404" r:id="rId159" tooltip="Please click here for Schedule details." display="javascript:void(0);"/>
    <hyperlink ref="B405" r:id="rId160" tooltip="Please click here for Schedule details." display="javascript:void(0);"/>
    <hyperlink ref="C405" r:id="rId161" tooltip="Please click here for Schedule details." display="javascript:void(0);"/>
    <hyperlink ref="B406" r:id="rId162" tooltip="Please click here for Schedule details." display="javascript:void(0);"/>
    <hyperlink ref="C406" r:id="rId163" tooltip="Please click here for Schedule details." display="javascript:void(0);"/>
    <hyperlink ref="B407" r:id="rId164" tooltip="Please click here for Schedule details." display="javascript:void(0);"/>
    <hyperlink ref="C407" r:id="rId165" tooltip="Please click here for Schedule details." display="javascript:void(0);"/>
  </hyperlinks>
  <pageMargins left="0.69930555555555596" right="0.69930555555555596" top="0.75" bottom="0.75" header="0.3" footer="0.3"/>
  <pageSetup paperSize="9" orientation="portrait" horizontalDpi="200" verticalDpi="300" r:id="rId166"/>
  <drawing r:id="rId167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5"/>
  <sheetViews>
    <sheetView zoomScale="120" workbookViewId="0">
      <selection activeCell="B443" sqref="B443:C447"/>
    </sheetView>
  </sheetViews>
  <sheetFormatPr defaultRowHeight="15.75"/>
  <cols>
    <col min="1" max="1" width="4.375" style="421" customWidth="1"/>
    <col min="2" max="2" width="43.875" style="420" customWidth="1"/>
    <col min="3" max="3" width="12.375" style="419" customWidth="1"/>
    <col min="4" max="4" width="12.5" style="418" customWidth="1"/>
    <col min="5" max="5" width="14.875" style="418" customWidth="1"/>
    <col min="6" max="6" width="13.125" style="418" customWidth="1"/>
    <col min="7" max="7" width="18.625" style="418" customWidth="1"/>
    <col min="8" max="8" width="23.25" style="418" customWidth="1"/>
    <col min="9" max="16384" width="9" style="418"/>
  </cols>
  <sheetData>
    <row r="1" spans="1:7" ht="67.5" customHeight="1">
      <c r="A1" s="791" t="s">
        <v>2585</v>
      </c>
      <c r="B1" s="792"/>
      <c r="C1" s="791"/>
      <c r="D1" s="791"/>
      <c r="E1" s="791"/>
      <c r="F1" s="792"/>
      <c r="G1" s="791"/>
    </row>
    <row r="2" spans="1:7" ht="33.75" customHeight="1">
      <c r="A2" s="793" t="s">
        <v>37</v>
      </c>
      <c r="B2" s="794"/>
      <c r="C2" s="614"/>
      <c r="D2" s="613"/>
      <c r="E2" s="613"/>
      <c r="F2" s="613"/>
      <c r="G2" s="612">
        <v>43405</v>
      </c>
    </row>
    <row r="3" spans="1:7" s="419" customFormat="1" ht="21.75" customHeight="1">
      <c r="A3" s="611"/>
      <c r="B3" s="795"/>
      <c r="C3" s="796"/>
      <c r="D3" s="796"/>
      <c r="E3" s="796"/>
      <c r="F3" s="796"/>
      <c r="G3" s="796"/>
    </row>
    <row r="4" spans="1:7" s="419" customFormat="1" ht="15" customHeight="1">
      <c r="A4" s="610" t="s">
        <v>38</v>
      </c>
      <c r="B4" s="610"/>
      <c r="C4" s="610"/>
      <c r="D4" s="610"/>
      <c r="E4" s="610"/>
      <c r="F4" s="610"/>
      <c r="G4" s="610"/>
    </row>
    <row r="5" spans="1:7" s="475" customFormat="1" ht="15" customHeight="1">
      <c r="A5" s="797" t="s">
        <v>69</v>
      </c>
      <c r="B5" s="797"/>
      <c r="C5" s="609"/>
      <c r="D5" s="608"/>
      <c r="E5" s="608"/>
      <c r="F5" s="607"/>
      <c r="G5" s="607"/>
    </row>
    <row r="6" spans="1:7" s="424" customFormat="1" ht="15" customHeight="1">
      <c r="A6" s="577"/>
      <c r="B6" s="787" t="s">
        <v>40</v>
      </c>
      <c r="C6" s="799" t="s">
        <v>41</v>
      </c>
      <c r="D6" s="799" t="s">
        <v>11</v>
      </c>
      <c r="E6" s="581" t="s">
        <v>2412</v>
      </c>
      <c r="F6" s="582" t="s">
        <v>12</v>
      </c>
      <c r="G6" s="581" t="s">
        <v>69</v>
      </c>
    </row>
    <row r="7" spans="1:7" s="424" customFormat="1" ht="15" customHeight="1">
      <c r="A7" s="577"/>
      <c r="B7" s="787"/>
      <c r="C7" s="799"/>
      <c r="D7" s="799"/>
      <c r="E7" s="581" t="s">
        <v>2411</v>
      </c>
      <c r="F7" s="582" t="s">
        <v>44</v>
      </c>
      <c r="G7" s="581" t="s">
        <v>45</v>
      </c>
    </row>
    <row r="8" spans="1:7" s="424" customFormat="1" ht="15" customHeight="1">
      <c r="A8" s="577"/>
      <c r="B8" s="481" t="s">
        <v>659</v>
      </c>
      <c r="C8" s="481" t="s">
        <v>94</v>
      </c>
      <c r="D8" s="874" t="s">
        <v>186</v>
      </c>
      <c r="E8" s="606">
        <f>F8-5</f>
        <v>43435</v>
      </c>
      <c r="F8" s="588">
        <v>43440</v>
      </c>
      <c r="G8" s="588">
        <f>F8+40</f>
        <v>43480</v>
      </c>
    </row>
    <row r="9" spans="1:7" s="424" customFormat="1" ht="15" customHeight="1">
      <c r="A9" s="577"/>
      <c r="B9" s="481" t="s">
        <v>660</v>
      </c>
      <c r="C9" s="481" t="s">
        <v>128</v>
      </c>
      <c r="D9" s="875"/>
      <c r="E9" s="606">
        <f>F9-5</f>
        <v>43442</v>
      </c>
      <c r="F9" s="588">
        <f>F8+7</f>
        <v>43447</v>
      </c>
      <c r="G9" s="588">
        <f>F9+40</f>
        <v>43487</v>
      </c>
    </row>
    <row r="10" spans="1:7" s="424" customFormat="1" ht="15" customHeight="1">
      <c r="A10" s="577"/>
      <c r="B10" s="457" t="s">
        <v>661</v>
      </c>
      <c r="C10" s="481" t="s">
        <v>51</v>
      </c>
      <c r="D10" s="875"/>
      <c r="E10" s="606">
        <f>F10-5</f>
        <v>43449</v>
      </c>
      <c r="F10" s="588">
        <f>F9+7</f>
        <v>43454</v>
      </c>
      <c r="G10" s="588">
        <f>F10+40</f>
        <v>43494</v>
      </c>
    </row>
    <row r="11" spans="1:7" s="424" customFormat="1" ht="15" customHeight="1">
      <c r="A11" s="577"/>
      <c r="B11" s="481" t="s">
        <v>662</v>
      </c>
      <c r="C11" s="532" t="s">
        <v>51</v>
      </c>
      <c r="D11" s="875"/>
      <c r="E11" s="606">
        <f>F11-5</f>
        <v>43456</v>
      </c>
      <c r="F11" s="588">
        <f>F10+7</f>
        <v>43461</v>
      </c>
      <c r="G11" s="588">
        <f>F11+40</f>
        <v>43501</v>
      </c>
    </row>
    <row r="12" spans="1:7" s="424" customFormat="1" ht="15" customHeight="1">
      <c r="A12" s="577"/>
      <c r="B12" s="457" t="s">
        <v>2507</v>
      </c>
      <c r="C12" s="457" t="s">
        <v>47</v>
      </c>
      <c r="D12" s="876"/>
      <c r="E12" s="606">
        <f>F12-5</f>
        <v>43463</v>
      </c>
      <c r="F12" s="588">
        <f>F11+7</f>
        <v>43468</v>
      </c>
      <c r="G12" s="588">
        <f>F12+40</f>
        <v>43508</v>
      </c>
    </row>
    <row r="13" spans="1:7" s="434" customFormat="1" ht="15" customHeight="1">
      <c r="A13" s="788" t="s">
        <v>71</v>
      </c>
      <c r="B13" s="788"/>
      <c r="C13" s="591"/>
      <c r="D13" s="591"/>
      <c r="E13" s="584"/>
      <c r="F13" s="583"/>
      <c r="G13" s="583"/>
    </row>
    <row r="14" spans="1:7" s="424" customFormat="1" ht="15" customHeight="1">
      <c r="A14" s="577"/>
      <c r="B14" s="787" t="s">
        <v>40</v>
      </c>
      <c r="C14" s="799" t="s">
        <v>41</v>
      </c>
      <c r="D14" s="799" t="s">
        <v>11</v>
      </c>
      <c r="E14" s="581" t="s">
        <v>2412</v>
      </c>
      <c r="F14" s="582" t="s">
        <v>12</v>
      </c>
      <c r="G14" s="581" t="s">
        <v>71</v>
      </c>
    </row>
    <row r="15" spans="1:7" s="424" customFormat="1" ht="15" customHeight="1">
      <c r="A15" s="577"/>
      <c r="B15" s="787"/>
      <c r="C15" s="799"/>
      <c r="D15" s="799"/>
      <c r="E15" s="581" t="s">
        <v>2411</v>
      </c>
      <c r="F15" s="582" t="s">
        <v>44</v>
      </c>
      <c r="G15" s="581" t="s">
        <v>45</v>
      </c>
    </row>
    <row r="16" spans="1:7" s="424" customFormat="1" ht="15" customHeight="1">
      <c r="A16" s="577"/>
      <c r="B16" s="481" t="s">
        <v>659</v>
      </c>
      <c r="C16" s="481" t="s">
        <v>94</v>
      </c>
      <c r="D16" s="874" t="s">
        <v>136</v>
      </c>
      <c r="E16" s="587">
        <f>F16-5</f>
        <v>43435</v>
      </c>
      <c r="F16" s="588">
        <v>43440</v>
      </c>
      <c r="G16" s="586">
        <f>F16+35</f>
        <v>43475</v>
      </c>
    </row>
    <row r="17" spans="1:7" s="424" customFormat="1" ht="15" customHeight="1">
      <c r="A17" s="577"/>
      <c r="B17" s="481" t="s">
        <v>660</v>
      </c>
      <c r="C17" s="481" t="s">
        <v>128</v>
      </c>
      <c r="D17" s="875"/>
      <c r="E17" s="587">
        <f>F17-5</f>
        <v>43442</v>
      </c>
      <c r="F17" s="586">
        <f>F16+7</f>
        <v>43447</v>
      </c>
      <c r="G17" s="586">
        <f>F17+35</f>
        <v>43482</v>
      </c>
    </row>
    <row r="18" spans="1:7" s="424" customFormat="1" ht="15" customHeight="1">
      <c r="A18" s="577"/>
      <c r="B18" s="457" t="s">
        <v>661</v>
      </c>
      <c r="C18" s="481" t="s">
        <v>51</v>
      </c>
      <c r="D18" s="875"/>
      <c r="E18" s="587">
        <f>F18-5</f>
        <v>43449</v>
      </c>
      <c r="F18" s="586">
        <f>F17+7</f>
        <v>43454</v>
      </c>
      <c r="G18" s="586">
        <f>F18+35</f>
        <v>43489</v>
      </c>
    </row>
    <row r="19" spans="1:7" s="490" customFormat="1" ht="15" customHeight="1">
      <c r="A19" s="577"/>
      <c r="B19" s="481" t="s">
        <v>662</v>
      </c>
      <c r="C19" s="532" t="s">
        <v>51</v>
      </c>
      <c r="D19" s="875"/>
      <c r="E19" s="587">
        <f>F19-5</f>
        <v>43456</v>
      </c>
      <c r="F19" s="586">
        <f>F18+7</f>
        <v>43461</v>
      </c>
      <c r="G19" s="586">
        <f>F19+35</f>
        <v>43496</v>
      </c>
    </row>
    <row r="20" spans="1:7" s="546" customFormat="1" ht="15" customHeight="1">
      <c r="A20" s="577"/>
      <c r="B20" s="457" t="s">
        <v>2507</v>
      </c>
      <c r="C20" s="457" t="s">
        <v>47</v>
      </c>
      <c r="D20" s="876"/>
      <c r="E20" s="587">
        <f>F20-5</f>
        <v>43463</v>
      </c>
      <c r="F20" s="586">
        <f>F19+7</f>
        <v>43468</v>
      </c>
      <c r="G20" s="586">
        <f>F20+35</f>
        <v>43503</v>
      </c>
    </row>
    <row r="21" spans="1:7" s="420" customFormat="1" ht="15" customHeight="1">
      <c r="A21" s="788" t="s">
        <v>2584</v>
      </c>
      <c r="B21" s="788"/>
      <c r="C21" s="591"/>
      <c r="D21" s="584"/>
      <c r="E21" s="584"/>
      <c r="F21" s="583"/>
      <c r="G21" s="583"/>
    </row>
    <row r="22" spans="1:7" s="424" customFormat="1" ht="15" customHeight="1">
      <c r="A22" s="577"/>
      <c r="B22" s="789" t="s">
        <v>40</v>
      </c>
      <c r="C22" s="800" t="s">
        <v>41</v>
      </c>
      <c r="D22" s="800" t="s">
        <v>11</v>
      </c>
      <c r="E22" s="581" t="s">
        <v>2412</v>
      </c>
      <c r="F22" s="582" t="s">
        <v>12</v>
      </c>
      <c r="G22" s="590" t="s">
        <v>2584</v>
      </c>
    </row>
    <row r="23" spans="1:7" s="424" customFormat="1" ht="15" customHeight="1">
      <c r="A23" s="577"/>
      <c r="B23" s="790"/>
      <c r="C23" s="852"/>
      <c r="D23" s="852"/>
      <c r="E23" s="581" t="s">
        <v>2411</v>
      </c>
      <c r="F23" s="589" t="s">
        <v>44</v>
      </c>
      <c r="G23" s="581" t="s">
        <v>45</v>
      </c>
    </row>
    <row r="24" spans="1:7" s="424" customFormat="1" ht="15" customHeight="1">
      <c r="A24" s="577"/>
      <c r="B24" s="481" t="s">
        <v>659</v>
      </c>
      <c r="C24" s="481" t="s">
        <v>94</v>
      </c>
      <c r="D24" s="877" t="s">
        <v>2583</v>
      </c>
      <c r="E24" s="587">
        <f>F24-5</f>
        <v>43435</v>
      </c>
      <c r="F24" s="588">
        <v>43440</v>
      </c>
      <c r="G24" s="586">
        <f>F24+41</f>
        <v>43481</v>
      </c>
    </row>
    <row r="25" spans="1:7" s="424" customFormat="1" ht="15" customHeight="1">
      <c r="A25" s="577"/>
      <c r="B25" s="481" t="s">
        <v>660</v>
      </c>
      <c r="C25" s="481" t="s">
        <v>128</v>
      </c>
      <c r="D25" s="877"/>
      <c r="E25" s="587">
        <f>F25-5</f>
        <v>43442</v>
      </c>
      <c r="F25" s="586">
        <f>F24+7</f>
        <v>43447</v>
      </c>
      <c r="G25" s="586">
        <f>F25+41</f>
        <v>43488</v>
      </c>
    </row>
    <row r="26" spans="1:7" s="424" customFormat="1" ht="15" customHeight="1">
      <c r="A26" s="577"/>
      <c r="B26" s="457" t="s">
        <v>661</v>
      </c>
      <c r="C26" s="481" t="s">
        <v>51</v>
      </c>
      <c r="D26" s="877"/>
      <c r="E26" s="587">
        <f>F26-5</f>
        <v>43449</v>
      </c>
      <c r="F26" s="586">
        <f>F25+7</f>
        <v>43454</v>
      </c>
      <c r="G26" s="586">
        <f>F26+41</f>
        <v>43495</v>
      </c>
    </row>
    <row r="27" spans="1:7" s="424" customFormat="1" ht="15.95" customHeight="1">
      <c r="A27" s="577"/>
      <c r="B27" s="481" t="s">
        <v>662</v>
      </c>
      <c r="C27" s="532" t="s">
        <v>51</v>
      </c>
      <c r="D27" s="877"/>
      <c r="E27" s="587">
        <f>F27-5</f>
        <v>43456</v>
      </c>
      <c r="F27" s="586">
        <f>F26+7</f>
        <v>43461</v>
      </c>
      <c r="G27" s="586">
        <f>F27+41</f>
        <v>43502</v>
      </c>
    </row>
    <row r="28" spans="1:7" s="424" customFormat="1" ht="15" customHeight="1">
      <c r="A28" s="577"/>
      <c r="B28" s="457" t="s">
        <v>2507</v>
      </c>
      <c r="C28" s="457" t="s">
        <v>47</v>
      </c>
      <c r="D28" s="877"/>
      <c r="E28" s="587">
        <f>F28-5</f>
        <v>43463</v>
      </c>
      <c r="F28" s="586">
        <f>F27+7</f>
        <v>43468</v>
      </c>
      <c r="G28" s="586">
        <f>F28+41</f>
        <v>43509</v>
      </c>
    </row>
    <row r="29" spans="1:7" s="434" customFormat="1" ht="15" customHeight="1">
      <c r="A29" s="788" t="s">
        <v>57</v>
      </c>
      <c r="B29" s="788"/>
      <c r="C29" s="591"/>
      <c r="D29" s="584"/>
      <c r="E29" s="584"/>
      <c r="F29" s="583"/>
      <c r="G29" s="583"/>
    </row>
    <row r="30" spans="1:7" s="424" customFormat="1" ht="15" customHeight="1">
      <c r="A30" s="577"/>
      <c r="B30" s="789" t="s">
        <v>40</v>
      </c>
      <c r="C30" s="800" t="s">
        <v>41</v>
      </c>
      <c r="D30" s="800" t="s">
        <v>11</v>
      </c>
      <c r="E30" s="581" t="s">
        <v>2412</v>
      </c>
      <c r="F30" s="582" t="s">
        <v>12</v>
      </c>
      <c r="G30" s="590" t="s">
        <v>57</v>
      </c>
    </row>
    <row r="31" spans="1:7" s="424" customFormat="1" ht="15" customHeight="1">
      <c r="A31" s="577"/>
      <c r="B31" s="790"/>
      <c r="C31" s="852"/>
      <c r="D31" s="801"/>
      <c r="E31" s="581" t="s">
        <v>2411</v>
      </c>
      <c r="F31" s="589" t="s">
        <v>44</v>
      </c>
      <c r="G31" s="581" t="s">
        <v>45</v>
      </c>
    </row>
    <row r="32" spans="1:7" s="424" customFormat="1" ht="15" customHeight="1">
      <c r="A32" s="577"/>
      <c r="B32" s="481" t="s">
        <v>659</v>
      </c>
      <c r="C32" s="481" t="s">
        <v>94</v>
      </c>
      <c r="D32" s="874" t="s">
        <v>136</v>
      </c>
      <c r="E32" s="587">
        <f>F32-6</f>
        <v>43434</v>
      </c>
      <c r="F32" s="588">
        <v>43440</v>
      </c>
      <c r="G32" s="586">
        <f>F32+40</f>
        <v>43480</v>
      </c>
    </row>
    <row r="33" spans="1:7" s="424" customFormat="1" ht="14.25" customHeight="1">
      <c r="A33" s="577"/>
      <c r="B33" s="481" t="s">
        <v>660</v>
      </c>
      <c r="C33" s="481" t="s">
        <v>128</v>
      </c>
      <c r="D33" s="875"/>
      <c r="E33" s="587">
        <f>F33-6</f>
        <v>43441</v>
      </c>
      <c r="F33" s="586">
        <f>F32+7</f>
        <v>43447</v>
      </c>
      <c r="G33" s="586">
        <f>F33+40</f>
        <v>43487</v>
      </c>
    </row>
    <row r="34" spans="1:7" s="424" customFormat="1" ht="15" customHeight="1">
      <c r="A34" s="577"/>
      <c r="B34" s="457" t="s">
        <v>661</v>
      </c>
      <c r="C34" s="481" t="s">
        <v>51</v>
      </c>
      <c r="D34" s="875"/>
      <c r="E34" s="587">
        <f>F34-6</f>
        <v>43448</v>
      </c>
      <c r="F34" s="586">
        <f>F33+7</f>
        <v>43454</v>
      </c>
      <c r="G34" s="586">
        <f>F34+40</f>
        <v>43494</v>
      </c>
    </row>
    <row r="35" spans="1:7" s="424" customFormat="1" ht="15" customHeight="1">
      <c r="A35" s="577"/>
      <c r="B35" s="481" t="s">
        <v>662</v>
      </c>
      <c r="C35" s="532" t="s">
        <v>51</v>
      </c>
      <c r="D35" s="875"/>
      <c r="E35" s="587">
        <f>F35-6</f>
        <v>43455</v>
      </c>
      <c r="F35" s="586">
        <f>F34+7</f>
        <v>43461</v>
      </c>
      <c r="G35" s="586">
        <f>F35+40</f>
        <v>43501</v>
      </c>
    </row>
    <row r="36" spans="1:7" s="424" customFormat="1" ht="15" customHeight="1">
      <c r="A36" s="577"/>
      <c r="B36" s="457" t="s">
        <v>2507</v>
      </c>
      <c r="C36" s="457" t="s">
        <v>47</v>
      </c>
      <c r="D36" s="876"/>
      <c r="E36" s="587">
        <f>F36-6</f>
        <v>43462</v>
      </c>
      <c r="F36" s="586">
        <f>F35+7</f>
        <v>43468</v>
      </c>
      <c r="G36" s="586">
        <f>F36+40</f>
        <v>43508</v>
      </c>
    </row>
    <row r="37" spans="1:7" s="434" customFormat="1" ht="14.1" customHeight="1">
      <c r="A37" s="788" t="s">
        <v>70</v>
      </c>
      <c r="B37" s="788"/>
      <c r="C37" s="591"/>
      <c r="D37" s="591"/>
      <c r="E37" s="584"/>
      <c r="F37" s="583"/>
      <c r="G37" s="583"/>
    </row>
    <row r="38" spans="1:7" s="424" customFormat="1" ht="15" customHeight="1">
      <c r="A38" s="577"/>
      <c r="B38" s="787" t="s">
        <v>40</v>
      </c>
      <c r="C38" s="799" t="s">
        <v>41</v>
      </c>
      <c r="D38" s="799" t="s">
        <v>11</v>
      </c>
      <c r="E38" s="581" t="s">
        <v>2412</v>
      </c>
      <c r="F38" s="582" t="s">
        <v>12</v>
      </c>
      <c r="G38" s="581" t="s">
        <v>70</v>
      </c>
    </row>
    <row r="39" spans="1:7" s="424" customFormat="1" ht="15" customHeight="1">
      <c r="A39" s="577"/>
      <c r="B39" s="787"/>
      <c r="C39" s="799"/>
      <c r="D39" s="799"/>
      <c r="E39" s="581" t="s">
        <v>2411</v>
      </c>
      <c r="F39" s="582" t="s">
        <v>44</v>
      </c>
      <c r="G39" s="581" t="s">
        <v>45</v>
      </c>
    </row>
    <row r="40" spans="1:7" s="424" customFormat="1" ht="15" customHeight="1">
      <c r="A40" s="577"/>
      <c r="B40" s="481" t="s">
        <v>659</v>
      </c>
      <c r="C40" s="481" t="s">
        <v>94</v>
      </c>
      <c r="D40" s="874" t="s">
        <v>136</v>
      </c>
      <c r="E40" s="587">
        <f>F40-5</f>
        <v>43435</v>
      </c>
      <c r="F40" s="588">
        <v>43440</v>
      </c>
      <c r="G40" s="586">
        <f>F40+44</f>
        <v>43484</v>
      </c>
    </row>
    <row r="41" spans="1:7" s="424" customFormat="1" ht="15" customHeight="1">
      <c r="A41" s="577"/>
      <c r="B41" s="481" t="s">
        <v>660</v>
      </c>
      <c r="C41" s="481" t="s">
        <v>128</v>
      </c>
      <c r="D41" s="875"/>
      <c r="E41" s="587">
        <f>F41-5</f>
        <v>43442</v>
      </c>
      <c r="F41" s="586">
        <f>F40+7</f>
        <v>43447</v>
      </c>
      <c r="G41" s="586">
        <f>F41+44</f>
        <v>43491</v>
      </c>
    </row>
    <row r="42" spans="1:7" s="424" customFormat="1" ht="15" customHeight="1">
      <c r="A42" s="577"/>
      <c r="B42" s="457" t="s">
        <v>661</v>
      </c>
      <c r="C42" s="481" t="s">
        <v>51</v>
      </c>
      <c r="D42" s="875"/>
      <c r="E42" s="587">
        <f>F42-5</f>
        <v>43449</v>
      </c>
      <c r="F42" s="586">
        <f>F41+7</f>
        <v>43454</v>
      </c>
      <c r="G42" s="586">
        <f>F42+44</f>
        <v>43498</v>
      </c>
    </row>
    <row r="43" spans="1:7" s="490" customFormat="1" ht="15" customHeight="1">
      <c r="A43" s="577"/>
      <c r="B43" s="481" t="s">
        <v>662</v>
      </c>
      <c r="C43" s="532" t="s">
        <v>51</v>
      </c>
      <c r="D43" s="875"/>
      <c r="E43" s="587">
        <f>F43-5</f>
        <v>43456</v>
      </c>
      <c r="F43" s="586">
        <f>F42+7</f>
        <v>43461</v>
      </c>
      <c r="G43" s="586">
        <f>F43+44</f>
        <v>43505</v>
      </c>
    </row>
    <row r="44" spans="1:7" s="546" customFormat="1" ht="15" customHeight="1">
      <c r="A44" s="577"/>
      <c r="B44" s="457" t="s">
        <v>2507</v>
      </c>
      <c r="C44" s="457" t="s">
        <v>47</v>
      </c>
      <c r="D44" s="876"/>
      <c r="E44" s="587">
        <f>F44-5</f>
        <v>43463</v>
      </c>
      <c r="F44" s="586">
        <f>F43+7</f>
        <v>43468</v>
      </c>
      <c r="G44" s="586">
        <f>F44+44</f>
        <v>43512</v>
      </c>
    </row>
    <row r="45" spans="1:7" s="434" customFormat="1" ht="15" customHeight="1">
      <c r="A45" s="788" t="s">
        <v>39</v>
      </c>
      <c r="B45" s="788"/>
      <c r="C45" s="584"/>
      <c r="D45" s="583"/>
      <c r="E45" s="583"/>
      <c r="F45" s="583"/>
      <c r="G45" s="605"/>
    </row>
    <row r="46" spans="1:7" s="424" customFormat="1" ht="15" customHeight="1">
      <c r="A46" s="601"/>
      <c r="B46" s="787" t="s">
        <v>40</v>
      </c>
      <c r="C46" s="799" t="s">
        <v>41</v>
      </c>
      <c r="D46" s="799" t="s">
        <v>11</v>
      </c>
      <c r="E46" s="581" t="s">
        <v>2412</v>
      </c>
      <c r="F46" s="582" t="s">
        <v>12</v>
      </c>
      <c r="G46" s="581" t="s">
        <v>39</v>
      </c>
    </row>
    <row r="47" spans="1:7" s="424" customFormat="1" ht="15" customHeight="1">
      <c r="A47" s="601"/>
      <c r="B47" s="787"/>
      <c r="C47" s="799"/>
      <c r="D47" s="799"/>
      <c r="E47" s="581" t="s">
        <v>2411</v>
      </c>
      <c r="F47" s="582" t="s">
        <v>44</v>
      </c>
      <c r="G47" s="581" t="s">
        <v>45</v>
      </c>
    </row>
    <row r="48" spans="1:7" s="424" customFormat="1" ht="15" customHeight="1">
      <c r="A48" s="577"/>
      <c r="B48" s="481" t="s">
        <v>659</v>
      </c>
      <c r="C48" s="481" t="s">
        <v>94</v>
      </c>
      <c r="D48" s="874" t="s">
        <v>186</v>
      </c>
      <c r="E48" s="587">
        <f>F48-5</f>
        <v>43435</v>
      </c>
      <c r="F48" s="588">
        <v>43440</v>
      </c>
      <c r="G48" s="586">
        <f>F48+34</f>
        <v>43474</v>
      </c>
    </row>
    <row r="49" spans="1:7" s="424" customFormat="1" ht="15" customHeight="1">
      <c r="A49" s="577"/>
      <c r="B49" s="481" t="s">
        <v>660</v>
      </c>
      <c r="C49" s="481" t="s">
        <v>128</v>
      </c>
      <c r="D49" s="875"/>
      <c r="E49" s="587">
        <f>F49-5</f>
        <v>43442</v>
      </c>
      <c r="F49" s="586">
        <f>F48+7</f>
        <v>43447</v>
      </c>
      <c r="G49" s="586">
        <f>F49+34</f>
        <v>43481</v>
      </c>
    </row>
    <row r="50" spans="1:7" s="424" customFormat="1" ht="15" customHeight="1">
      <c r="A50" s="577"/>
      <c r="B50" s="457" t="s">
        <v>661</v>
      </c>
      <c r="C50" s="481" t="s">
        <v>51</v>
      </c>
      <c r="D50" s="875"/>
      <c r="E50" s="587">
        <f>F50-5</f>
        <v>43449</v>
      </c>
      <c r="F50" s="586">
        <f>F49+7</f>
        <v>43454</v>
      </c>
      <c r="G50" s="586">
        <f>F50+34</f>
        <v>43488</v>
      </c>
    </row>
    <row r="51" spans="1:7" s="424" customFormat="1" ht="14.25" customHeight="1">
      <c r="A51" s="577"/>
      <c r="B51" s="481" t="s">
        <v>662</v>
      </c>
      <c r="C51" s="532" t="s">
        <v>51</v>
      </c>
      <c r="D51" s="875"/>
      <c r="E51" s="587">
        <f>F51-5</f>
        <v>43456</v>
      </c>
      <c r="F51" s="586">
        <f>F50+7</f>
        <v>43461</v>
      </c>
      <c r="G51" s="586">
        <f>F51+34</f>
        <v>43495</v>
      </c>
    </row>
    <row r="52" spans="1:7" s="424" customFormat="1" ht="14.25" customHeight="1">
      <c r="A52" s="577"/>
      <c r="B52" s="457" t="s">
        <v>2507</v>
      </c>
      <c r="C52" s="457" t="s">
        <v>47</v>
      </c>
      <c r="D52" s="876"/>
      <c r="E52" s="587">
        <f>F52-5</f>
        <v>43463</v>
      </c>
      <c r="F52" s="586">
        <f>F51+7</f>
        <v>43468</v>
      </c>
      <c r="G52" s="586">
        <f>F52+34</f>
        <v>43502</v>
      </c>
    </row>
    <row r="53" spans="1:7" s="434" customFormat="1" ht="15">
      <c r="A53" s="788" t="s">
        <v>2582</v>
      </c>
      <c r="B53" s="788"/>
      <c r="C53" s="591"/>
      <c r="D53" s="584"/>
      <c r="E53" s="584"/>
      <c r="F53" s="583"/>
      <c r="G53" s="583"/>
    </row>
    <row r="54" spans="1:7" s="424" customFormat="1" ht="15" customHeight="1">
      <c r="A54" s="601"/>
      <c r="B54" s="787" t="s">
        <v>40</v>
      </c>
      <c r="C54" s="799" t="s">
        <v>41</v>
      </c>
      <c r="D54" s="799" t="s">
        <v>11</v>
      </c>
      <c r="E54" s="581" t="s">
        <v>2412</v>
      </c>
      <c r="F54" s="582" t="s">
        <v>12</v>
      </c>
      <c r="G54" s="581" t="s">
        <v>55</v>
      </c>
    </row>
    <row r="55" spans="1:7" s="424" customFormat="1" ht="15" customHeight="1">
      <c r="A55" s="601"/>
      <c r="B55" s="787"/>
      <c r="C55" s="799"/>
      <c r="D55" s="799"/>
      <c r="E55" s="581" t="s">
        <v>2411</v>
      </c>
      <c r="F55" s="582" t="s">
        <v>44</v>
      </c>
      <c r="G55" s="581" t="s">
        <v>45</v>
      </c>
    </row>
    <row r="56" spans="1:7" s="424" customFormat="1" ht="15" customHeight="1">
      <c r="A56" s="577"/>
      <c r="B56" s="481" t="s">
        <v>659</v>
      </c>
      <c r="C56" s="481" t="s">
        <v>94</v>
      </c>
      <c r="D56" s="874" t="s">
        <v>2581</v>
      </c>
      <c r="E56" s="587">
        <f>F56-5</f>
        <v>43435</v>
      </c>
      <c r="F56" s="588">
        <v>43440</v>
      </c>
      <c r="G56" s="586">
        <f>F56+33</f>
        <v>43473</v>
      </c>
    </row>
    <row r="57" spans="1:7" s="424" customFormat="1" ht="15" customHeight="1">
      <c r="A57" s="577"/>
      <c r="B57" s="481" t="s">
        <v>660</v>
      </c>
      <c r="C57" s="481" t="s">
        <v>128</v>
      </c>
      <c r="D57" s="875"/>
      <c r="E57" s="587">
        <f>F57-5</f>
        <v>43442</v>
      </c>
      <c r="F57" s="586">
        <f>F56+7</f>
        <v>43447</v>
      </c>
      <c r="G57" s="586">
        <f>F57+33</f>
        <v>43480</v>
      </c>
    </row>
    <row r="58" spans="1:7" s="424" customFormat="1" ht="15" customHeight="1">
      <c r="A58" s="577"/>
      <c r="B58" s="457" t="s">
        <v>661</v>
      </c>
      <c r="C58" s="481" t="s">
        <v>51</v>
      </c>
      <c r="D58" s="875"/>
      <c r="E58" s="587">
        <f>F58-5</f>
        <v>43449</v>
      </c>
      <c r="F58" s="586">
        <f>F57+7</f>
        <v>43454</v>
      </c>
      <c r="G58" s="586">
        <f>F58+33</f>
        <v>43487</v>
      </c>
    </row>
    <row r="59" spans="1:7" s="424" customFormat="1" ht="14.25" customHeight="1">
      <c r="A59" s="577"/>
      <c r="B59" s="481" t="s">
        <v>662</v>
      </c>
      <c r="C59" s="532" t="s">
        <v>51</v>
      </c>
      <c r="D59" s="875"/>
      <c r="E59" s="587">
        <f>F59-5</f>
        <v>43456</v>
      </c>
      <c r="F59" s="586">
        <f>F58+7</f>
        <v>43461</v>
      </c>
      <c r="G59" s="586">
        <f>F59+33</f>
        <v>43494</v>
      </c>
    </row>
    <row r="60" spans="1:7" s="424" customFormat="1" ht="14.25" customHeight="1">
      <c r="A60" s="577"/>
      <c r="B60" s="457" t="s">
        <v>2507</v>
      </c>
      <c r="C60" s="457" t="s">
        <v>47</v>
      </c>
      <c r="D60" s="876"/>
      <c r="E60" s="587">
        <f>F60-5</f>
        <v>43463</v>
      </c>
      <c r="F60" s="586">
        <f>F59+7</f>
        <v>43468</v>
      </c>
      <c r="G60" s="586">
        <f>F60+33</f>
        <v>43501</v>
      </c>
    </row>
    <row r="61" spans="1:7" s="424" customFormat="1" ht="14.25" customHeight="1">
      <c r="A61" s="577"/>
      <c r="B61" s="599"/>
      <c r="C61" s="599"/>
      <c r="D61" s="562"/>
      <c r="E61" s="604"/>
      <c r="F61" s="603"/>
      <c r="G61" s="602"/>
    </row>
    <row r="62" spans="1:7" s="424" customFormat="1" ht="15" customHeight="1">
      <c r="A62" s="601"/>
      <c r="B62" s="787" t="s">
        <v>40</v>
      </c>
      <c r="C62" s="799" t="s">
        <v>41</v>
      </c>
      <c r="D62" s="799" t="s">
        <v>11</v>
      </c>
      <c r="E62" s="581" t="s">
        <v>2412</v>
      </c>
      <c r="F62" s="582" t="s">
        <v>12</v>
      </c>
      <c r="G62" s="581" t="s">
        <v>55</v>
      </c>
    </row>
    <row r="63" spans="1:7" s="424" customFormat="1" ht="15" customHeight="1">
      <c r="A63" s="601"/>
      <c r="B63" s="787"/>
      <c r="C63" s="799"/>
      <c r="D63" s="799"/>
      <c r="E63" s="581" t="s">
        <v>2411</v>
      </c>
      <c r="F63" s="582" t="s">
        <v>44</v>
      </c>
      <c r="G63" s="581" t="s">
        <v>45</v>
      </c>
    </row>
    <row r="64" spans="1:7" s="424" customFormat="1" ht="15" customHeight="1">
      <c r="A64" s="577"/>
      <c r="B64" s="481" t="s">
        <v>2580</v>
      </c>
      <c r="C64" s="481" t="s">
        <v>2575</v>
      </c>
      <c r="D64" s="874" t="s">
        <v>225</v>
      </c>
      <c r="E64" s="587">
        <f>F64-5</f>
        <v>43437</v>
      </c>
      <c r="F64" s="588">
        <v>43442</v>
      </c>
      <c r="G64" s="586">
        <f>F64+35</f>
        <v>43477</v>
      </c>
    </row>
    <row r="65" spans="1:7" s="424" customFormat="1" ht="15" customHeight="1">
      <c r="A65" s="577"/>
      <c r="B65" s="481" t="s">
        <v>2579</v>
      </c>
      <c r="C65" s="481" t="s">
        <v>2518</v>
      </c>
      <c r="D65" s="875"/>
      <c r="E65" s="587">
        <f>F65-5</f>
        <v>43444</v>
      </c>
      <c r="F65" s="586">
        <f>F64+7</f>
        <v>43449</v>
      </c>
      <c r="G65" s="586">
        <f>F65+35</f>
        <v>43484</v>
      </c>
    </row>
    <row r="66" spans="1:7" s="424" customFormat="1" ht="15" customHeight="1">
      <c r="A66" s="577"/>
      <c r="B66" s="457" t="s">
        <v>2578</v>
      </c>
      <c r="C66" s="481" t="s">
        <v>2517</v>
      </c>
      <c r="D66" s="875"/>
      <c r="E66" s="587">
        <f>F66-5</f>
        <v>43451</v>
      </c>
      <c r="F66" s="586">
        <f>F65+7</f>
        <v>43456</v>
      </c>
      <c r="G66" s="586">
        <f>F66+35</f>
        <v>43491</v>
      </c>
    </row>
    <row r="67" spans="1:7" s="424" customFormat="1" ht="14.25" customHeight="1">
      <c r="A67" s="577"/>
      <c r="B67" s="481" t="s">
        <v>2577</v>
      </c>
      <c r="C67" s="532" t="s">
        <v>2516</v>
      </c>
      <c r="D67" s="875"/>
      <c r="E67" s="587">
        <f>F67-5</f>
        <v>43458</v>
      </c>
      <c r="F67" s="586">
        <f>F66+7</f>
        <v>43463</v>
      </c>
      <c r="G67" s="586">
        <f>F67+35</f>
        <v>43498</v>
      </c>
    </row>
    <row r="68" spans="1:7" s="424" customFormat="1" ht="14.25" customHeight="1">
      <c r="A68" s="577"/>
      <c r="B68" s="457" t="s">
        <v>2576</v>
      </c>
      <c r="C68" s="457" t="s">
        <v>2558</v>
      </c>
      <c r="D68" s="876"/>
      <c r="E68" s="587">
        <f>F68-5</f>
        <v>43465</v>
      </c>
      <c r="F68" s="586">
        <f>F67+7</f>
        <v>43470</v>
      </c>
      <c r="G68" s="586">
        <f>F68+35</f>
        <v>43505</v>
      </c>
    </row>
    <row r="69" spans="1:7" s="434" customFormat="1" ht="15" customHeight="1">
      <c r="A69" s="788" t="s">
        <v>2574</v>
      </c>
      <c r="B69" s="788"/>
      <c r="C69" s="591"/>
      <c r="D69" s="584"/>
      <c r="E69" s="584"/>
      <c r="F69" s="583"/>
      <c r="G69" s="600"/>
    </row>
    <row r="70" spans="1:7" s="424" customFormat="1" ht="15" customHeight="1">
      <c r="A70" s="577"/>
      <c r="B70" s="789" t="s">
        <v>40</v>
      </c>
      <c r="C70" s="800" t="s">
        <v>41</v>
      </c>
      <c r="D70" s="799" t="s">
        <v>11</v>
      </c>
      <c r="E70" s="581" t="s">
        <v>2412</v>
      </c>
      <c r="F70" s="582" t="s">
        <v>12</v>
      </c>
      <c r="G70" s="581" t="s">
        <v>2574</v>
      </c>
    </row>
    <row r="71" spans="1:7" s="424" customFormat="1" ht="15" customHeight="1">
      <c r="A71" s="577"/>
      <c r="B71" s="790"/>
      <c r="C71" s="852"/>
      <c r="D71" s="799"/>
      <c r="E71" s="581" t="s">
        <v>2411</v>
      </c>
      <c r="F71" s="582" t="s">
        <v>44</v>
      </c>
      <c r="G71" s="581" t="s">
        <v>45</v>
      </c>
    </row>
    <row r="72" spans="1:7" s="424" customFormat="1" ht="15" customHeight="1">
      <c r="A72" s="577"/>
      <c r="B72" s="457" t="s">
        <v>2563</v>
      </c>
      <c r="C72" s="505" t="s">
        <v>2575</v>
      </c>
      <c r="D72" s="877" t="s">
        <v>225</v>
      </c>
      <c r="E72" s="492">
        <f>F72-5</f>
        <v>43435</v>
      </c>
      <c r="F72" s="454">
        <v>43440</v>
      </c>
      <c r="G72" s="454">
        <f>F72+50</f>
        <v>43490</v>
      </c>
    </row>
    <row r="73" spans="1:7" s="424" customFormat="1" ht="15" customHeight="1">
      <c r="A73" s="577"/>
      <c r="B73" s="457" t="s">
        <v>2562</v>
      </c>
      <c r="C73" s="521" t="s">
        <v>2518</v>
      </c>
      <c r="D73" s="877"/>
      <c r="E73" s="492">
        <f>F73-5</f>
        <v>43442</v>
      </c>
      <c r="F73" s="454">
        <f>F72+7</f>
        <v>43447</v>
      </c>
      <c r="G73" s="454">
        <f>F73+50</f>
        <v>43497</v>
      </c>
    </row>
    <row r="74" spans="1:7" s="424" customFormat="1" ht="15" customHeight="1">
      <c r="A74" s="577"/>
      <c r="B74" s="457" t="s">
        <v>2561</v>
      </c>
      <c r="C74" s="505" t="s">
        <v>2517</v>
      </c>
      <c r="D74" s="877"/>
      <c r="E74" s="492">
        <f>F74-5</f>
        <v>43449</v>
      </c>
      <c r="F74" s="454">
        <f>F73+7</f>
        <v>43454</v>
      </c>
      <c r="G74" s="454">
        <f>F74+50</f>
        <v>43504</v>
      </c>
    </row>
    <row r="75" spans="1:7" s="424" customFormat="1" ht="15" customHeight="1">
      <c r="A75" s="577"/>
      <c r="B75" s="457" t="s">
        <v>2560</v>
      </c>
      <c r="C75" s="521" t="s">
        <v>2516</v>
      </c>
      <c r="D75" s="877"/>
      <c r="E75" s="492">
        <f>F75-5</f>
        <v>43456</v>
      </c>
      <c r="F75" s="454">
        <f>F74+7</f>
        <v>43461</v>
      </c>
      <c r="G75" s="454">
        <f>F75+50</f>
        <v>43511</v>
      </c>
    </row>
    <row r="76" spans="1:7" s="424" customFormat="1" ht="15" customHeight="1">
      <c r="A76" s="577"/>
      <c r="B76" s="457" t="s">
        <v>2559</v>
      </c>
      <c r="C76" s="505" t="s">
        <v>2558</v>
      </c>
      <c r="D76" s="877"/>
      <c r="E76" s="492">
        <f>F76-5</f>
        <v>43463</v>
      </c>
      <c r="F76" s="454">
        <f>F75+7</f>
        <v>43468</v>
      </c>
      <c r="G76" s="454">
        <f>F76+50</f>
        <v>43518</v>
      </c>
    </row>
    <row r="77" spans="1:7" s="424" customFormat="1" ht="15" customHeight="1">
      <c r="A77" s="577"/>
      <c r="B77" s="599"/>
      <c r="C77" s="504"/>
      <c r="D77" s="562"/>
      <c r="E77" s="598"/>
      <c r="F77" s="560"/>
      <c r="G77" s="597"/>
    </row>
    <row r="78" spans="1:7" s="424" customFormat="1" ht="15" customHeight="1">
      <c r="A78" s="577"/>
      <c r="B78" s="789" t="s">
        <v>40</v>
      </c>
      <c r="C78" s="800" t="s">
        <v>41</v>
      </c>
      <c r="D78" s="799" t="s">
        <v>11</v>
      </c>
      <c r="E78" s="581" t="s">
        <v>2412</v>
      </c>
      <c r="F78" s="582" t="s">
        <v>12</v>
      </c>
      <c r="G78" s="581" t="s">
        <v>2574</v>
      </c>
    </row>
    <row r="79" spans="1:7" s="424" customFormat="1" ht="15" customHeight="1">
      <c r="A79" s="577"/>
      <c r="B79" s="790"/>
      <c r="C79" s="852"/>
      <c r="D79" s="799"/>
      <c r="E79" s="581" t="s">
        <v>2411</v>
      </c>
      <c r="F79" s="582" t="s">
        <v>44</v>
      </c>
      <c r="G79" s="581" t="s">
        <v>45</v>
      </c>
    </row>
    <row r="80" spans="1:7" s="424" customFormat="1" ht="15" customHeight="1">
      <c r="A80" s="577"/>
      <c r="B80" s="457" t="s">
        <v>472</v>
      </c>
      <c r="C80" s="505" t="s">
        <v>94</v>
      </c>
      <c r="D80" s="877" t="s">
        <v>2477</v>
      </c>
      <c r="E80" s="492">
        <f>F80-5</f>
        <v>43430</v>
      </c>
      <c r="F80" s="454">
        <v>43435</v>
      </c>
      <c r="G80" s="454">
        <f>F80+44</f>
        <v>43479</v>
      </c>
    </row>
    <row r="81" spans="1:7" s="424" customFormat="1" ht="15" customHeight="1">
      <c r="A81" s="577"/>
      <c r="B81" s="457" t="s">
        <v>473</v>
      </c>
      <c r="C81" s="521" t="s">
        <v>49</v>
      </c>
      <c r="D81" s="877"/>
      <c r="E81" s="492">
        <f>F81-5</f>
        <v>43437</v>
      </c>
      <c r="F81" s="454">
        <f>F80+7</f>
        <v>43442</v>
      </c>
      <c r="G81" s="454">
        <f>F81+44</f>
        <v>43486</v>
      </c>
    </row>
    <row r="82" spans="1:7" s="424" customFormat="1" ht="15" customHeight="1">
      <c r="A82" s="577"/>
      <c r="B82" s="457" t="s">
        <v>474</v>
      </c>
      <c r="C82" s="505" t="s">
        <v>347</v>
      </c>
      <c r="D82" s="877"/>
      <c r="E82" s="492">
        <f>F82-5</f>
        <v>43444</v>
      </c>
      <c r="F82" s="454">
        <f>F81+7</f>
        <v>43449</v>
      </c>
      <c r="G82" s="454">
        <f>F82+44</f>
        <v>43493</v>
      </c>
    </row>
    <row r="83" spans="1:7" s="424" customFormat="1" ht="15" customHeight="1">
      <c r="A83" s="577"/>
      <c r="B83" s="457" t="s">
        <v>475</v>
      </c>
      <c r="C83" s="521" t="s">
        <v>49</v>
      </c>
      <c r="D83" s="877"/>
      <c r="E83" s="492">
        <f>F83-5</f>
        <v>43451</v>
      </c>
      <c r="F83" s="454">
        <f>F82+7</f>
        <v>43456</v>
      </c>
      <c r="G83" s="454">
        <f>F83+44</f>
        <v>43500</v>
      </c>
    </row>
    <row r="84" spans="1:7" s="424" customFormat="1" ht="15" customHeight="1">
      <c r="A84" s="577"/>
      <c r="B84" s="457" t="s">
        <v>2573</v>
      </c>
      <c r="C84" s="505" t="s">
        <v>49</v>
      </c>
      <c r="D84" s="877"/>
      <c r="E84" s="492">
        <f>F84-5</f>
        <v>43458</v>
      </c>
      <c r="F84" s="454">
        <f>F83+7</f>
        <v>43463</v>
      </c>
      <c r="G84" s="454">
        <f>F84+44</f>
        <v>43507</v>
      </c>
    </row>
    <row r="85" spans="1:7" s="434" customFormat="1" ht="15.95" customHeight="1">
      <c r="A85" s="788" t="s">
        <v>62</v>
      </c>
      <c r="B85" s="788"/>
      <c r="C85" s="585"/>
      <c r="D85" s="584"/>
      <c r="E85" s="584"/>
      <c r="F85" s="583"/>
      <c r="G85" s="556"/>
    </row>
    <row r="86" spans="1:7" s="424" customFormat="1" ht="15" customHeight="1">
      <c r="A86" s="577"/>
      <c r="B86" s="789" t="s">
        <v>40</v>
      </c>
      <c r="C86" s="799" t="s">
        <v>41</v>
      </c>
      <c r="D86" s="799" t="s">
        <v>11</v>
      </c>
      <c r="E86" s="581" t="s">
        <v>2412</v>
      </c>
      <c r="F86" s="582" t="s">
        <v>12</v>
      </c>
      <c r="G86" s="581" t="s">
        <v>62</v>
      </c>
    </row>
    <row r="87" spans="1:7" s="424" customFormat="1" ht="15" customHeight="1">
      <c r="A87" s="577"/>
      <c r="B87" s="790"/>
      <c r="C87" s="800"/>
      <c r="D87" s="800"/>
      <c r="E87" s="581" t="s">
        <v>2411</v>
      </c>
      <c r="F87" s="596" t="s">
        <v>44</v>
      </c>
      <c r="G87" s="590" t="s">
        <v>45</v>
      </c>
    </row>
    <row r="88" spans="1:7" s="424" customFormat="1" ht="15" customHeight="1">
      <c r="A88" s="577"/>
      <c r="B88" s="551" t="s">
        <v>323</v>
      </c>
      <c r="C88" s="551" t="s">
        <v>304</v>
      </c>
      <c r="D88" s="878" t="s">
        <v>201</v>
      </c>
      <c r="E88" s="595">
        <f>F88-5</f>
        <v>43433</v>
      </c>
      <c r="F88" s="578">
        <v>43438</v>
      </c>
      <c r="G88" s="455">
        <f>F88+35</f>
        <v>43473</v>
      </c>
    </row>
    <row r="89" spans="1:7" s="424" customFormat="1" ht="15" customHeight="1">
      <c r="A89" s="577"/>
      <c r="B89" s="551" t="s">
        <v>665</v>
      </c>
      <c r="C89" s="551" t="s">
        <v>86</v>
      </c>
      <c r="D89" s="878"/>
      <c r="E89" s="595">
        <f>F89-5</f>
        <v>43440</v>
      </c>
      <c r="F89" s="455">
        <f>F88+7</f>
        <v>43445</v>
      </c>
      <c r="G89" s="455">
        <f>F89+32</f>
        <v>43477</v>
      </c>
    </row>
    <row r="90" spans="1:7" s="424" customFormat="1" ht="15" customHeight="1">
      <c r="A90" s="577"/>
      <c r="B90" s="551" t="s">
        <v>666</v>
      </c>
      <c r="C90" s="551" t="s">
        <v>2572</v>
      </c>
      <c r="D90" s="878"/>
      <c r="E90" s="595">
        <f>F90-5</f>
        <v>43447</v>
      </c>
      <c r="F90" s="455">
        <f>F89+7</f>
        <v>43452</v>
      </c>
      <c r="G90" s="455">
        <f>F90+32</f>
        <v>43484</v>
      </c>
    </row>
    <row r="91" spans="1:7" s="424" customFormat="1" ht="15" customHeight="1">
      <c r="A91" s="577"/>
      <c r="B91" s="551" t="s">
        <v>667</v>
      </c>
      <c r="C91" s="551" t="s">
        <v>2571</v>
      </c>
      <c r="D91" s="878"/>
      <c r="E91" s="595">
        <f>F91-5</f>
        <v>43454</v>
      </c>
      <c r="F91" s="455">
        <f>F90+7</f>
        <v>43459</v>
      </c>
      <c r="G91" s="455">
        <f>F91+32</f>
        <v>43491</v>
      </c>
    </row>
    <row r="92" spans="1:7" s="424" customFormat="1" ht="15" customHeight="1">
      <c r="A92" s="577"/>
      <c r="B92" s="551" t="s">
        <v>2502</v>
      </c>
      <c r="C92" s="551"/>
      <c r="D92" s="878"/>
      <c r="E92" s="595">
        <f>F92-5</f>
        <v>43461</v>
      </c>
      <c r="F92" s="455">
        <f>F91+7</f>
        <v>43466</v>
      </c>
      <c r="G92" s="455">
        <f>F92+32</f>
        <v>43498</v>
      </c>
    </row>
    <row r="93" spans="1:7" s="434" customFormat="1" ht="15" customHeight="1">
      <c r="A93" s="788" t="s">
        <v>2570</v>
      </c>
      <c r="B93" s="788"/>
      <c r="C93" s="591"/>
      <c r="D93" s="584"/>
      <c r="E93" s="584"/>
      <c r="F93" s="583"/>
      <c r="G93" s="594"/>
    </row>
    <row r="94" spans="1:7" s="424" customFormat="1" ht="15" customHeight="1">
      <c r="A94" s="577"/>
      <c r="B94" s="789" t="s">
        <v>40</v>
      </c>
      <c r="C94" s="800" t="s">
        <v>41</v>
      </c>
      <c r="D94" s="799" t="s">
        <v>11</v>
      </c>
      <c r="E94" s="581" t="s">
        <v>2412</v>
      </c>
      <c r="F94" s="582" t="s">
        <v>12</v>
      </c>
      <c r="G94" s="581" t="s">
        <v>2570</v>
      </c>
    </row>
    <row r="95" spans="1:7" s="424" customFormat="1" ht="15" customHeight="1">
      <c r="A95" s="577"/>
      <c r="B95" s="790"/>
      <c r="C95" s="852"/>
      <c r="D95" s="799"/>
      <c r="E95" s="581" t="s">
        <v>2411</v>
      </c>
      <c r="F95" s="582" t="s">
        <v>44</v>
      </c>
      <c r="G95" s="593" t="s">
        <v>45</v>
      </c>
    </row>
    <row r="96" spans="1:7" s="424" customFormat="1" ht="15" customHeight="1">
      <c r="A96" s="577"/>
      <c r="B96" s="474" t="s">
        <v>2450</v>
      </c>
      <c r="C96" s="524"/>
      <c r="D96" s="879" t="s">
        <v>136</v>
      </c>
      <c r="E96" s="480">
        <f>F96-5</f>
        <v>43436</v>
      </c>
      <c r="F96" s="454">
        <v>43441</v>
      </c>
      <c r="G96" s="454">
        <f>F96+42</f>
        <v>43483</v>
      </c>
    </row>
    <row r="97" spans="1:11" s="424" customFormat="1" ht="15" customHeight="1">
      <c r="A97" s="577"/>
      <c r="B97" s="474" t="s">
        <v>2450</v>
      </c>
      <c r="C97" s="518"/>
      <c r="D97" s="879"/>
      <c r="E97" s="480">
        <f>F97-5</f>
        <v>43443</v>
      </c>
      <c r="F97" s="454">
        <f>F96+7</f>
        <v>43448</v>
      </c>
      <c r="G97" s="454">
        <f>F97+42</f>
        <v>43490</v>
      </c>
    </row>
    <row r="98" spans="1:11" s="424" customFormat="1" ht="15" customHeight="1">
      <c r="A98" s="577"/>
      <c r="B98" s="481" t="s">
        <v>219</v>
      </c>
      <c r="C98" s="592" t="s">
        <v>677</v>
      </c>
      <c r="D98" s="879"/>
      <c r="E98" s="480">
        <f>F98-5</f>
        <v>43450</v>
      </c>
      <c r="F98" s="454">
        <f>F97+7</f>
        <v>43455</v>
      </c>
      <c r="G98" s="454">
        <f>F98+42</f>
        <v>43497</v>
      </c>
    </row>
    <row r="99" spans="1:11" s="424" customFormat="1" ht="15" customHeight="1">
      <c r="A99" s="577"/>
      <c r="B99" s="457" t="s">
        <v>2569</v>
      </c>
      <c r="C99" s="518" t="s">
        <v>94</v>
      </c>
      <c r="D99" s="879"/>
      <c r="E99" s="480">
        <f>F99-5</f>
        <v>43457</v>
      </c>
      <c r="F99" s="454">
        <f>F98+7</f>
        <v>43462</v>
      </c>
      <c r="G99" s="454">
        <f>F99+42</f>
        <v>43504</v>
      </c>
    </row>
    <row r="100" spans="1:11" s="424" customFormat="1" ht="15" customHeight="1">
      <c r="A100" s="577"/>
      <c r="B100" s="457" t="s">
        <v>2568</v>
      </c>
      <c r="C100" s="518" t="s">
        <v>2567</v>
      </c>
      <c r="D100" s="879"/>
      <c r="E100" s="480">
        <f>F100-5</f>
        <v>43464</v>
      </c>
      <c r="F100" s="454">
        <f>F99+7</f>
        <v>43469</v>
      </c>
      <c r="G100" s="454">
        <f>F100+42</f>
        <v>43511</v>
      </c>
    </row>
    <row r="101" spans="1:11" s="434" customFormat="1" ht="17.25" customHeight="1">
      <c r="A101" s="788" t="s">
        <v>2566</v>
      </c>
      <c r="B101" s="788"/>
      <c r="C101" s="591"/>
      <c r="D101" s="584"/>
      <c r="E101" s="584"/>
      <c r="F101" s="583"/>
      <c r="G101" s="583"/>
      <c r="H101" s="547"/>
    </row>
    <row r="102" spans="1:11" s="424" customFormat="1" ht="15" customHeight="1">
      <c r="A102" s="577"/>
      <c r="B102" s="789" t="s">
        <v>40</v>
      </c>
      <c r="C102" s="800" t="s">
        <v>41</v>
      </c>
      <c r="D102" s="800" t="s">
        <v>11</v>
      </c>
      <c r="E102" s="590" t="s">
        <v>2412</v>
      </c>
      <c r="F102" s="582" t="s">
        <v>12</v>
      </c>
      <c r="G102" s="590" t="s">
        <v>2566</v>
      </c>
      <c r="H102" s="576"/>
    </row>
    <row r="103" spans="1:11" s="424" customFormat="1" ht="15" customHeight="1">
      <c r="A103" s="577"/>
      <c r="B103" s="790"/>
      <c r="C103" s="852"/>
      <c r="D103" s="801"/>
      <c r="E103" s="581" t="s">
        <v>2411</v>
      </c>
      <c r="F103" s="589" t="s">
        <v>44</v>
      </c>
      <c r="G103" s="581" t="s">
        <v>45</v>
      </c>
      <c r="H103" s="546"/>
    </row>
    <row r="104" spans="1:11" s="424" customFormat="1" ht="15" customHeight="1">
      <c r="A104" s="577"/>
      <c r="B104" s="481" t="s">
        <v>659</v>
      </c>
      <c r="C104" s="481" t="s">
        <v>94</v>
      </c>
      <c r="D104" s="877" t="s">
        <v>136</v>
      </c>
      <c r="E104" s="587">
        <f>F104-5</f>
        <v>43435</v>
      </c>
      <c r="F104" s="588">
        <v>43440</v>
      </c>
      <c r="G104" s="586">
        <f>F104+40</f>
        <v>43480</v>
      </c>
    </row>
    <row r="105" spans="1:11" s="424" customFormat="1" ht="15" customHeight="1">
      <c r="A105" s="577"/>
      <c r="B105" s="481" t="s">
        <v>660</v>
      </c>
      <c r="C105" s="481" t="s">
        <v>128</v>
      </c>
      <c r="D105" s="877"/>
      <c r="E105" s="587">
        <f>F105-5</f>
        <v>43442</v>
      </c>
      <c r="F105" s="586">
        <f>F104+7</f>
        <v>43447</v>
      </c>
      <c r="G105" s="586">
        <f>F105+40</f>
        <v>43487</v>
      </c>
    </row>
    <row r="106" spans="1:11" s="424" customFormat="1" ht="15" customHeight="1">
      <c r="A106" s="577"/>
      <c r="B106" s="457" t="s">
        <v>661</v>
      </c>
      <c r="C106" s="481" t="s">
        <v>51</v>
      </c>
      <c r="D106" s="877"/>
      <c r="E106" s="587">
        <f>F106-5</f>
        <v>43449</v>
      </c>
      <c r="F106" s="586">
        <f>F105+7</f>
        <v>43454</v>
      </c>
      <c r="G106" s="586">
        <f>F106+40</f>
        <v>43494</v>
      </c>
    </row>
    <row r="107" spans="1:11" s="424" customFormat="1" ht="15">
      <c r="A107" s="577"/>
      <c r="B107" s="481" t="s">
        <v>662</v>
      </c>
      <c r="C107" s="532" t="s">
        <v>51</v>
      </c>
      <c r="D107" s="877"/>
      <c r="E107" s="587">
        <f>F107-5</f>
        <v>43456</v>
      </c>
      <c r="F107" s="586">
        <f>F106+7</f>
        <v>43461</v>
      </c>
      <c r="G107" s="586">
        <f>F107+40</f>
        <v>43501</v>
      </c>
      <c r="H107" s="546"/>
      <c r="I107" s="546"/>
      <c r="J107" s="546"/>
      <c r="K107" s="546"/>
    </row>
    <row r="108" spans="1:11" s="424" customFormat="1" ht="15">
      <c r="A108" s="577"/>
      <c r="B108" s="457" t="s">
        <v>2507</v>
      </c>
      <c r="C108" s="457" t="s">
        <v>47</v>
      </c>
      <c r="D108" s="877"/>
      <c r="E108" s="587">
        <f>F108-5</f>
        <v>43463</v>
      </c>
      <c r="F108" s="586">
        <f>F107+7</f>
        <v>43468</v>
      </c>
      <c r="G108" s="586">
        <f>F108+40</f>
        <v>43508</v>
      </c>
      <c r="H108" s="546"/>
      <c r="I108" s="546"/>
      <c r="J108" s="546"/>
      <c r="K108" s="546"/>
    </row>
    <row r="109" spans="1:11" s="434" customFormat="1" ht="15">
      <c r="A109" s="788" t="s">
        <v>2565</v>
      </c>
      <c r="B109" s="788"/>
      <c r="C109" s="585"/>
      <c r="D109" s="584"/>
      <c r="E109" s="584"/>
      <c r="F109" s="583"/>
      <c r="G109" s="583"/>
      <c r="H109" s="547"/>
      <c r="I109" s="547"/>
      <c r="J109" s="547"/>
      <c r="K109" s="547"/>
    </row>
    <row r="110" spans="1:11" s="424" customFormat="1" ht="15">
      <c r="A110" s="577"/>
      <c r="B110" s="787" t="s">
        <v>40</v>
      </c>
      <c r="C110" s="799" t="s">
        <v>41</v>
      </c>
      <c r="D110" s="799" t="s">
        <v>11</v>
      </c>
      <c r="E110" s="581" t="s">
        <v>2412</v>
      </c>
      <c r="F110" s="582" t="s">
        <v>12</v>
      </c>
      <c r="G110" s="581" t="s">
        <v>2565</v>
      </c>
      <c r="H110" s="546"/>
      <c r="I110" s="546"/>
      <c r="J110" s="546"/>
      <c r="K110" s="546"/>
    </row>
    <row r="111" spans="1:11" s="424" customFormat="1" ht="15">
      <c r="A111" s="577"/>
      <c r="B111" s="789"/>
      <c r="C111" s="800"/>
      <c r="D111" s="799"/>
      <c r="E111" s="581" t="s">
        <v>2411</v>
      </c>
      <c r="F111" s="582" t="s">
        <v>44</v>
      </c>
      <c r="G111" s="581" t="s">
        <v>45</v>
      </c>
      <c r="H111" s="580"/>
      <c r="I111" s="546"/>
      <c r="J111" s="546"/>
      <c r="K111" s="546"/>
    </row>
    <row r="112" spans="1:11" s="424" customFormat="1" ht="15">
      <c r="A112" s="577"/>
      <c r="B112" s="551" t="s">
        <v>484</v>
      </c>
      <c r="C112" s="551" t="s">
        <v>49</v>
      </c>
      <c r="D112" s="880" t="s">
        <v>2477</v>
      </c>
      <c r="E112" s="480">
        <f>F112-5</f>
        <v>43435</v>
      </c>
      <c r="F112" s="578">
        <v>43440</v>
      </c>
      <c r="G112" s="454">
        <f>F112+35</f>
        <v>43475</v>
      </c>
      <c r="H112" s="546"/>
      <c r="I112" s="546"/>
      <c r="J112" s="546"/>
      <c r="K112" s="546"/>
    </row>
    <row r="113" spans="1:11" s="424" customFormat="1" ht="15">
      <c r="A113" s="577"/>
      <c r="B113" s="551" t="s">
        <v>485</v>
      </c>
      <c r="C113" s="500" t="s">
        <v>292</v>
      </c>
      <c r="D113" s="881"/>
      <c r="E113" s="480">
        <f>F113-5</f>
        <v>43442</v>
      </c>
      <c r="F113" s="454">
        <f>F112+7</f>
        <v>43447</v>
      </c>
      <c r="G113" s="454">
        <f>F113+35</f>
        <v>43482</v>
      </c>
      <c r="H113" s="546"/>
      <c r="I113" s="546"/>
      <c r="J113" s="546"/>
      <c r="K113" s="546"/>
    </row>
    <row r="114" spans="1:11" s="424" customFormat="1" ht="15">
      <c r="A114" s="577"/>
      <c r="B114" s="551" t="s">
        <v>486</v>
      </c>
      <c r="C114" s="500" t="s">
        <v>47</v>
      </c>
      <c r="D114" s="881"/>
      <c r="E114" s="480">
        <f>F114-5</f>
        <v>43449</v>
      </c>
      <c r="F114" s="454">
        <f>F113+7</f>
        <v>43454</v>
      </c>
      <c r="G114" s="454">
        <f>F114+35</f>
        <v>43489</v>
      </c>
      <c r="H114" s="546"/>
      <c r="I114" s="546"/>
      <c r="J114" s="546"/>
      <c r="K114" s="546"/>
    </row>
    <row r="115" spans="1:11" s="419" customFormat="1">
      <c r="A115" s="491"/>
      <c r="B115" s="551" t="s">
        <v>245</v>
      </c>
      <c r="C115" s="500"/>
      <c r="D115" s="881"/>
      <c r="E115" s="480">
        <f>F115-5</f>
        <v>43456</v>
      </c>
      <c r="F115" s="454">
        <f>F114+7</f>
        <v>43461</v>
      </c>
      <c r="G115" s="454">
        <f>F115+35</f>
        <v>43496</v>
      </c>
      <c r="H115" s="576"/>
      <c r="I115" s="549"/>
      <c r="J115" s="549"/>
      <c r="K115" s="549"/>
    </row>
    <row r="116" spans="1:11">
      <c r="B116" s="551" t="s">
        <v>2502</v>
      </c>
      <c r="C116" s="551"/>
      <c r="D116" s="882"/>
      <c r="E116" s="480">
        <f>F116-5</f>
        <v>43463</v>
      </c>
      <c r="F116" s="454">
        <f>F115+7</f>
        <v>43468</v>
      </c>
      <c r="G116" s="454">
        <f>F116+35</f>
        <v>43503</v>
      </c>
    </row>
    <row r="117" spans="1:11" s="434" customFormat="1" ht="14.1" customHeight="1">
      <c r="A117" s="788" t="s">
        <v>2564</v>
      </c>
      <c r="B117" s="788"/>
      <c r="C117" s="585"/>
      <c r="D117" s="584"/>
      <c r="E117" s="584"/>
      <c r="F117" s="583"/>
      <c r="G117" s="583"/>
      <c r="H117" s="547"/>
      <c r="I117" s="547"/>
      <c r="J117" s="547"/>
      <c r="K117" s="547"/>
    </row>
    <row r="118" spans="1:11" s="424" customFormat="1" ht="15">
      <c r="A118" s="577"/>
      <c r="B118" s="787" t="s">
        <v>40</v>
      </c>
      <c r="C118" s="799" t="s">
        <v>41</v>
      </c>
      <c r="D118" s="799" t="s">
        <v>11</v>
      </c>
      <c r="E118" s="581" t="s">
        <v>2412</v>
      </c>
      <c r="F118" s="582" t="s">
        <v>12</v>
      </c>
      <c r="G118" s="581" t="s">
        <v>30</v>
      </c>
      <c r="H118" s="546"/>
      <c r="I118" s="546"/>
      <c r="J118" s="546"/>
      <c r="K118" s="546"/>
    </row>
    <row r="119" spans="1:11" s="424" customFormat="1" ht="15">
      <c r="A119" s="577"/>
      <c r="B119" s="789"/>
      <c r="C119" s="800"/>
      <c r="D119" s="799"/>
      <c r="E119" s="581" t="s">
        <v>2411</v>
      </c>
      <c r="F119" s="582" t="s">
        <v>44</v>
      </c>
      <c r="G119" s="581" t="s">
        <v>45</v>
      </c>
      <c r="H119" s="580"/>
      <c r="I119" s="546"/>
      <c r="J119" s="546"/>
      <c r="K119" s="546"/>
    </row>
    <row r="120" spans="1:11" s="424" customFormat="1" ht="15">
      <c r="A120" s="577"/>
      <c r="B120" s="579" t="s">
        <v>2563</v>
      </c>
      <c r="C120" s="551" t="s">
        <v>398</v>
      </c>
      <c r="D120" s="880" t="s">
        <v>225</v>
      </c>
      <c r="E120" s="480">
        <f>F120-5</f>
        <v>43435</v>
      </c>
      <c r="F120" s="578">
        <v>43440</v>
      </c>
      <c r="G120" s="454">
        <f>F120+33</f>
        <v>43473</v>
      </c>
      <c r="H120" s="546"/>
      <c r="I120" s="546"/>
      <c r="J120" s="546"/>
      <c r="K120" s="546"/>
    </row>
    <row r="121" spans="1:11" s="424" customFormat="1" ht="15">
      <c r="A121" s="577"/>
      <c r="B121" s="551" t="s">
        <v>2562</v>
      </c>
      <c r="C121" s="551" t="s">
        <v>2518</v>
      </c>
      <c r="D121" s="881"/>
      <c r="E121" s="480">
        <f>F121-5</f>
        <v>43442</v>
      </c>
      <c r="F121" s="454">
        <f>F120+7</f>
        <v>43447</v>
      </c>
      <c r="G121" s="454">
        <f>F121+33</f>
        <v>43480</v>
      </c>
      <c r="H121" s="546"/>
      <c r="I121" s="546"/>
      <c r="J121" s="546"/>
      <c r="K121" s="546"/>
    </row>
    <row r="122" spans="1:11" s="424" customFormat="1" ht="15">
      <c r="A122" s="577"/>
      <c r="B122" s="551" t="s">
        <v>2561</v>
      </c>
      <c r="C122" s="551" t="s">
        <v>2517</v>
      </c>
      <c r="D122" s="881"/>
      <c r="E122" s="480">
        <f>F122-5</f>
        <v>43449</v>
      </c>
      <c r="F122" s="454">
        <f>F121+7</f>
        <v>43454</v>
      </c>
      <c r="G122" s="454">
        <f>F122+33</f>
        <v>43487</v>
      </c>
      <c r="H122" s="546"/>
      <c r="I122" s="546"/>
      <c r="J122" s="546"/>
      <c r="K122" s="546"/>
    </row>
    <row r="123" spans="1:11" s="419" customFormat="1">
      <c r="A123" s="491"/>
      <c r="B123" s="551" t="s">
        <v>2560</v>
      </c>
      <c r="C123" s="551" t="s">
        <v>2516</v>
      </c>
      <c r="D123" s="881"/>
      <c r="E123" s="480">
        <f>F123-5</f>
        <v>43456</v>
      </c>
      <c r="F123" s="454">
        <f>F122+7</f>
        <v>43461</v>
      </c>
      <c r="G123" s="454">
        <f>F123+33</f>
        <v>43494</v>
      </c>
      <c r="H123" s="576"/>
      <c r="I123" s="549"/>
      <c r="J123" s="549"/>
      <c r="K123" s="549"/>
    </row>
    <row r="124" spans="1:11">
      <c r="B124" s="551" t="s">
        <v>2559</v>
      </c>
      <c r="C124" s="551" t="s">
        <v>2558</v>
      </c>
      <c r="D124" s="882"/>
      <c r="E124" s="480">
        <f>F124-5</f>
        <v>43463</v>
      </c>
      <c r="F124" s="454">
        <f>F123+7</f>
        <v>43468</v>
      </c>
      <c r="G124" s="454">
        <f>F124+33</f>
        <v>43501</v>
      </c>
    </row>
    <row r="125" spans="1:11" s="434" customFormat="1" ht="14.1" customHeight="1">
      <c r="A125" s="788" t="s">
        <v>222</v>
      </c>
      <c r="B125" s="788"/>
      <c r="C125" s="585"/>
      <c r="D125" s="584"/>
      <c r="E125" s="584"/>
      <c r="F125" s="583"/>
      <c r="G125" s="583"/>
      <c r="H125" s="547"/>
      <c r="I125" s="547"/>
      <c r="J125" s="547"/>
      <c r="K125" s="547"/>
    </row>
    <row r="126" spans="1:11" s="424" customFormat="1" ht="15">
      <c r="A126" s="577"/>
      <c r="B126" s="787" t="s">
        <v>40</v>
      </c>
      <c r="C126" s="799" t="s">
        <v>41</v>
      </c>
      <c r="D126" s="799" t="s">
        <v>11</v>
      </c>
      <c r="E126" s="581" t="s">
        <v>2412</v>
      </c>
      <c r="F126" s="582" t="s">
        <v>12</v>
      </c>
      <c r="G126" s="581" t="s">
        <v>30</v>
      </c>
      <c r="H126" s="546"/>
      <c r="I126" s="546"/>
      <c r="J126" s="546"/>
      <c r="K126" s="546"/>
    </row>
    <row r="127" spans="1:11" s="424" customFormat="1" ht="15">
      <c r="A127" s="577"/>
      <c r="B127" s="789"/>
      <c r="C127" s="800"/>
      <c r="D127" s="799"/>
      <c r="E127" s="581" t="s">
        <v>2411</v>
      </c>
      <c r="F127" s="582" t="s">
        <v>44</v>
      </c>
      <c r="G127" s="581" t="s">
        <v>45</v>
      </c>
      <c r="H127" s="580"/>
      <c r="I127" s="546"/>
      <c r="J127" s="546"/>
      <c r="K127" s="546"/>
    </row>
    <row r="128" spans="1:11" s="424" customFormat="1" ht="15">
      <c r="A128" s="577"/>
      <c r="B128" s="579" t="s">
        <v>477</v>
      </c>
      <c r="C128" s="551" t="s">
        <v>259</v>
      </c>
      <c r="D128" s="880" t="s">
        <v>2477</v>
      </c>
      <c r="E128" s="480">
        <f>F128-5</f>
        <v>43433</v>
      </c>
      <c r="F128" s="578">
        <v>43438</v>
      </c>
      <c r="G128" s="454">
        <f>F128+30</f>
        <v>43468</v>
      </c>
      <c r="H128" s="546"/>
      <c r="I128" s="546"/>
      <c r="J128" s="546"/>
      <c r="K128" s="546"/>
    </row>
    <row r="129" spans="1:11" s="424" customFormat="1" ht="15">
      <c r="A129" s="577"/>
      <c r="B129" s="551" t="s">
        <v>478</v>
      </c>
      <c r="C129" s="551" t="s">
        <v>480</v>
      </c>
      <c r="D129" s="881"/>
      <c r="E129" s="480">
        <f>F129-5</f>
        <v>43440</v>
      </c>
      <c r="F129" s="454">
        <f>F128+7</f>
        <v>43445</v>
      </c>
      <c r="G129" s="454">
        <f>F129+30</f>
        <v>43475</v>
      </c>
      <c r="H129" s="546"/>
      <c r="I129" s="546"/>
      <c r="J129" s="546"/>
      <c r="K129" s="546"/>
    </row>
    <row r="130" spans="1:11" s="424" customFormat="1" ht="15">
      <c r="A130" s="577"/>
      <c r="B130" s="551" t="s">
        <v>476</v>
      </c>
      <c r="C130" s="551" t="s">
        <v>481</v>
      </c>
      <c r="D130" s="881"/>
      <c r="E130" s="480">
        <f>F130-5</f>
        <v>43447</v>
      </c>
      <c r="F130" s="454">
        <f>F129+7</f>
        <v>43452</v>
      </c>
      <c r="G130" s="454">
        <f>F130+30</f>
        <v>43482</v>
      </c>
      <c r="H130" s="546"/>
      <c r="I130" s="546"/>
      <c r="J130" s="546"/>
      <c r="K130" s="546"/>
    </row>
    <row r="131" spans="1:11" s="419" customFormat="1">
      <c r="A131" s="491"/>
      <c r="B131" s="551" t="s">
        <v>479</v>
      </c>
      <c r="C131" s="551" t="s">
        <v>482</v>
      </c>
      <c r="D131" s="881"/>
      <c r="E131" s="480">
        <f>F131-5</f>
        <v>43454</v>
      </c>
      <c r="F131" s="454">
        <f>F130+7</f>
        <v>43459</v>
      </c>
      <c r="G131" s="454">
        <f>F131+30</f>
        <v>43489</v>
      </c>
      <c r="H131" s="576"/>
      <c r="I131" s="549"/>
      <c r="J131" s="549"/>
      <c r="K131" s="549"/>
    </row>
    <row r="132" spans="1:11">
      <c r="B132" s="551" t="s">
        <v>2502</v>
      </c>
      <c r="C132" s="551"/>
      <c r="D132" s="882"/>
      <c r="E132" s="480">
        <f>F132-5</f>
        <v>43461</v>
      </c>
      <c r="F132" s="454">
        <f>F131+7</f>
        <v>43466</v>
      </c>
      <c r="G132" s="454">
        <f>F132+30</f>
        <v>43496</v>
      </c>
    </row>
    <row r="133" spans="1:11" s="419" customFormat="1" ht="15">
      <c r="A133" s="798" t="s">
        <v>2557</v>
      </c>
      <c r="B133" s="798"/>
      <c r="C133" s="798"/>
      <c r="D133" s="798"/>
      <c r="E133" s="798"/>
      <c r="F133" s="798"/>
      <c r="G133" s="798"/>
    </row>
    <row r="134" spans="1:11" s="434" customFormat="1" ht="15">
      <c r="A134" s="802" t="s">
        <v>2555</v>
      </c>
      <c r="B134" s="802"/>
      <c r="C134" s="542"/>
      <c r="F134" s="542"/>
      <c r="G134" s="542"/>
      <c r="H134" s="547"/>
      <c r="I134" s="547"/>
      <c r="J134" s="547"/>
      <c r="K134" s="547"/>
    </row>
    <row r="135" spans="1:11" s="424" customFormat="1" ht="15" customHeight="1">
      <c r="A135" s="501"/>
      <c r="B135" s="807" t="s">
        <v>40</v>
      </c>
      <c r="C135" s="853" t="s">
        <v>41</v>
      </c>
      <c r="D135" s="853" t="s">
        <v>11</v>
      </c>
      <c r="E135" s="505" t="s">
        <v>2412</v>
      </c>
      <c r="F135" s="505" t="s">
        <v>12</v>
      </c>
      <c r="G135" s="505" t="s">
        <v>2555</v>
      </c>
      <c r="H135" s="569"/>
      <c r="I135" s="546"/>
      <c r="J135" s="546"/>
      <c r="K135" s="546"/>
    </row>
    <row r="136" spans="1:11" s="424" customFormat="1" ht="15" customHeight="1">
      <c r="A136" s="501"/>
      <c r="B136" s="808"/>
      <c r="C136" s="854"/>
      <c r="D136" s="854"/>
      <c r="E136" s="513" t="s">
        <v>2411</v>
      </c>
      <c r="F136" s="513" t="s">
        <v>44</v>
      </c>
      <c r="G136" s="513" t="s">
        <v>45</v>
      </c>
      <c r="H136" s="569"/>
      <c r="I136" s="546"/>
      <c r="J136" s="546"/>
      <c r="K136" s="546"/>
    </row>
    <row r="137" spans="1:11" s="424" customFormat="1" ht="15" customHeight="1">
      <c r="A137" s="501"/>
      <c r="B137" s="468" t="s">
        <v>464</v>
      </c>
      <c r="C137" s="468" t="s">
        <v>411</v>
      </c>
      <c r="D137" s="816" t="s">
        <v>2477</v>
      </c>
      <c r="E137" s="455">
        <f>F137-5</f>
        <v>43436</v>
      </c>
      <c r="F137" s="454">
        <v>43441</v>
      </c>
      <c r="G137" s="454">
        <f>F137+32</f>
        <v>43473</v>
      </c>
      <c r="H137" s="569"/>
      <c r="I137" s="546"/>
      <c r="J137" s="546"/>
      <c r="K137" s="546"/>
    </row>
    <row r="138" spans="1:11" s="424" customFormat="1" ht="15" customHeight="1">
      <c r="A138" s="501"/>
      <c r="B138" s="468" t="s">
        <v>465</v>
      </c>
      <c r="C138" s="525" t="s">
        <v>404</v>
      </c>
      <c r="D138" s="817"/>
      <c r="E138" s="455">
        <f>F138-5</f>
        <v>43443</v>
      </c>
      <c r="F138" s="454">
        <f>F137+7</f>
        <v>43448</v>
      </c>
      <c r="G138" s="454">
        <f>F138+32</f>
        <v>43480</v>
      </c>
      <c r="H138" s="569"/>
      <c r="I138" s="546"/>
      <c r="J138" s="546"/>
      <c r="K138" s="546"/>
    </row>
    <row r="139" spans="1:11" s="424" customFormat="1" ht="15" customHeight="1">
      <c r="A139" s="501"/>
      <c r="B139" s="468" t="s">
        <v>466</v>
      </c>
      <c r="C139" s="468" t="s">
        <v>468</v>
      </c>
      <c r="D139" s="817"/>
      <c r="E139" s="455">
        <f>F139-5</f>
        <v>43450</v>
      </c>
      <c r="F139" s="454">
        <f>F138+7</f>
        <v>43455</v>
      </c>
      <c r="G139" s="454">
        <f>F139+32</f>
        <v>43487</v>
      </c>
      <c r="H139" s="569"/>
      <c r="I139" s="546"/>
      <c r="J139" s="546"/>
      <c r="K139" s="546"/>
    </row>
    <row r="140" spans="1:11" s="424" customFormat="1" ht="15" customHeight="1">
      <c r="A140" s="501"/>
      <c r="B140" s="468" t="s">
        <v>75</v>
      </c>
      <c r="C140" s="468" t="s">
        <v>10</v>
      </c>
      <c r="D140" s="817"/>
      <c r="E140" s="455">
        <f>F140-5</f>
        <v>43457</v>
      </c>
      <c r="F140" s="454">
        <f>F139+7</f>
        <v>43462</v>
      </c>
      <c r="G140" s="454">
        <f>F140+32</f>
        <v>43494</v>
      </c>
      <c r="H140" s="569"/>
      <c r="I140" s="546"/>
      <c r="J140" s="546"/>
      <c r="K140" s="546"/>
    </row>
    <row r="141" spans="1:11" s="424" customFormat="1" ht="15" customHeight="1">
      <c r="A141" s="501"/>
      <c r="B141" s="468" t="s">
        <v>2556</v>
      </c>
      <c r="C141" s="468"/>
      <c r="D141" s="818"/>
      <c r="E141" s="455">
        <f>F141-5</f>
        <v>43464</v>
      </c>
      <c r="F141" s="454">
        <f>F140+7</f>
        <v>43469</v>
      </c>
      <c r="G141" s="454">
        <f>F141+32</f>
        <v>43501</v>
      </c>
      <c r="H141" s="569"/>
      <c r="I141" s="546"/>
      <c r="J141" s="546"/>
      <c r="K141" s="546"/>
    </row>
    <row r="142" spans="1:11" s="546" customFormat="1" ht="15" customHeight="1">
      <c r="A142" s="501"/>
      <c r="B142" s="575"/>
      <c r="C142" s="575"/>
      <c r="D142" s="574"/>
      <c r="E142" s="561"/>
      <c r="F142" s="560"/>
      <c r="G142" s="560"/>
      <c r="H142" s="569"/>
    </row>
    <row r="143" spans="1:11" s="424" customFormat="1" ht="15" customHeight="1">
      <c r="A143" s="501"/>
      <c r="B143" s="807" t="s">
        <v>40</v>
      </c>
      <c r="C143" s="853" t="s">
        <v>41</v>
      </c>
      <c r="D143" s="853" t="s">
        <v>11</v>
      </c>
      <c r="E143" s="505" t="s">
        <v>2412</v>
      </c>
      <c r="F143" s="505" t="s">
        <v>12</v>
      </c>
      <c r="G143" s="505" t="s">
        <v>2555</v>
      </c>
      <c r="H143" s="569"/>
      <c r="I143" s="546"/>
      <c r="J143" s="546"/>
      <c r="K143" s="546"/>
    </row>
    <row r="144" spans="1:11" s="424" customFormat="1" ht="15" customHeight="1">
      <c r="A144" s="501"/>
      <c r="B144" s="809"/>
      <c r="C144" s="854"/>
      <c r="D144" s="854"/>
      <c r="E144" s="513" t="s">
        <v>2411</v>
      </c>
      <c r="F144" s="513" t="s">
        <v>44</v>
      </c>
      <c r="G144" s="513" t="s">
        <v>45</v>
      </c>
      <c r="H144" s="569"/>
      <c r="I144" s="546"/>
      <c r="J144" s="546"/>
      <c r="K144" s="546"/>
    </row>
    <row r="145" spans="1:11" s="424" customFormat="1" ht="15" customHeight="1">
      <c r="A145" s="501"/>
      <c r="B145" s="523" t="s">
        <v>1123</v>
      </c>
      <c r="C145" s="518" t="s">
        <v>2554</v>
      </c>
      <c r="D145" s="807" t="s">
        <v>186</v>
      </c>
      <c r="E145" s="573">
        <f>F145-5</f>
        <v>43432</v>
      </c>
      <c r="F145" s="564">
        <v>43437</v>
      </c>
      <c r="G145" s="564">
        <f>F145+34</f>
        <v>43471</v>
      </c>
      <c r="H145" s="569"/>
      <c r="I145" s="546"/>
      <c r="J145" s="546"/>
      <c r="K145" s="546"/>
    </row>
    <row r="146" spans="1:11" s="424" customFormat="1" ht="15" customHeight="1">
      <c r="A146" s="501"/>
      <c r="B146" s="523" t="s">
        <v>587</v>
      </c>
      <c r="C146" s="518" t="s">
        <v>2553</v>
      </c>
      <c r="D146" s="807"/>
      <c r="E146" s="573">
        <f>F146-5</f>
        <v>43439</v>
      </c>
      <c r="F146" s="564">
        <f>F145+7</f>
        <v>43444</v>
      </c>
      <c r="G146" s="564">
        <f>F146+34</f>
        <v>43478</v>
      </c>
      <c r="H146" s="569"/>
      <c r="I146" s="546"/>
      <c r="J146" s="546"/>
      <c r="K146" s="546"/>
    </row>
    <row r="147" spans="1:11" s="424" customFormat="1" ht="15" customHeight="1">
      <c r="A147" s="501"/>
      <c r="B147" s="523" t="s">
        <v>2552</v>
      </c>
      <c r="C147" s="518" t="s">
        <v>590</v>
      </c>
      <c r="D147" s="807"/>
      <c r="E147" s="573">
        <f>F147-5</f>
        <v>43446</v>
      </c>
      <c r="F147" s="564">
        <f>F146+7</f>
        <v>43451</v>
      </c>
      <c r="G147" s="564">
        <f>F147+34</f>
        <v>43485</v>
      </c>
      <c r="H147" s="569"/>
      <c r="I147" s="546"/>
      <c r="J147" s="546"/>
      <c r="K147" s="546"/>
    </row>
    <row r="148" spans="1:11" s="424" customFormat="1" ht="15" customHeight="1">
      <c r="A148" s="501"/>
      <c r="B148" s="523" t="s">
        <v>589</v>
      </c>
      <c r="C148" s="518" t="s">
        <v>2551</v>
      </c>
      <c r="D148" s="807"/>
      <c r="E148" s="573">
        <f>F148-5</f>
        <v>43453</v>
      </c>
      <c r="F148" s="564">
        <f>F147+7</f>
        <v>43458</v>
      </c>
      <c r="G148" s="564">
        <f>F148+34</f>
        <v>43492</v>
      </c>
      <c r="H148" s="569"/>
      <c r="I148" s="546"/>
      <c r="J148" s="546"/>
      <c r="K148" s="546"/>
    </row>
    <row r="149" spans="1:11" s="424" customFormat="1" ht="18" customHeight="1">
      <c r="A149" s="491"/>
      <c r="B149" s="523" t="s">
        <v>2550</v>
      </c>
      <c r="C149" s="518" t="s">
        <v>76</v>
      </c>
      <c r="D149" s="807"/>
      <c r="E149" s="573">
        <f>F149-5</f>
        <v>43460</v>
      </c>
      <c r="F149" s="564">
        <f>F148+7</f>
        <v>43465</v>
      </c>
      <c r="G149" s="564">
        <f>F149+34</f>
        <v>43499</v>
      </c>
      <c r="H149" s="569"/>
      <c r="I149" s="546"/>
      <c r="J149" s="546"/>
      <c r="K149" s="546"/>
    </row>
    <row r="150" spans="1:11" s="434" customFormat="1" ht="15" customHeight="1">
      <c r="A150" s="803" t="s">
        <v>1164</v>
      </c>
      <c r="B150" s="804"/>
      <c r="C150" s="572"/>
      <c r="D150" s="460"/>
      <c r="E150" s="571"/>
      <c r="F150" s="542"/>
      <c r="G150" s="542"/>
      <c r="H150" s="570"/>
      <c r="I150" s="547"/>
      <c r="J150" s="547"/>
      <c r="K150" s="547"/>
    </row>
    <row r="151" spans="1:11" s="424" customFormat="1" ht="15" customHeight="1">
      <c r="A151" s="501"/>
      <c r="B151" s="807" t="s">
        <v>40</v>
      </c>
      <c r="C151" s="853" t="s">
        <v>41</v>
      </c>
      <c r="D151" s="853" t="s">
        <v>11</v>
      </c>
      <c r="E151" s="505" t="s">
        <v>2412</v>
      </c>
      <c r="F151" s="505" t="s">
        <v>12</v>
      </c>
      <c r="G151" s="505" t="s">
        <v>1164</v>
      </c>
      <c r="H151" s="569"/>
      <c r="I151" s="546"/>
      <c r="J151" s="546"/>
      <c r="K151" s="546"/>
    </row>
    <row r="152" spans="1:11" s="424" customFormat="1" ht="15" customHeight="1">
      <c r="A152" s="501"/>
      <c r="B152" s="808"/>
      <c r="C152" s="854"/>
      <c r="D152" s="854"/>
      <c r="E152" s="513" t="s">
        <v>2411</v>
      </c>
      <c r="F152" s="513" t="s">
        <v>44</v>
      </c>
      <c r="G152" s="513" t="s">
        <v>45</v>
      </c>
      <c r="H152" s="569"/>
      <c r="I152" s="546"/>
      <c r="J152" s="546"/>
      <c r="K152" s="546"/>
    </row>
    <row r="153" spans="1:11" s="424" customFormat="1" ht="15" customHeight="1">
      <c r="A153" s="501"/>
      <c r="B153" s="518" t="s">
        <v>354</v>
      </c>
      <c r="C153" s="518"/>
      <c r="D153" s="855" t="s">
        <v>201</v>
      </c>
      <c r="E153" s="455">
        <f>F153-5</f>
        <v>43435</v>
      </c>
      <c r="F153" s="454">
        <v>43440</v>
      </c>
      <c r="G153" s="454">
        <f>F153+35</f>
        <v>43475</v>
      </c>
      <c r="H153" s="569"/>
      <c r="I153" s="546"/>
      <c r="J153" s="546"/>
      <c r="K153" s="546"/>
    </row>
    <row r="154" spans="1:11" s="424" customFormat="1" ht="15" customHeight="1">
      <c r="A154" s="501"/>
      <c r="B154" s="518" t="s">
        <v>595</v>
      </c>
      <c r="C154" s="518" t="s">
        <v>74</v>
      </c>
      <c r="D154" s="883"/>
      <c r="E154" s="455">
        <f>F154-5</f>
        <v>43442</v>
      </c>
      <c r="F154" s="454">
        <f>F153+7</f>
        <v>43447</v>
      </c>
      <c r="G154" s="454">
        <f>F154+35</f>
        <v>43482</v>
      </c>
      <c r="H154" s="569"/>
      <c r="I154" s="546"/>
      <c r="J154" s="546"/>
      <c r="K154" s="546"/>
    </row>
    <row r="155" spans="1:11" s="424" customFormat="1" ht="15" customHeight="1">
      <c r="A155" s="501"/>
      <c r="B155" s="518" t="s">
        <v>596</v>
      </c>
      <c r="C155" s="518" t="s">
        <v>413</v>
      </c>
      <c r="D155" s="883"/>
      <c r="E155" s="455">
        <f>F155-5</f>
        <v>43449</v>
      </c>
      <c r="F155" s="454">
        <f>F154+7</f>
        <v>43454</v>
      </c>
      <c r="G155" s="454">
        <f>F155+35</f>
        <v>43489</v>
      </c>
      <c r="H155" s="569"/>
      <c r="I155" s="546"/>
      <c r="J155" s="546"/>
      <c r="K155" s="546"/>
    </row>
    <row r="156" spans="1:11" s="424" customFormat="1" ht="15" customHeight="1">
      <c r="A156" s="501"/>
      <c r="B156" s="518" t="s">
        <v>597</v>
      </c>
      <c r="C156" s="518" t="s">
        <v>413</v>
      </c>
      <c r="D156" s="883"/>
      <c r="E156" s="455">
        <f>F156-5</f>
        <v>43456</v>
      </c>
      <c r="F156" s="454">
        <f>F155+7</f>
        <v>43461</v>
      </c>
      <c r="G156" s="454">
        <f>F156+35</f>
        <v>43496</v>
      </c>
      <c r="H156" s="569"/>
      <c r="I156" s="546"/>
      <c r="J156" s="546"/>
      <c r="K156" s="546"/>
    </row>
    <row r="157" spans="1:11" s="424" customFormat="1" ht="15" customHeight="1">
      <c r="A157" s="501"/>
      <c r="B157" s="518" t="s">
        <v>2502</v>
      </c>
      <c r="C157" s="518"/>
      <c r="D157" s="856"/>
      <c r="E157" s="455">
        <f>F157-5</f>
        <v>43463</v>
      </c>
      <c r="F157" s="454">
        <f>F156+7</f>
        <v>43468</v>
      </c>
      <c r="G157" s="454">
        <f>F157+35</f>
        <v>43503</v>
      </c>
      <c r="H157" s="569"/>
      <c r="I157" s="546"/>
      <c r="J157" s="546"/>
      <c r="K157" s="546"/>
    </row>
    <row r="158" spans="1:11" s="420" customFormat="1" ht="15">
      <c r="A158" s="805" t="s">
        <v>2549</v>
      </c>
      <c r="B158" s="805"/>
      <c r="C158" s="805"/>
      <c r="D158" s="805"/>
      <c r="E158" s="805"/>
      <c r="F158" s="805"/>
      <c r="G158" s="805"/>
      <c r="H158" s="568"/>
      <c r="I158" s="567"/>
      <c r="J158" s="554"/>
      <c r="K158" s="554"/>
    </row>
    <row r="159" spans="1:11" s="419" customFormat="1" ht="15.75" customHeight="1">
      <c r="A159" s="501"/>
      <c r="B159" s="810" t="s">
        <v>40</v>
      </c>
      <c r="C159" s="855" t="s">
        <v>41</v>
      </c>
      <c r="D159" s="855" t="s">
        <v>11</v>
      </c>
      <c r="E159" s="505" t="s">
        <v>2412</v>
      </c>
      <c r="F159" s="505" t="s">
        <v>12</v>
      </c>
      <c r="G159" s="505" t="s">
        <v>185</v>
      </c>
    </row>
    <row r="160" spans="1:11" s="419" customFormat="1" ht="15">
      <c r="A160" s="501"/>
      <c r="B160" s="811"/>
      <c r="C160" s="856"/>
      <c r="D160" s="856"/>
      <c r="E160" s="505" t="s">
        <v>2411</v>
      </c>
      <c r="F160" s="505" t="s">
        <v>44</v>
      </c>
      <c r="G160" s="505" t="s">
        <v>45</v>
      </c>
    </row>
    <row r="161" spans="1:7" s="419" customFormat="1" ht="15" customHeight="1">
      <c r="A161" s="559"/>
      <c r="B161" s="518" t="s">
        <v>2520</v>
      </c>
      <c r="C161" s="518" t="s">
        <v>190</v>
      </c>
      <c r="D161" s="874" t="s">
        <v>186</v>
      </c>
      <c r="E161" s="455">
        <f>F161-5</f>
        <v>43436</v>
      </c>
      <c r="F161" s="454">
        <v>43441</v>
      </c>
      <c r="G161" s="454">
        <f>F161+21</f>
        <v>43462</v>
      </c>
    </row>
    <row r="162" spans="1:7" s="419" customFormat="1" ht="15" customHeight="1">
      <c r="A162" s="559"/>
      <c r="B162" s="518" t="s">
        <v>1356</v>
      </c>
      <c r="C162" s="518" t="s">
        <v>22</v>
      </c>
      <c r="D162" s="875"/>
      <c r="E162" s="455">
        <f>F162-5</f>
        <v>43443</v>
      </c>
      <c r="F162" s="454">
        <f>F161+7</f>
        <v>43448</v>
      </c>
      <c r="G162" s="454">
        <f>F162+21</f>
        <v>43469</v>
      </c>
    </row>
    <row r="163" spans="1:7" s="419" customFormat="1" ht="15" customHeight="1">
      <c r="A163" s="559"/>
      <c r="B163" s="518" t="s">
        <v>1089</v>
      </c>
      <c r="C163" s="518" t="s">
        <v>74</v>
      </c>
      <c r="D163" s="875"/>
      <c r="E163" s="455">
        <f>F163-5</f>
        <v>43450</v>
      </c>
      <c r="F163" s="454">
        <f>F162+7</f>
        <v>43455</v>
      </c>
      <c r="G163" s="454">
        <f>F163+21</f>
        <v>43476</v>
      </c>
    </row>
    <row r="164" spans="1:7" s="419" customFormat="1" ht="15" customHeight="1">
      <c r="A164" s="559"/>
      <c r="B164" s="518" t="s">
        <v>1087</v>
      </c>
      <c r="C164" s="518" t="s">
        <v>196</v>
      </c>
      <c r="D164" s="875"/>
      <c r="E164" s="455">
        <f>F164-5</f>
        <v>43457</v>
      </c>
      <c r="F164" s="454">
        <f>F163+7</f>
        <v>43462</v>
      </c>
      <c r="G164" s="454">
        <f>F164+21</f>
        <v>43483</v>
      </c>
    </row>
    <row r="165" spans="1:7" s="419" customFormat="1" ht="17.100000000000001" customHeight="1">
      <c r="A165" s="559"/>
      <c r="B165" s="518" t="s">
        <v>2519</v>
      </c>
      <c r="C165" s="518" t="s">
        <v>103</v>
      </c>
      <c r="D165" s="876"/>
      <c r="E165" s="455">
        <f>F165-5</f>
        <v>43464</v>
      </c>
      <c r="F165" s="454">
        <f>F164+7</f>
        <v>43469</v>
      </c>
      <c r="G165" s="454">
        <f>F165+21</f>
        <v>43490</v>
      </c>
    </row>
    <row r="166" spans="1:7" s="420" customFormat="1" ht="15" customHeight="1">
      <c r="A166" s="566"/>
      <c r="B166" s="542"/>
      <c r="C166" s="542"/>
      <c r="D166" s="562"/>
      <c r="E166" s="459"/>
      <c r="F166" s="542"/>
      <c r="G166" s="542"/>
    </row>
    <row r="167" spans="1:7" s="420" customFormat="1" ht="15" customHeight="1">
      <c r="A167" s="566"/>
      <c r="B167" s="807" t="s">
        <v>40</v>
      </c>
      <c r="C167" s="807" t="s">
        <v>41</v>
      </c>
      <c r="D167" s="807" t="s">
        <v>11</v>
      </c>
      <c r="E167" s="523" t="s">
        <v>2412</v>
      </c>
      <c r="F167" s="523" t="s">
        <v>12</v>
      </c>
      <c r="G167" s="523" t="s">
        <v>2548</v>
      </c>
    </row>
    <row r="168" spans="1:7" s="420" customFormat="1" ht="15" customHeight="1">
      <c r="A168" s="566"/>
      <c r="B168" s="809"/>
      <c r="C168" s="809"/>
      <c r="D168" s="809"/>
      <c r="E168" s="523" t="s">
        <v>2411</v>
      </c>
      <c r="F168" s="523" t="s">
        <v>44</v>
      </c>
      <c r="G168" s="523" t="s">
        <v>45</v>
      </c>
    </row>
    <row r="169" spans="1:7" s="420" customFormat="1" ht="15" customHeight="1">
      <c r="A169" s="566"/>
      <c r="B169" s="523" t="s">
        <v>2530</v>
      </c>
      <c r="C169" s="551" t="s">
        <v>2535</v>
      </c>
      <c r="D169" s="884" t="s">
        <v>2534</v>
      </c>
      <c r="E169" s="565">
        <f>F169-5</f>
        <v>43432</v>
      </c>
      <c r="F169" s="564">
        <v>43437</v>
      </c>
      <c r="G169" s="564">
        <f>F169+15</f>
        <v>43452</v>
      </c>
    </row>
    <row r="170" spans="1:7" s="420" customFormat="1" ht="15" customHeight="1">
      <c r="A170" s="566"/>
      <c r="B170" s="523" t="s">
        <v>2530</v>
      </c>
      <c r="C170" s="551" t="s">
        <v>2533</v>
      </c>
      <c r="D170" s="884"/>
      <c r="E170" s="565">
        <f>F170-5</f>
        <v>43439</v>
      </c>
      <c r="F170" s="564">
        <f>F169+7</f>
        <v>43444</v>
      </c>
      <c r="G170" s="564">
        <f>F170+15</f>
        <v>43459</v>
      </c>
    </row>
    <row r="171" spans="1:7" s="420" customFormat="1" ht="15" customHeight="1">
      <c r="A171" s="566"/>
      <c r="B171" s="523" t="s">
        <v>2530</v>
      </c>
      <c r="C171" s="551" t="s">
        <v>2532</v>
      </c>
      <c r="D171" s="884"/>
      <c r="E171" s="565">
        <f>F171-5</f>
        <v>43446</v>
      </c>
      <c r="F171" s="564">
        <f>F170+7</f>
        <v>43451</v>
      </c>
      <c r="G171" s="564">
        <f>F171+15</f>
        <v>43466</v>
      </c>
    </row>
    <row r="172" spans="1:7" s="420" customFormat="1" ht="15" customHeight="1">
      <c r="A172" s="566"/>
      <c r="B172" s="523" t="s">
        <v>2530</v>
      </c>
      <c r="C172" s="551" t="s">
        <v>2531</v>
      </c>
      <c r="D172" s="884"/>
      <c r="E172" s="565">
        <f>F172-5</f>
        <v>43453</v>
      </c>
      <c r="F172" s="564">
        <f>F171+7</f>
        <v>43458</v>
      </c>
      <c r="G172" s="564">
        <f>F172+15</f>
        <v>43473</v>
      </c>
    </row>
    <row r="173" spans="1:7" s="420" customFormat="1" ht="15">
      <c r="A173" s="566"/>
      <c r="B173" s="523" t="s">
        <v>2530</v>
      </c>
      <c r="C173" s="551" t="s">
        <v>2529</v>
      </c>
      <c r="D173" s="884"/>
      <c r="E173" s="565">
        <f>F173-5</f>
        <v>43460</v>
      </c>
      <c r="F173" s="564">
        <f>F172+7</f>
        <v>43465</v>
      </c>
      <c r="G173" s="564">
        <f>F173+15</f>
        <v>43480</v>
      </c>
    </row>
    <row r="174" spans="1:7" s="419" customFormat="1" ht="17.100000000000001" customHeight="1">
      <c r="A174" s="559"/>
      <c r="B174" s="563"/>
      <c r="C174" s="563"/>
      <c r="D174" s="562"/>
      <c r="E174" s="561"/>
      <c r="F174" s="560"/>
      <c r="G174" s="560"/>
    </row>
    <row r="175" spans="1:7" s="419" customFormat="1" ht="15.75" customHeight="1">
      <c r="A175" s="501"/>
      <c r="B175" s="810" t="s">
        <v>40</v>
      </c>
      <c r="C175" s="855" t="s">
        <v>41</v>
      </c>
      <c r="D175" s="855" t="s">
        <v>11</v>
      </c>
      <c r="E175" s="505" t="s">
        <v>2412</v>
      </c>
      <c r="F175" s="505" t="s">
        <v>12</v>
      </c>
      <c r="G175" s="505" t="s">
        <v>185</v>
      </c>
    </row>
    <row r="176" spans="1:7" s="419" customFormat="1" ht="15">
      <c r="A176" s="501"/>
      <c r="B176" s="811"/>
      <c r="C176" s="856"/>
      <c r="D176" s="856"/>
      <c r="E176" s="505" t="s">
        <v>2411</v>
      </c>
      <c r="F176" s="505" t="s">
        <v>44</v>
      </c>
      <c r="G176" s="505" t="s">
        <v>45</v>
      </c>
    </row>
    <row r="177" spans="1:8" s="419" customFormat="1" ht="15" customHeight="1">
      <c r="A177" s="559"/>
      <c r="B177" s="518" t="s">
        <v>601</v>
      </c>
      <c r="C177" s="518" t="s">
        <v>622</v>
      </c>
      <c r="D177" s="874" t="s">
        <v>201</v>
      </c>
      <c r="E177" s="455">
        <f>F177-5</f>
        <v>43435</v>
      </c>
      <c r="F177" s="454">
        <v>43440</v>
      </c>
      <c r="G177" s="454">
        <f>F177+18</f>
        <v>43458</v>
      </c>
    </row>
    <row r="178" spans="1:8" s="419" customFormat="1" ht="15" customHeight="1">
      <c r="A178" s="559"/>
      <c r="B178" s="518" t="s">
        <v>602</v>
      </c>
      <c r="C178" s="518" t="s">
        <v>616</v>
      </c>
      <c r="D178" s="875"/>
      <c r="E178" s="455">
        <f>F178-5</f>
        <v>43442</v>
      </c>
      <c r="F178" s="454">
        <f>F177+7</f>
        <v>43447</v>
      </c>
      <c r="G178" s="454">
        <f>F178+18</f>
        <v>43465</v>
      </c>
    </row>
    <row r="179" spans="1:8" s="419" customFormat="1" ht="15" customHeight="1">
      <c r="A179" s="559"/>
      <c r="B179" s="518" t="s">
        <v>371</v>
      </c>
      <c r="C179" s="518" t="s">
        <v>2547</v>
      </c>
      <c r="D179" s="875"/>
      <c r="E179" s="455">
        <f>F179-5</f>
        <v>43449</v>
      </c>
      <c r="F179" s="454">
        <f>F178+7</f>
        <v>43454</v>
      </c>
      <c r="G179" s="454">
        <f>F179+18</f>
        <v>43472</v>
      </c>
    </row>
    <row r="180" spans="1:8" s="419" customFormat="1" ht="15" customHeight="1">
      <c r="A180" s="559"/>
      <c r="B180" s="518" t="s">
        <v>2546</v>
      </c>
      <c r="C180" s="518" t="s">
        <v>2013</v>
      </c>
      <c r="D180" s="875"/>
      <c r="E180" s="455">
        <f>F180-5</f>
        <v>43456</v>
      </c>
      <c r="F180" s="454">
        <f>F179+7</f>
        <v>43461</v>
      </c>
      <c r="G180" s="454">
        <f>F180+18</f>
        <v>43479</v>
      </c>
    </row>
    <row r="181" spans="1:8" s="419" customFormat="1" ht="17.100000000000001" customHeight="1">
      <c r="A181" s="559"/>
      <c r="B181" s="518" t="s">
        <v>2502</v>
      </c>
      <c r="C181" s="518"/>
      <c r="D181" s="876"/>
      <c r="E181" s="455">
        <f>F181-5</f>
        <v>43463</v>
      </c>
      <c r="F181" s="454">
        <f>F180+7</f>
        <v>43468</v>
      </c>
      <c r="G181" s="454">
        <f>F181+18</f>
        <v>43486</v>
      </c>
    </row>
    <row r="182" spans="1:8" s="420" customFormat="1" ht="15">
      <c r="A182" s="802" t="s">
        <v>306</v>
      </c>
      <c r="B182" s="802"/>
      <c r="C182" s="802"/>
      <c r="D182" s="802"/>
      <c r="E182" s="802"/>
      <c r="F182" s="802"/>
      <c r="G182" s="802"/>
      <c r="H182" s="558"/>
    </row>
    <row r="183" spans="1:8" s="420" customFormat="1" ht="15" customHeight="1">
      <c r="A183" s="535"/>
      <c r="B183" s="807" t="s">
        <v>40</v>
      </c>
      <c r="C183" s="807" t="s">
        <v>41</v>
      </c>
      <c r="D183" s="807" t="s">
        <v>11</v>
      </c>
      <c r="E183" s="523" t="s">
        <v>2412</v>
      </c>
      <c r="F183" s="523" t="s">
        <v>12</v>
      </c>
      <c r="G183" s="523" t="s">
        <v>306</v>
      </c>
      <c r="H183" s="558"/>
    </row>
    <row r="184" spans="1:8" s="420" customFormat="1" ht="15" customHeight="1">
      <c r="A184" s="535"/>
      <c r="B184" s="813"/>
      <c r="C184" s="813"/>
      <c r="D184" s="809"/>
      <c r="E184" s="523" t="s">
        <v>2411</v>
      </c>
      <c r="F184" s="523" t="s">
        <v>44</v>
      </c>
      <c r="G184" s="523" t="s">
        <v>45</v>
      </c>
      <c r="H184" s="558"/>
    </row>
    <row r="185" spans="1:8" s="420" customFormat="1" ht="15" customHeight="1">
      <c r="A185" s="535"/>
      <c r="B185" s="518" t="s">
        <v>2520</v>
      </c>
      <c r="C185" s="518" t="s">
        <v>190</v>
      </c>
      <c r="D185" s="877" t="s">
        <v>226</v>
      </c>
      <c r="E185" s="548">
        <f>F185-5</f>
        <v>43436</v>
      </c>
      <c r="F185" s="545">
        <v>43441</v>
      </c>
      <c r="G185" s="545">
        <f>F185+23</f>
        <v>43464</v>
      </c>
      <c r="H185" s="558"/>
    </row>
    <row r="186" spans="1:8" s="420" customFormat="1" ht="15" customHeight="1">
      <c r="A186" s="535"/>
      <c r="B186" s="518" t="s">
        <v>1356</v>
      </c>
      <c r="C186" s="518" t="s">
        <v>22</v>
      </c>
      <c r="D186" s="877"/>
      <c r="E186" s="548">
        <f>F186-5</f>
        <v>43443</v>
      </c>
      <c r="F186" s="545">
        <f>F185+7</f>
        <v>43448</v>
      </c>
      <c r="G186" s="545">
        <f>F186+23</f>
        <v>43471</v>
      </c>
      <c r="H186" s="558"/>
    </row>
    <row r="187" spans="1:8" s="420" customFormat="1" ht="15" customHeight="1">
      <c r="A187" s="535"/>
      <c r="B187" s="518" t="s">
        <v>1089</v>
      </c>
      <c r="C187" s="518" t="s">
        <v>74</v>
      </c>
      <c r="D187" s="877"/>
      <c r="E187" s="548">
        <f>F187-5</f>
        <v>43450</v>
      </c>
      <c r="F187" s="545">
        <f>F186+7</f>
        <v>43455</v>
      </c>
      <c r="G187" s="545">
        <f>F187+23</f>
        <v>43478</v>
      </c>
      <c r="H187" s="558"/>
    </row>
    <row r="188" spans="1:8" s="420" customFormat="1" ht="15" customHeight="1">
      <c r="A188" s="535"/>
      <c r="B188" s="518" t="s">
        <v>1087</v>
      </c>
      <c r="C188" s="518" t="s">
        <v>196</v>
      </c>
      <c r="D188" s="877"/>
      <c r="E188" s="548">
        <f>F188-5</f>
        <v>43457</v>
      </c>
      <c r="F188" s="545">
        <f>F187+7</f>
        <v>43462</v>
      </c>
      <c r="G188" s="545">
        <f>F188+23</f>
        <v>43485</v>
      </c>
      <c r="H188" s="558"/>
    </row>
    <row r="189" spans="1:8" s="420" customFormat="1" ht="15" customHeight="1">
      <c r="A189" s="535"/>
      <c r="B189" s="518" t="s">
        <v>2519</v>
      </c>
      <c r="C189" s="518" t="s">
        <v>103</v>
      </c>
      <c r="D189" s="877"/>
      <c r="E189" s="548">
        <f>F189-5</f>
        <v>43464</v>
      </c>
      <c r="F189" s="545">
        <f>F188+7</f>
        <v>43469</v>
      </c>
      <c r="G189" s="545">
        <f>F189+23</f>
        <v>43492</v>
      </c>
      <c r="H189" s="558"/>
    </row>
    <row r="190" spans="1:8" s="420" customFormat="1" ht="16.5" customHeight="1">
      <c r="A190" s="802" t="s">
        <v>2545</v>
      </c>
      <c r="B190" s="802"/>
      <c r="C190" s="802"/>
      <c r="D190" s="802"/>
      <c r="E190" s="802"/>
      <c r="F190" s="802"/>
      <c r="G190" s="802"/>
      <c r="H190" s="558"/>
    </row>
    <row r="191" spans="1:8" s="419" customFormat="1" ht="15">
      <c r="A191" s="501"/>
      <c r="B191" s="807" t="s">
        <v>40</v>
      </c>
      <c r="C191" s="853" t="s">
        <v>41</v>
      </c>
      <c r="D191" s="853" t="s">
        <v>11</v>
      </c>
      <c r="E191" s="505" t="s">
        <v>2412</v>
      </c>
      <c r="F191" s="505" t="s">
        <v>12</v>
      </c>
      <c r="G191" s="505" t="s">
        <v>1167</v>
      </c>
      <c r="H191" s="557"/>
    </row>
    <row r="192" spans="1:8" s="419" customFormat="1" ht="15">
      <c r="A192" s="501"/>
      <c r="B192" s="846"/>
      <c r="C192" s="830"/>
      <c r="D192" s="830"/>
      <c r="E192" s="505" t="s">
        <v>2411</v>
      </c>
      <c r="F192" s="505" t="s">
        <v>44</v>
      </c>
      <c r="G192" s="505" t="s">
        <v>45</v>
      </c>
      <c r="H192" s="557"/>
    </row>
    <row r="193" spans="1:11" s="419" customFormat="1" ht="15" customHeight="1">
      <c r="A193" s="501"/>
      <c r="B193" s="518" t="s">
        <v>2520</v>
      </c>
      <c r="C193" s="518" t="s">
        <v>190</v>
      </c>
      <c r="D193" s="874" t="s">
        <v>186</v>
      </c>
      <c r="E193" s="455">
        <f>F193-5</f>
        <v>43436</v>
      </c>
      <c r="F193" s="454">
        <v>43441</v>
      </c>
      <c r="G193" s="454">
        <f>F193+27</f>
        <v>43468</v>
      </c>
    </row>
    <row r="194" spans="1:11" s="419" customFormat="1" ht="15" customHeight="1">
      <c r="A194" s="501"/>
      <c r="B194" s="518" t="s">
        <v>1356</v>
      </c>
      <c r="C194" s="518" t="s">
        <v>22</v>
      </c>
      <c r="D194" s="875"/>
      <c r="E194" s="455">
        <f>F194-5</f>
        <v>43443</v>
      </c>
      <c r="F194" s="454">
        <f>F193+7</f>
        <v>43448</v>
      </c>
      <c r="G194" s="454">
        <f>F194+27</f>
        <v>43475</v>
      </c>
    </row>
    <row r="195" spans="1:11" s="419" customFormat="1" ht="15" customHeight="1">
      <c r="A195" s="501"/>
      <c r="B195" s="518" t="s">
        <v>1089</v>
      </c>
      <c r="C195" s="518" t="s">
        <v>74</v>
      </c>
      <c r="D195" s="875"/>
      <c r="E195" s="455">
        <f>F195-5</f>
        <v>43450</v>
      </c>
      <c r="F195" s="454">
        <f>F194+7</f>
        <v>43455</v>
      </c>
      <c r="G195" s="454">
        <f>F195+27</f>
        <v>43482</v>
      </c>
    </row>
    <row r="196" spans="1:11" s="419" customFormat="1" ht="15" customHeight="1">
      <c r="A196" s="501"/>
      <c r="B196" s="518" t="s">
        <v>1087</v>
      </c>
      <c r="C196" s="518" t="s">
        <v>196</v>
      </c>
      <c r="D196" s="875"/>
      <c r="E196" s="455">
        <f>F196-5</f>
        <v>43457</v>
      </c>
      <c r="F196" s="454">
        <f>F195+7</f>
        <v>43462</v>
      </c>
      <c r="G196" s="454">
        <f>F196+27</f>
        <v>43489</v>
      </c>
    </row>
    <row r="197" spans="1:11" s="419" customFormat="1" ht="15" customHeight="1">
      <c r="A197" s="491"/>
      <c r="B197" s="518" t="s">
        <v>2519</v>
      </c>
      <c r="C197" s="518" t="s">
        <v>103</v>
      </c>
      <c r="D197" s="876"/>
      <c r="E197" s="455">
        <f>F197-5</f>
        <v>43464</v>
      </c>
      <c r="F197" s="454">
        <f>F196+7</f>
        <v>43469</v>
      </c>
      <c r="G197" s="454">
        <f>F197+27</f>
        <v>43496</v>
      </c>
    </row>
    <row r="198" spans="1:11" s="420" customFormat="1" ht="14.1" customHeight="1">
      <c r="A198" s="802" t="s">
        <v>2544</v>
      </c>
      <c r="B198" s="806"/>
      <c r="C198" s="544"/>
      <c r="D198" s="543"/>
      <c r="E198" s="459"/>
      <c r="F198" s="542"/>
      <c r="G198" s="542"/>
      <c r="H198" s="522"/>
    </row>
    <row r="199" spans="1:11" s="419" customFormat="1" ht="15" customHeight="1">
      <c r="A199" s="501"/>
      <c r="B199" s="807" t="s">
        <v>40</v>
      </c>
      <c r="C199" s="853" t="s">
        <v>41</v>
      </c>
      <c r="D199" s="853" t="s">
        <v>11</v>
      </c>
      <c r="E199" s="505" t="s">
        <v>2412</v>
      </c>
      <c r="F199" s="553" t="s">
        <v>12</v>
      </c>
      <c r="G199" s="505" t="s">
        <v>1165</v>
      </c>
      <c r="H199" s="552"/>
    </row>
    <row r="200" spans="1:11" s="419" customFormat="1" ht="15" customHeight="1">
      <c r="A200" s="501"/>
      <c r="B200" s="813"/>
      <c r="C200" s="857"/>
      <c r="D200" s="830"/>
      <c r="E200" s="505" t="s">
        <v>2411</v>
      </c>
      <c r="F200" s="553" t="s">
        <v>44</v>
      </c>
      <c r="G200" s="505" t="s">
        <v>45</v>
      </c>
      <c r="H200" s="552"/>
    </row>
    <row r="201" spans="1:11" s="419" customFormat="1" ht="15" customHeight="1">
      <c r="A201" s="501"/>
      <c r="B201" s="524" t="s">
        <v>187</v>
      </c>
      <c r="C201" s="518" t="s">
        <v>2543</v>
      </c>
      <c r="D201" s="885" t="s">
        <v>2477</v>
      </c>
      <c r="E201" s="455">
        <f>F201-5</f>
        <v>43431</v>
      </c>
      <c r="F201" s="454">
        <v>43436</v>
      </c>
      <c r="G201" s="454">
        <f>F201+13</f>
        <v>43449</v>
      </c>
      <c r="H201" s="550"/>
    </row>
    <row r="202" spans="1:11" s="419" customFormat="1" ht="15" customHeight="1">
      <c r="A202" s="501"/>
      <c r="B202" s="481" t="s">
        <v>2542</v>
      </c>
      <c r="C202" s="481" t="s">
        <v>301</v>
      </c>
      <c r="D202" s="886"/>
      <c r="E202" s="455">
        <f>F202-5</f>
        <v>43438</v>
      </c>
      <c r="F202" s="454">
        <f>F201+7</f>
        <v>43443</v>
      </c>
      <c r="G202" s="454">
        <f>F202+13</f>
        <v>43456</v>
      </c>
      <c r="H202" s="550"/>
      <c r="I202" s="549"/>
      <c r="J202" s="549"/>
      <c r="K202" s="549"/>
    </row>
    <row r="203" spans="1:11" s="419" customFormat="1" ht="15" customHeight="1">
      <c r="A203" s="501"/>
      <c r="B203" s="457" t="s">
        <v>2541</v>
      </c>
      <c r="C203" s="457" t="s">
        <v>2540</v>
      </c>
      <c r="D203" s="886"/>
      <c r="E203" s="455">
        <f>F203-5</f>
        <v>43445</v>
      </c>
      <c r="F203" s="454">
        <f>F202+7</f>
        <v>43450</v>
      </c>
      <c r="G203" s="454">
        <f>F203+13</f>
        <v>43463</v>
      </c>
      <c r="H203" s="550"/>
      <c r="I203" s="549"/>
      <c r="J203" s="549"/>
      <c r="K203" s="549"/>
    </row>
    <row r="204" spans="1:11" s="419" customFormat="1" ht="15" customHeight="1">
      <c r="A204" s="501"/>
      <c r="B204" s="457" t="s">
        <v>2539</v>
      </c>
      <c r="C204" s="457" t="s">
        <v>2538</v>
      </c>
      <c r="D204" s="886"/>
      <c r="E204" s="455">
        <f>F204-5</f>
        <v>43452</v>
      </c>
      <c r="F204" s="454">
        <f>F203+7</f>
        <v>43457</v>
      </c>
      <c r="G204" s="454">
        <f>F204+13</f>
        <v>43470</v>
      </c>
      <c r="H204" s="550"/>
      <c r="I204" s="549"/>
      <c r="J204" s="549"/>
      <c r="K204" s="549"/>
    </row>
    <row r="205" spans="1:11" s="419" customFormat="1" ht="15" customHeight="1">
      <c r="A205" s="501"/>
      <c r="B205" s="457" t="s">
        <v>2537</v>
      </c>
      <c r="C205" s="481" t="s">
        <v>2536</v>
      </c>
      <c r="D205" s="887"/>
      <c r="E205" s="455">
        <f>F205-5</f>
        <v>43459</v>
      </c>
      <c r="F205" s="454">
        <f>F204+7</f>
        <v>43464</v>
      </c>
      <c r="G205" s="454">
        <f>F205+13</f>
        <v>43477</v>
      </c>
      <c r="H205" s="550"/>
      <c r="I205" s="549"/>
      <c r="J205" s="549"/>
      <c r="K205" s="549"/>
    </row>
    <row r="206" spans="1:11" s="420" customFormat="1" ht="15.75" customHeight="1">
      <c r="A206" s="802" t="s">
        <v>1101</v>
      </c>
      <c r="B206" s="806"/>
      <c r="C206" s="544"/>
      <c r="D206" s="543"/>
      <c r="E206" s="459"/>
      <c r="F206" s="542"/>
      <c r="G206" s="556"/>
      <c r="H206" s="555"/>
      <c r="I206" s="554"/>
      <c r="J206" s="554"/>
      <c r="K206" s="554"/>
    </row>
    <row r="207" spans="1:11" s="419" customFormat="1" ht="15" customHeight="1">
      <c r="A207" s="501"/>
      <c r="B207" s="807" t="s">
        <v>40</v>
      </c>
      <c r="C207" s="853" t="s">
        <v>41</v>
      </c>
      <c r="D207" s="853" t="s">
        <v>11</v>
      </c>
      <c r="E207" s="505" t="s">
        <v>2412</v>
      </c>
      <c r="F207" s="553" t="s">
        <v>12</v>
      </c>
      <c r="G207" s="505" t="s">
        <v>1101</v>
      </c>
      <c r="H207" s="552"/>
      <c r="I207" s="549"/>
      <c r="J207" s="549"/>
      <c r="K207" s="549"/>
    </row>
    <row r="208" spans="1:11" s="419" customFormat="1" ht="15" customHeight="1">
      <c r="A208" s="501"/>
      <c r="B208" s="846"/>
      <c r="C208" s="830"/>
      <c r="D208" s="830"/>
      <c r="E208" s="505" t="s">
        <v>2411</v>
      </c>
      <c r="F208" s="553" t="s">
        <v>44</v>
      </c>
      <c r="G208" s="513" t="s">
        <v>45</v>
      </c>
      <c r="H208" s="552"/>
      <c r="I208" s="549"/>
      <c r="J208" s="549"/>
      <c r="K208" s="549"/>
    </row>
    <row r="209" spans="1:11" s="419" customFormat="1" ht="15" customHeight="1">
      <c r="A209" s="501"/>
      <c r="B209" s="523" t="s">
        <v>2530</v>
      </c>
      <c r="C209" s="551" t="s">
        <v>2535</v>
      </c>
      <c r="D209" s="888" t="s">
        <v>2534</v>
      </c>
      <c r="E209" s="455">
        <f>F209-5</f>
        <v>43432</v>
      </c>
      <c r="F209" s="454">
        <v>43437</v>
      </c>
      <c r="G209" s="454">
        <f>F209+14</f>
        <v>43451</v>
      </c>
      <c r="H209" s="550"/>
    </row>
    <row r="210" spans="1:11" s="419" customFormat="1" ht="15" customHeight="1">
      <c r="A210" s="501"/>
      <c r="B210" s="523" t="s">
        <v>2530</v>
      </c>
      <c r="C210" s="551" t="s">
        <v>2533</v>
      </c>
      <c r="D210" s="889"/>
      <c r="E210" s="455">
        <f>F210-5</f>
        <v>43439</v>
      </c>
      <c r="F210" s="454">
        <f>F209+7</f>
        <v>43444</v>
      </c>
      <c r="G210" s="454">
        <f>F210+14</f>
        <v>43458</v>
      </c>
      <c r="H210" s="550"/>
      <c r="I210" s="549"/>
      <c r="J210" s="549"/>
      <c r="K210" s="549"/>
    </row>
    <row r="211" spans="1:11" s="419" customFormat="1" ht="15" customHeight="1">
      <c r="A211" s="501"/>
      <c r="B211" s="523" t="s">
        <v>2530</v>
      </c>
      <c r="C211" s="551" t="s">
        <v>2532</v>
      </c>
      <c r="D211" s="889"/>
      <c r="E211" s="455">
        <f>F211-5</f>
        <v>43446</v>
      </c>
      <c r="F211" s="454">
        <f>F210+7</f>
        <v>43451</v>
      </c>
      <c r="G211" s="454">
        <f>F211+14</f>
        <v>43465</v>
      </c>
      <c r="H211" s="550"/>
      <c r="I211" s="549"/>
      <c r="J211" s="549"/>
      <c r="K211" s="549"/>
    </row>
    <row r="212" spans="1:11" s="419" customFormat="1" ht="15" customHeight="1">
      <c r="A212" s="501"/>
      <c r="B212" s="523" t="s">
        <v>2530</v>
      </c>
      <c r="C212" s="551" t="s">
        <v>2531</v>
      </c>
      <c r="D212" s="889"/>
      <c r="E212" s="455">
        <f>F212-5</f>
        <v>43453</v>
      </c>
      <c r="F212" s="454">
        <f>F211+7</f>
        <v>43458</v>
      </c>
      <c r="G212" s="454">
        <f>F212+14</f>
        <v>43472</v>
      </c>
      <c r="H212" s="550"/>
      <c r="I212" s="549"/>
      <c r="J212" s="549"/>
      <c r="K212" s="549"/>
    </row>
    <row r="213" spans="1:11" s="419" customFormat="1" ht="15" customHeight="1">
      <c r="A213" s="501"/>
      <c r="B213" s="523" t="s">
        <v>2530</v>
      </c>
      <c r="C213" s="551" t="s">
        <v>2529</v>
      </c>
      <c r="D213" s="890"/>
      <c r="E213" s="455">
        <f>F213-5</f>
        <v>43460</v>
      </c>
      <c r="F213" s="454">
        <f>F212+7</f>
        <v>43465</v>
      </c>
      <c r="G213" s="454">
        <f>F213+14</f>
        <v>43479</v>
      </c>
      <c r="H213" s="550"/>
      <c r="I213" s="549"/>
      <c r="J213" s="549"/>
      <c r="K213" s="549"/>
    </row>
    <row r="214" spans="1:11" s="434" customFormat="1" ht="15" customHeight="1">
      <c r="A214" s="802" t="s">
        <v>327</v>
      </c>
      <c r="B214" s="806"/>
      <c r="C214" s="544"/>
      <c r="D214" s="543"/>
      <c r="E214" s="459"/>
      <c r="F214" s="542"/>
      <c r="G214" s="542"/>
      <c r="H214" s="541"/>
      <c r="I214" s="547"/>
      <c r="J214" s="547"/>
      <c r="K214" s="547"/>
    </row>
    <row r="215" spans="1:11" s="424" customFormat="1" ht="15" customHeight="1">
      <c r="A215" s="501"/>
      <c r="B215" s="807" t="s">
        <v>40</v>
      </c>
      <c r="C215" s="853" t="s">
        <v>41</v>
      </c>
      <c r="D215" s="891" t="s">
        <v>11</v>
      </c>
      <c r="E215" s="507" t="s">
        <v>2412</v>
      </c>
      <c r="F215" s="507" t="s">
        <v>12</v>
      </c>
      <c r="G215" s="507" t="s">
        <v>327</v>
      </c>
      <c r="H215" s="540"/>
      <c r="I215" s="546"/>
      <c r="J215" s="546"/>
      <c r="K215" s="546"/>
    </row>
    <row r="216" spans="1:11" s="424" customFormat="1" ht="15" customHeight="1">
      <c r="A216" s="501"/>
      <c r="B216" s="812"/>
      <c r="C216" s="858"/>
      <c r="D216" s="860"/>
      <c r="E216" s="511" t="s">
        <v>2411</v>
      </c>
      <c r="F216" s="511" t="s">
        <v>44</v>
      </c>
      <c r="G216" s="511" t="s">
        <v>45</v>
      </c>
      <c r="H216" s="540"/>
      <c r="I216" s="546"/>
      <c r="J216" s="546"/>
      <c r="K216" s="546"/>
    </row>
    <row r="217" spans="1:11" s="424" customFormat="1" ht="15" customHeight="1">
      <c r="A217" s="501"/>
      <c r="B217" s="518" t="s">
        <v>2520</v>
      </c>
      <c r="C217" s="518" t="s">
        <v>190</v>
      </c>
      <c r="D217" s="888" t="s">
        <v>2528</v>
      </c>
      <c r="E217" s="548">
        <f>F217-5</f>
        <v>43436</v>
      </c>
      <c r="F217" s="545">
        <v>43441</v>
      </c>
      <c r="G217" s="545">
        <f>F217+24</f>
        <v>43465</v>
      </c>
      <c r="H217" s="540"/>
      <c r="I217" s="546"/>
      <c r="J217" s="546"/>
      <c r="K217" s="546"/>
    </row>
    <row r="218" spans="1:11" s="424" customFormat="1" ht="15" customHeight="1">
      <c r="A218" s="501"/>
      <c r="B218" s="518" t="s">
        <v>1356</v>
      </c>
      <c r="C218" s="518" t="s">
        <v>22</v>
      </c>
      <c r="D218" s="889"/>
      <c r="E218" s="548">
        <f>F218-5</f>
        <v>43443</v>
      </c>
      <c r="F218" s="545">
        <f>F217+7</f>
        <v>43448</v>
      </c>
      <c r="G218" s="545">
        <f>F218+24</f>
        <v>43472</v>
      </c>
      <c r="H218" s="540"/>
      <c r="I218" s="546"/>
      <c r="J218" s="546"/>
      <c r="K218" s="546"/>
    </row>
    <row r="219" spans="1:11" s="424" customFormat="1" ht="15" customHeight="1">
      <c r="A219" s="501"/>
      <c r="B219" s="518" t="s">
        <v>1089</v>
      </c>
      <c r="C219" s="518" t="s">
        <v>74</v>
      </c>
      <c r="D219" s="889"/>
      <c r="E219" s="548">
        <f>F219-5</f>
        <v>43450</v>
      </c>
      <c r="F219" s="545">
        <f>F218+7</f>
        <v>43455</v>
      </c>
      <c r="G219" s="545">
        <f>F219+24</f>
        <v>43479</v>
      </c>
      <c r="H219" s="540"/>
      <c r="I219" s="546"/>
      <c r="J219" s="546"/>
      <c r="K219" s="546"/>
    </row>
    <row r="220" spans="1:11" s="424" customFormat="1" ht="15" customHeight="1">
      <c r="A220" s="501"/>
      <c r="B220" s="518" t="s">
        <v>1087</v>
      </c>
      <c r="C220" s="518" t="s">
        <v>196</v>
      </c>
      <c r="D220" s="889"/>
      <c r="E220" s="548">
        <f>F220-5</f>
        <v>43457</v>
      </c>
      <c r="F220" s="545">
        <f>F219+7</f>
        <v>43462</v>
      </c>
      <c r="G220" s="545">
        <f>F220+24</f>
        <v>43486</v>
      </c>
      <c r="H220" s="540"/>
      <c r="I220" s="546"/>
      <c r="J220" s="546"/>
      <c r="K220" s="546"/>
    </row>
    <row r="221" spans="1:11" s="424" customFormat="1" ht="15" customHeight="1">
      <c r="A221" s="501"/>
      <c r="B221" s="518" t="s">
        <v>2519</v>
      </c>
      <c r="C221" s="518" t="s">
        <v>103</v>
      </c>
      <c r="D221" s="890"/>
      <c r="E221" s="548">
        <f>F221-5</f>
        <v>43464</v>
      </c>
      <c r="F221" s="545">
        <f>F220+7</f>
        <v>43469</v>
      </c>
      <c r="G221" s="545">
        <f>F221+24</f>
        <v>43493</v>
      </c>
      <c r="H221" s="540"/>
      <c r="I221" s="546"/>
      <c r="J221" s="546"/>
      <c r="K221" s="546"/>
    </row>
    <row r="222" spans="1:11" s="434" customFormat="1" ht="15" customHeight="1">
      <c r="A222" s="802" t="s">
        <v>1085</v>
      </c>
      <c r="B222" s="806"/>
      <c r="C222" s="544"/>
      <c r="D222" s="543"/>
      <c r="E222" s="459"/>
      <c r="F222" s="542"/>
      <c r="G222" s="542"/>
      <c r="H222" s="541"/>
      <c r="I222" s="547"/>
      <c r="J222" s="547"/>
      <c r="K222" s="547"/>
    </row>
    <row r="223" spans="1:11" s="424" customFormat="1" ht="15" customHeight="1">
      <c r="A223" s="501"/>
      <c r="B223" s="807"/>
      <c r="C223" s="853"/>
      <c r="D223" s="892" t="s">
        <v>11</v>
      </c>
      <c r="E223" s="507" t="s">
        <v>2412</v>
      </c>
      <c r="F223" s="507" t="s">
        <v>12</v>
      </c>
      <c r="G223" s="507" t="s">
        <v>1085</v>
      </c>
      <c r="H223" s="540"/>
      <c r="I223" s="546"/>
      <c r="J223" s="546"/>
      <c r="K223" s="546"/>
    </row>
    <row r="224" spans="1:11" s="424" customFormat="1" ht="15" customHeight="1">
      <c r="A224" s="501"/>
      <c r="B224" s="812"/>
      <c r="C224" s="858"/>
      <c r="D224" s="815"/>
      <c r="E224" s="511" t="s">
        <v>2411</v>
      </c>
      <c r="F224" s="511" t="s">
        <v>44</v>
      </c>
      <c r="G224" s="511" t="s">
        <v>45</v>
      </c>
      <c r="H224" s="540"/>
      <c r="I224" s="546"/>
      <c r="J224" s="546"/>
      <c r="K224" s="546"/>
    </row>
    <row r="225" spans="1:11" s="424" customFormat="1" ht="15" customHeight="1">
      <c r="A225" s="501"/>
      <c r="B225" s="518" t="s">
        <v>2520</v>
      </c>
      <c r="C225" s="518" t="s">
        <v>190</v>
      </c>
      <c r="D225" s="864" t="s">
        <v>2528</v>
      </c>
      <c r="E225" s="495">
        <f>F225-5</f>
        <v>43436</v>
      </c>
      <c r="F225" s="545">
        <v>43441</v>
      </c>
      <c r="G225" s="545">
        <f>F225+25</f>
        <v>43466</v>
      </c>
      <c r="H225" s="540"/>
      <c r="I225" s="546"/>
      <c r="J225" s="546"/>
      <c r="K225" s="546"/>
    </row>
    <row r="226" spans="1:11" s="424" customFormat="1" ht="15" customHeight="1">
      <c r="A226" s="501"/>
      <c r="B226" s="518" t="s">
        <v>1356</v>
      </c>
      <c r="C226" s="518" t="s">
        <v>22</v>
      </c>
      <c r="D226" s="864"/>
      <c r="E226" s="495">
        <f>F226-5</f>
        <v>43443</v>
      </c>
      <c r="F226" s="545">
        <f>F225+7</f>
        <v>43448</v>
      </c>
      <c r="G226" s="545">
        <f>F226+25</f>
        <v>43473</v>
      </c>
      <c r="H226" s="540"/>
      <c r="I226" s="546"/>
      <c r="J226" s="546"/>
      <c r="K226" s="546"/>
    </row>
    <row r="227" spans="1:11" s="424" customFormat="1" ht="15" customHeight="1">
      <c r="A227" s="501"/>
      <c r="B227" s="518" t="s">
        <v>1089</v>
      </c>
      <c r="C227" s="518" t="s">
        <v>74</v>
      </c>
      <c r="D227" s="864"/>
      <c r="E227" s="495">
        <f>F227-5</f>
        <v>43450</v>
      </c>
      <c r="F227" s="545">
        <f>F226+7</f>
        <v>43455</v>
      </c>
      <c r="G227" s="545">
        <f>F227+25</f>
        <v>43480</v>
      </c>
      <c r="H227" s="540"/>
      <c r="I227" s="546"/>
      <c r="J227" s="546"/>
      <c r="K227" s="546"/>
    </row>
    <row r="228" spans="1:11" s="424" customFormat="1" ht="15" customHeight="1">
      <c r="A228" s="501"/>
      <c r="B228" s="518" t="s">
        <v>1087</v>
      </c>
      <c r="C228" s="518" t="s">
        <v>196</v>
      </c>
      <c r="D228" s="864"/>
      <c r="E228" s="495">
        <f>F228-5</f>
        <v>43457</v>
      </c>
      <c r="F228" s="545">
        <f>F227+7</f>
        <v>43462</v>
      </c>
      <c r="G228" s="545">
        <f>F228+25</f>
        <v>43487</v>
      </c>
      <c r="H228" s="540"/>
    </row>
    <row r="229" spans="1:11" s="424" customFormat="1" ht="15" customHeight="1">
      <c r="A229" s="501"/>
      <c r="B229" s="518" t="s">
        <v>2519</v>
      </c>
      <c r="C229" s="518" t="s">
        <v>103</v>
      </c>
      <c r="D229" s="864"/>
      <c r="E229" s="495">
        <f>F229-5</f>
        <v>43464</v>
      </c>
      <c r="F229" s="545">
        <f>F228+7</f>
        <v>43469</v>
      </c>
      <c r="G229" s="545">
        <f>F229+25</f>
        <v>43494</v>
      </c>
      <c r="H229" s="540"/>
    </row>
    <row r="230" spans="1:11" s="434" customFormat="1" ht="15" customHeight="1">
      <c r="A230" s="802" t="s">
        <v>308</v>
      </c>
      <c r="B230" s="806"/>
      <c r="C230" s="544"/>
      <c r="D230" s="543"/>
      <c r="E230" s="459"/>
      <c r="F230" s="542"/>
      <c r="G230" s="542"/>
      <c r="H230" s="541"/>
    </row>
    <row r="231" spans="1:11" s="424" customFormat="1" ht="15" customHeight="1">
      <c r="A231" s="501"/>
      <c r="B231" s="807" t="s">
        <v>40</v>
      </c>
      <c r="C231" s="853" t="s">
        <v>41</v>
      </c>
      <c r="D231" s="892" t="s">
        <v>11</v>
      </c>
      <c r="E231" s="507" t="s">
        <v>2412</v>
      </c>
      <c r="F231" s="507" t="s">
        <v>12</v>
      </c>
      <c r="G231" s="507" t="s">
        <v>308</v>
      </c>
      <c r="H231" s="540"/>
    </row>
    <row r="232" spans="1:11" s="424" customFormat="1" ht="15" customHeight="1">
      <c r="A232" s="501"/>
      <c r="B232" s="813"/>
      <c r="C232" s="857"/>
      <c r="D232" s="815"/>
      <c r="E232" s="511" t="s">
        <v>2411</v>
      </c>
      <c r="F232" s="511" t="s">
        <v>44</v>
      </c>
      <c r="G232" s="511" t="s">
        <v>45</v>
      </c>
      <c r="H232" s="540"/>
    </row>
    <row r="233" spans="1:11" s="424" customFormat="1" ht="15" customHeight="1">
      <c r="A233" s="501"/>
      <c r="B233" s="523" t="s">
        <v>690</v>
      </c>
      <c r="C233" s="518" t="s">
        <v>2527</v>
      </c>
      <c r="D233" s="807" t="s">
        <v>226</v>
      </c>
      <c r="E233" s="466">
        <f>F233-5</f>
        <v>43434</v>
      </c>
      <c r="F233" s="454">
        <v>43439</v>
      </c>
      <c r="G233" s="454">
        <f>F233+35</f>
        <v>43474</v>
      </c>
      <c r="H233" s="540"/>
    </row>
    <row r="234" spans="1:11" s="424" customFormat="1" ht="15" customHeight="1">
      <c r="A234" s="501"/>
      <c r="B234" s="523" t="s">
        <v>691</v>
      </c>
      <c r="C234" s="518" t="s">
        <v>2526</v>
      </c>
      <c r="D234" s="807"/>
      <c r="E234" s="466">
        <f>F234-5</f>
        <v>43441</v>
      </c>
      <c r="F234" s="454">
        <f>F233+7</f>
        <v>43446</v>
      </c>
      <c r="G234" s="454">
        <f>F234+35</f>
        <v>43481</v>
      </c>
      <c r="H234" s="540"/>
    </row>
    <row r="235" spans="1:11" s="424" customFormat="1" ht="15" customHeight="1">
      <c r="A235" s="501"/>
      <c r="B235" s="523" t="s">
        <v>210</v>
      </c>
      <c r="C235" s="518" t="s">
        <v>2525</v>
      </c>
      <c r="D235" s="807"/>
      <c r="E235" s="466">
        <f>F235-5</f>
        <v>43448</v>
      </c>
      <c r="F235" s="454">
        <f>F234+7</f>
        <v>43453</v>
      </c>
      <c r="G235" s="454">
        <f>F235+35</f>
        <v>43488</v>
      </c>
      <c r="H235" s="540"/>
    </row>
    <row r="236" spans="1:11" s="424" customFormat="1" ht="15" customHeight="1">
      <c r="A236" s="501"/>
      <c r="B236" s="523" t="s">
        <v>209</v>
      </c>
      <c r="C236" s="518" t="s">
        <v>2524</v>
      </c>
      <c r="D236" s="807"/>
      <c r="E236" s="466">
        <f>F236-5</f>
        <v>43455</v>
      </c>
      <c r="F236" s="454">
        <f>F235+7</f>
        <v>43460</v>
      </c>
      <c r="G236" s="454">
        <f>F236+35</f>
        <v>43495</v>
      </c>
      <c r="H236" s="540"/>
    </row>
    <row r="237" spans="1:11" s="424" customFormat="1" ht="15" customHeight="1">
      <c r="A237" s="501"/>
      <c r="B237" s="523" t="s">
        <v>2523</v>
      </c>
      <c r="C237" s="518" t="s">
        <v>270</v>
      </c>
      <c r="D237" s="807"/>
      <c r="E237" s="466">
        <f>F237-5</f>
        <v>43462</v>
      </c>
      <c r="F237" s="454">
        <f>F236+7</f>
        <v>43467</v>
      </c>
      <c r="G237" s="454">
        <f>F237+35</f>
        <v>43502</v>
      </c>
      <c r="H237" s="540"/>
    </row>
    <row r="238" spans="1:11" s="434" customFormat="1" ht="15" customHeight="1">
      <c r="A238" s="802" t="s">
        <v>2522</v>
      </c>
      <c r="B238" s="806"/>
      <c r="C238" s="544"/>
      <c r="D238" s="543"/>
      <c r="E238" s="459"/>
      <c r="F238" s="542"/>
      <c r="G238" s="542"/>
      <c r="H238" s="541"/>
    </row>
    <row r="239" spans="1:11" s="424" customFormat="1" ht="15" customHeight="1">
      <c r="A239" s="501"/>
      <c r="B239" s="807" t="s">
        <v>40</v>
      </c>
      <c r="C239" s="853" t="s">
        <v>41</v>
      </c>
      <c r="D239" s="892" t="s">
        <v>11</v>
      </c>
      <c r="E239" s="507" t="s">
        <v>2412</v>
      </c>
      <c r="F239" s="507" t="s">
        <v>12</v>
      </c>
      <c r="G239" s="507" t="s">
        <v>2522</v>
      </c>
      <c r="H239" s="540"/>
    </row>
    <row r="240" spans="1:11" s="424" customFormat="1" ht="15" customHeight="1">
      <c r="A240" s="501"/>
      <c r="B240" s="813"/>
      <c r="C240" s="857"/>
      <c r="D240" s="815"/>
      <c r="E240" s="511" t="s">
        <v>2411</v>
      </c>
      <c r="F240" s="511" t="s">
        <v>44</v>
      </c>
      <c r="G240" s="511" t="s">
        <v>45</v>
      </c>
      <c r="H240" s="540"/>
    </row>
    <row r="241" spans="1:8" s="424" customFormat="1" ht="15" customHeight="1">
      <c r="A241" s="501"/>
      <c r="B241" s="518" t="s">
        <v>2520</v>
      </c>
      <c r="C241" s="518" t="s">
        <v>190</v>
      </c>
      <c r="D241" s="807" t="s">
        <v>186</v>
      </c>
      <c r="E241" s="466">
        <f>F241-5</f>
        <v>43436</v>
      </c>
      <c r="F241" s="454">
        <v>43441</v>
      </c>
      <c r="G241" s="454">
        <f>F241+31</f>
        <v>43472</v>
      </c>
      <c r="H241" s="540"/>
    </row>
    <row r="242" spans="1:8" s="424" customFormat="1" ht="15" customHeight="1">
      <c r="A242" s="501"/>
      <c r="B242" s="518" t="s">
        <v>1356</v>
      </c>
      <c r="C242" s="518" t="s">
        <v>22</v>
      </c>
      <c r="D242" s="807"/>
      <c r="E242" s="466">
        <f>F242-5</f>
        <v>43443</v>
      </c>
      <c r="F242" s="454">
        <f>F241+7</f>
        <v>43448</v>
      </c>
      <c r="G242" s="454">
        <f>F242+31</f>
        <v>43479</v>
      </c>
      <c r="H242" s="540"/>
    </row>
    <row r="243" spans="1:8" s="424" customFormat="1" ht="15" customHeight="1">
      <c r="A243" s="501"/>
      <c r="B243" s="518" t="s">
        <v>1089</v>
      </c>
      <c r="C243" s="518" t="s">
        <v>74</v>
      </c>
      <c r="D243" s="807"/>
      <c r="E243" s="466">
        <f>F243-5</f>
        <v>43450</v>
      </c>
      <c r="F243" s="454">
        <f>F242+7</f>
        <v>43455</v>
      </c>
      <c r="G243" s="454">
        <f>F243+31</f>
        <v>43486</v>
      </c>
      <c r="H243" s="540"/>
    </row>
    <row r="244" spans="1:8" s="424" customFormat="1" ht="15" customHeight="1">
      <c r="A244" s="501"/>
      <c r="B244" s="518" t="s">
        <v>1087</v>
      </c>
      <c r="C244" s="518" t="s">
        <v>196</v>
      </c>
      <c r="D244" s="807"/>
      <c r="E244" s="466">
        <f>F244-5</f>
        <v>43457</v>
      </c>
      <c r="F244" s="454">
        <f>F243+7</f>
        <v>43462</v>
      </c>
      <c r="G244" s="454">
        <f>F244+31</f>
        <v>43493</v>
      </c>
      <c r="H244" s="540"/>
    </row>
    <row r="245" spans="1:8" s="424" customFormat="1" ht="15" customHeight="1">
      <c r="A245" s="501"/>
      <c r="B245" s="518" t="s">
        <v>2519</v>
      </c>
      <c r="C245" s="518" t="s">
        <v>103</v>
      </c>
      <c r="D245" s="807"/>
      <c r="E245" s="466">
        <f>F245-5</f>
        <v>43464</v>
      </c>
      <c r="F245" s="454">
        <f>F244+7</f>
        <v>43469</v>
      </c>
      <c r="G245" s="454">
        <f>F245+31</f>
        <v>43500</v>
      </c>
      <c r="H245" s="540"/>
    </row>
    <row r="246" spans="1:8" s="434" customFormat="1" ht="15" customHeight="1">
      <c r="A246" s="802" t="s">
        <v>2521</v>
      </c>
      <c r="B246" s="806"/>
      <c r="C246" s="544"/>
      <c r="D246" s="543"/>
      <c r="E246" s="459"/>
      <c r="F246" s="542"/>
      <c r="G246" s="542"/>
      <c r="H246" s="541"/>
    </row>
    <row r="247" spans="1:8" s="424" customFormat="1" ht="15" customHeight="1">
      <c r="A247" s="501"/>
      <c r="B247" s="807" t="s">
        <v>40</v>
      </c>
      <c r="C247" s="853" t="s">
        <v>41</v>
      </c>
      <c r="D247" s="892" t="s">
        <v>11</v>
      </c>
      <c r="E247" s="507" t="s">
        <v>2412</v>
      </c>
      <c r="F247" s="507" t="s">
        <v>12</v>
      </c>
      <c r="G247" s="507" t="s">
        <v>2521</v>
      </c>
      <c r="H247" s="540"/>
    </row>
    <row r="248" spans="1:8" s="424" customFormat="1" ht="15" customHeight="1">
      <c r="A248" s="501"/>
      <c r="B248" s="813"/>
      <c r="C248" s="857"/>
      <c r="D248" s="815"/>
      <c r="E248" s="511" t="s">
        <v>2411</v>
      </c>
      <c r="F248" s="511" t="s">
        <v>44</v>
      </c>
      <c r="G248" s="511" t="s">
        <v>45</v>
      </c>
      <c r="H248" s="540"/>
    </row>
    <row r="249" spans="1:8" s="424" customFormat="1" ht="15" customHeight="1">
      <c r="A249" s="501"/>
      <c r="B249" s="518" t="s">
        <v>2520</v>
      </c>
      <c r="C249" s="518" t="s">
        <v>190</v>
      </c>
      <c r="D249" s="807" t="s">
        <v>186</v>
      </c>
      <c r="E249" s="466">
        <f>F249-5</f>
        <v>43436</v>
      </c>
      <c r="F249" s="454">
        <v>43441</v>
      </c>
      <c r="G249" s="454">
        <f>F249+33</f>
        <v>43474</v>
      </c>
      <c r="H249" s="540"/>
    </row>
    <row r="250" spans="1:8" s="424" customFormat="1" ht="15" customHeight="1">
      <c r="A250" s="501"/>
      <c r="B250" s="518" t="s">
        <v>1356</v>
      </c>
      <c r="C250" s="518" t="s">
        <v>22</v>
      </c>
      <c r="D250" s="807"/>
      <c r="E250" s="466">
        <f>F250-5</f>
        <v>43443</v>
      </c>
      <c r="F250" s="454">
        <f>F249+7</f>
        <v>43448</v>
      </c>
      <c r="G250" s="454">
        <f>F250+33</f>
        <v>43481</v>
      </c>
      <c r="H250" s="540"/>
    </row>
    <row r="251" spans="1:8" s="424" customFormat="1" ht="15" customHeight="1">
      <c r="A251" s="501"/>
      <c r="B251" s="518" t="s">
        <v>1089</v>
      </c>
      <c r="C251" s="518" t="s">
        <v>74</v>
      </c>
      <c r="D251" s="807"/>
      <c r="E251" s="466">
        <f>F251-5</f>
        <v>43450</v>
      </c>
      <c r="F251" s="454">
        <f>F250+7</f>
        <v>43455</v>
      </c>
      <c r="G251" s="454">
        <f>F251+33</f>
        <v>43488</v>
      </c>
      <c r="H251" s="540"/>
    </row>
    <row r="252" spans="1:8" s="424" customFormat="1" ht="15" customHeight="1">
      <c r="A252" s="501"/>
      <c r="B252" s="518" t="s">
        <v>1087</v>
      </c>
      <c r="C252" s="518" t="s">
        <v>196</v>
      </c>
      <c r="D252" s="807"/>
      <c r="E252" s="466">
        <f>F252-5</f>
        <v>43457</v>
      </c>
      <c r="F252" s="454">
        <f>F251+7</f>
        <v>43462</v>
      </c>
      <c r="G252" s="454">
        <f>F252+33</f>
        <v>43495</v>
      </c>
      <c r="H252" s="540"/>
    </row>
    <row r="253" spans="1:8" s="424" customFormat="1" ht="15" customHeight="1">
      <c r="A253" s="501"/>
      <c r="B253" s="518" t="s">
        <v>2519</v>
      </c>
      <c r="C253" s="518" t="s">
        <v>103</v>
      </c>
      <c r="D253" s="807"/>
      <c r="E253" s="466">
        <f>F253-5</f>
        <v>43464</v>
      </c>
      <c r="F253" s="454">
        <f>F252+7</f>
        <v>43469</v>
      </c>
      <c r="G253" s="454">
        <f>F253+33</f>
        <v>43502</v>
      </c>
      <c r="H253" s="540"/>
    </row>
    <row r="254" spans="1:8" s="419" customFormat="1" ht="15">
      <c r="A254" s="798" t="s">
        <v>163</v>
      </c>
      <c r="B254" s="798"/>
      <c r="C254" s="798"/>
      <c r="D254" s="798"/>
      <c r="E254" s="798"/>
      <c r="F254" s="798"/>
      <c r="G254" s="798"/>
    </row>
    <row r="255" spans="1:8" s="522" customFormat="1" ht="15">
      <c r="A255" s="802" t="s">
        <v>167</v>
      </c>
      <c r="B255" s="806"/>
      <c r="C255" s="510"/>
      <c r="D255" s="509"/>
      <c r="E255" s="509"/>
      <c r="F255" s="508"/>
      <c r="G255" s="508"/>
    </row>
    <row r="256" spans="1:8" s="515" customFormat="1" ht="15">
      <c r="A256" s="539"/>
      <c r="B256" s="814" t="s">
        <v>40</v>
      </c>
      <c r="C256" s="814" t="s">
        <v>41</v>
      </c>
      <c r="D256" s="819" t="s">
        <v>11</v>
      </c>
      <c r="E256" s="505" t="s">
        <v>2412</v>
      </c>
      <c r="F256" s="530" t="s">
        <v>12</v>
      </c>
      <c r="G256" s="530" t="s">
        <v>168</v>
      </c>
    </row>
    <row r="257" spans="1:8" s="515" customFormat="1" ht="15">
      <c r="A257" s="539"/>
      <c r="B257" s="815"/>
      <c r="C257" s="815"/>
      <c r="D257" s="820"/>
      <c r="E257" s="505" t="s">
        <v>2411</v>
      </c>
      <c r="F257" s="527" t="s">
        <v>44</v>
      </c>
      <c r="G257" s="527" t="s">
        <v>45</v>
      </c>
    </row>
    <row r="258" spans="1:8" s="515" customFormat="1" ht="15">
      <c r="A258" s="539"/>
      <c r="B258" s="468" t="s">
        <v>734</v>
      </c>
      <c r="C258" s="457" t="s">
        <v>398</v>
      </c>
      <c r="D258" s="816" t="s">
        <v>165</v>
      </c>
      <c r="E258" s="466">
        <f>F258-5</f>
        <v>43432</v>
      </c>
      <c r="F258" s="517">
        <v>43437</v>
      </c>
      <c r="G258" s="538">
        <f>F258+42</f>
        <v>43479</v>
      </c>
    </row>
    <row r="259" spans="1:8" s="515" customFormat="1" ht="15" customHeight="1">
      <c r="A259" s="539"/>
      <c r="B259" s="468" t="s">
        <v>735</v>
      </c>
      <c r="C259" s="481" t="s">
        <v>2518</v>
      </c>
      <c r="D259" s="817"/>
      <c r="E259" s="466">
        <f>F259-5</f>
        <v>43439</v>
      </c>
      <c r="F259" s="517">
        <f>F258+7</f>
        <v>43444</v>
      </c>
      <c r="G259" s="538">
        <f>F259+42</f>
        <v>43486</v>
      </c>
      <c r="H259" s="522"/>
    </row>
    <row r="260" spans="1:8" s="515" customFormat="1" ht="15" customHeight="1">
      <c r="A260" s="539"/>
      <c r="B260" s="468" t="s">
        <v>2149</v>
      </c>
      <c r="C260" s="457" t="s">
        <v>2517</v>
      </c>
      <c r="D260" s="817"/>
      <c r="E260" s="466">
        <f>F260-5</f>
        <v>43446</v>
      </c>
      <c r="F260" s="517">
        <f>F259+7</f>
        <v>43451</v>
      </c>
      <c r="G260" s="538">
        <f>F260+42</f>
        <v>43493</v>
      </c>
    </row>
    <row r="261" spans="1:8" s="515" customFormat="1" ht="15.75" customHeight="1">
      <c r="A261" s="539"/>
      <c r="B261" s="468" t="s">
        <v>2147</v>
      </c>
      <c r="C261" s="457" t="s">
        <v>2516</v>
      </c>
      <c r="D261" s="817"/>
      <c r="E261" s="466">
        <f>F261-5</f>
        <v>43453</v>
      </c>
      <c r="F261" s="517">
        <f>F260+7</f>
        <v>43458</v>
      </c>
      <c r="G261" s="538">
        <f>F261+42</f>
        <v>43500</v>
      </c>
    </row>
    <row r="262" spans="1:8" s="515" customFormat="1" ht="15.75" customHeight="1">
      <c r="A262" s="539"/>
      <c r="B262" s="468" t="s">
        <v>111</v>
      </c>
      <c r="C262" s="457"/>
      <c r="D262" s="818"/>
      <c r="E262" s="466">
        <f>F262-5</f>
        <v>43460</v>
      </c>
      <c r="F262" s="517">
        <f>F261+7</f>
        <v>43465</v>
      </c>
      <c r="G262" s="538">
        <f>F262+42</f>
        <v>43507</v>
      </c>
    </row>
    <row r="263" spans="1:8" s="522" customFormat="1" ht="15" customHeight="1">
      <c r="A263" s="802" t="s">
        <v>169</v>
      </c>
      <c r="B263" s="806"/>
      <c r="C263" s="510"/>
      <c r="D263" s="509"/>
      <c r="E263" s="509"/>
      <c r="F263" s="508"/>
      <c r="G263" s="508"/>
    </row>
    <row r="264" spans="1:8" s="515" customFormat="1" ht="15">
      <c r="A264" s="539"/>
      <c r="B264" s="829" t="s">
        <v>40</v>
      </c>
      <c r="C264" s="829" t="s">
        <v>41</v>
      </c>
      <c r="D264" s="829" t="s">
        <v>11</v>
      </c>
      <c r="E264" s="505" t="s">
        <v>2412</v>
      </c>
      <c r="F264" s="468" t="s">
        <v>12</v>
      </c>
      <c r="G264" s="468" t="s">
        <v>170</v>
      </c>
    </row>
    <row r="265" spans="1:8" s="515" customFormat="1" ht="15">
      <c r="A265" s="539"/>
      <c r="B265" s="830"/>
      <c r="C265" s="830"/>
      <c r="D265" s="830"/>
      <c r="E265" s="505" t="s">
        <v>2411</v>
      </c>
      <c r="F265" s="468" t="s">
        <v>44</v>
      </c>
      <c r="G265" s="468" t="s">
        <v>45</v>
      </c>
    </row>
    <row r="266" spans="1:8" s="515" customFormat="1" ht="18" customHeight="1">
      <c r="A266" s="539"/>
      <c r="B266" s="468" t="s">
        <v>734</v>
      </c>
      <c r="C266" s="457" t="s">
        <v>398</v>
      </c>
      <c r="D266" s="893" t="s">
        <v>165</v>
      </c>
      <c r="E266" s="466">
        <f>F266-5</f>
        <v>43432</v>
      </c>
      <c r="F266" s="517">
        <v>43437</v>
      </c>
      <c r="G266" s="538">
        <f>F266+34</f>
        <v>43471</v>
      </c>
    </row>
    <row r="267" spans="1:8" s="515" customFormat="1" ht="15.75" customHeight="1">
      <c r="A267" s="539"/>
      <c r="B267" s="468" t="s">
        <v>735</v>
      </c>
      <c r="C267" s="481" t="s">
        <v>2518</v>
      </c>
      <c r="D267" s="894"/>
      <c r="E267" s="466">
        <f>F267-5</f>
        <v>43439</v>
      </c>
      <c r="F267" s="517">
        <f>F266+7</f>
        <v>43444</v>
      </c>
      <c r="G267" s="538">
        <f>F267+34</f>
        <v>43478</v>
      </c>
      <c r="H267" s="522"/>
    </row>
    <row r="268" spans="1:8" s="515" customFormat="1" ht="15">
      <c r="A268" s="539"/>
      <c r="B268" s="468" t="s">
        <v>2149</v>
      </c>
      <c r="C268" s="457" t="s">
        <v>2517</v>
      </c>
      <c r="D268" s="894"/>
      <c r="E268" s="466">
        <f>F268-5</f>
        <v>43446</v>
      </c>
      <c r="F268" s="517">
        <f>F267+7</f>
        <v>43451</v>
      </c>
      <c r="G268" s="538">
        <f>F268+34</f>
        <v>43485</v>
      </c>
    </row>
    <row r="269" spans="1:8" s="515" customFormat="1" ht="15">
      <c r="A269" s="539"/>
      <c r="B269" s="468" t="s">
        <v>2147</v>
      </c>
      <c r="C269" s="457" t="s">
        <v>2516</v>
      </c>
      <c r="D269" s="894"/>
      <c r="E269" s="466">
        <f>F269-5</f>
        <v>43453</v>
      </c>
      <c r="F269" s="517">
        <f>F268+7</f>
        <v>43458</v>
      </c>
      <c r="G269" s="538">
        <f>F269+34</f>
        <v>43492</v>
      </c>
    </row>
    <row r="270" spans="1:8" s="515" customFormat="1" ht="15">
      <c r="A270" s="539"/>
      <c r="B270" s="468" t="s">
        <v>111</v>
      </c>
      <c r="C270" s="457"/>
      <c r="D270" s="895"/>
      <c r="E270" s="466">
        <f>F270-5</f>
        <v>43460</v>
      </c>
      <c r="F270" s="517">
        <f>F269+7</f>
        <v>43465</v>
      </c>
      <c r="G270" s="538">
        <f>F270+34</f>
        <v>43499</v>
      </c>
    </row>
    <row r="271" spans="1:8" s="522" customFormat="1" ht="15">
      <c r="A271" s="802" t="s">
        <v>166</v>
      </c>
      <c r="B271" s="806"/>
      <c r="C271" s="535"/>
      <c r="D271" s="460"/>
      <c r="E271" s="459"/>
      <c r="F271" s="489"/>
      <c r="G271" s="489"/>
    </row>
    <row r="272" spans="1:8" s="515" customFormat="1" ht="15">
      <c r="A272" s="526"/>
      <c r="B272" s="829" t="s">
        <v>40</v>
      </c>
      <c r="C272" s="829" t="s">
        <v>41</v>
      </c>
      <c r="D272" s="896" t="s">
        <v>11</v>
      </c>
      <c r="E272" s="505" t="s">
        <v>2412</v>
      </c>
      <c r="F272" s="468" t="s">
        <v>12</v>
      </c>
      <c r="G272" s="529" t="s">
        <v>166</v>
      </c>
    </row>
    <row r="273" spans="1:8" s="515" customFormat="1" ht="15">
      <c r="A273" s="526"/>
      <c r="B273" s="830"/>
      <c r="C273" s="830"/>
      <c r="D273" s="897"/>
      <c r="E273" s="505" t="s">
        <v>2411</v>
      </c>
      <c r="F273" s="468" t="s">
        <v>44</v>
      </c>
      <c r="G273" s="527" t="s">
        <v>45</v>
      </c>
    </row>
    <row r="274" spans="1:8" s="515" customFormat="1" ht="15">
      <c r="A274" s="526"/>
      <c r="B274" s="468" t="s">
        <v>734</v>
      </c>
      <c r="C274" s="457" t="s">
        <v>398</v>
      </c>
      <c r="D274" s="816" t="s">
        <v>165</v>
      </c>
      <c r="E274" s="466">
        <f>F274-5</f>
        <v>43432</v>
      </c>
      <c r="F274" s="517">
        <v>43437</v>
      </c>
      <c r="G274" s="517">
        <f>F274+39</f>
        <v>43476</v>
      </c>
    </row>
    <row r="275" spans="1:8" s="515" customFormat="1" ht="15.75" customHeight="1">
      <c r="A275" s="526"/>
      <c r="B275" s="468" t="s">
        <v>735</v>
      </c>
      <c r="C275" s="481" t="s">
        <v>2518</v>
      </c>
      <c r="D275" s="817"/>
      <c r="E275" s="466">
        <f>F275-5</f>
        <v>43439</v>
      </c>
      <c r="F275" s="517">
        <f>F274+7</f>
        <v>43444</v>
      </c>
      <c r="G275" s="517">
        <f>F275+39</f>
        <v>43483</v>
      </c>
    </row>
    <row r="276" spans="1:8" s="515" customFormat="1" ht="15" customHeight="1">
      <c r="A276" s="526"/>
      <c r="B276" s="468" t="s">
        <v>2149</v>
      </c>
      <c r="C276" s="457" t="s">
        <v>2517</v>
      </c>
      <c r="D276" s="817"/>
      <c r="E276" s="466">
        <f>F276-5</f>
        <v>43446</v>
      </c>
      <c r="F276" s="517">
        <f>F275+7</f>
        <v>43451</v>
      </c>
      <c r="G276" s="517">
        <f>F276+39</f>
        <v>43490</v>
      </c>
      <c r="H276" s="522"/>
    </row>
    <row r="277" spans="1:8" s="515" customFormat="1" ht="15" customHeight="1">
      <c r="A277" s="526"/>
      <c r="B277" s="468" t="s">
        <v>2147</v>
      </c>
      <c r="C277" s="457" t="s">
        <v>2516</v>
      </c>
      <c r="D277" s="817"/>
      <c r="E277" s="466">
        <f>F277-5</f>
        <v>43453</v>
      </c>
      <c r="F277" s="517">
        <f>F276+7</f>
        <v>43458</v>
      </c>
      <c r="G277" s="517">
        <f>F277+39</f>
        <v>43497</v>
      </c>
    </row>
    <row r="278" spans="1:8" s="515" customFormat="1" ht="15" customHeight="1">
      <c r="A278" s="526"/>
      <c r="B278" s="468" t="s">
        <v>111</v>
      </c>
      <c r="C278" s="457"/>
      <c r="D278" s="818"/>
      <c r="E278" s="466">
        <f>F278-5</f>
        <v>43460</v>
      </c>
      <c r="F278" s="517">
        <f>F277+7</f>
        <v>43465</v>
      </c>
      <c r="G278" s="517">
        <f>F278+39</f>
        <v>43504</v>
      </c>
    </row>
    <row r="279" spans="1:8" s="522" customFormat="1" ht="14.1" customHeight="1">
      <c r="A279" s="802" t="s">
        <v>285</v>
      </c>
      <c r="B279" s="806"/>
      <c r="C279" s="510"/>
      <c r="D279" s="509"/>
      <c r="E279" s="509"/>
      <c r="F279" s="508"/>
      <c r="G279" s="508"/>
    </row>
    <row r="280" spans="1:8" s="515" customFormat="1" ht="15">
      <c r="A280" s="526"/>
      <c r="B280" s="814" t="s">
        <v>40</v>
      </c>
      <c r="C280" s="814" t="s">
        <v>41</v>
      </c>
      <c r="D280" s="819" t="s">
        <v>11</v>
      </c>
      <c r="E280" s="505" t="s">
        <v>2412</v>
      </c>
      <c r="F280" s="530" t="s">
        <v>12</v>
      </c>
      <c r="G280" s="530" t="s">
        <v>285</v>
      </c>
    </row>
    <row r="281" spans="1:8" s="515" customFormat="1" ht="15">
      <c r="A281" s="526"/>
      <c r="B281" s="815"/>
      <c r="C281" s="815"/>
      <c r="D281" s="820"/>
      <c r="E281" s="505" t="s">
        <v>2411</v>
      </c>
      <c r="F281" s="527" t="s">
        <v>44</v>
      </c>
      <c r="G281" s="527" t="s">
        <v>45</v>
      </c>
    </row>
    <row r="282" spans="1:8" s="515" customFormat="1" ht="15">
      <c r="A282" s="526"/>
      <c r="B282" s="525" t="s">
        <v>81</v>
      </c>
      <c r="C282" s="457" t="s">
        <v>2515</v>
      </c>
      <c r="D282" s="821" t="s">
        <v>136</v>
      </c>
      <c r="E282" s="536">
        <f>F282-5</f>
        <v>43430</v>
      </c>
      <c r="F282" s="517">
        <v>43435</v>
      </c>
      <c r="G282" s="537">
        <f>F282+28</f>
        <v>43463</v>
      </c>
    </row>
    <row r="283" spans="1:8" s="515" customFormat="1" ht="15">
      <c r="A283" s="526"/>
      <c r="B283" s="468" t="s">
        <v>2514</v>
      </c>
      <c r="C283" s="457" t="s">
        <v>2513</v>
      </c>
      <c r="D283" s="822"/>
      <c r="E283" s="536">
        <f>F283-5</f>
        <v>43437</v>
      </c>
      <c r="F283" s="517">
        <f>F282+7</f>
        <v>43442</v>
      </c>
      <c r="G283" s="537">
        <f>F283+28</f>
        <v>43470</v>
      </c>
    </row>
    <row r="284" spans="1:8" s="515" customFormat="1" ht="15">
      <c r="A284" s="526"/>
      <c r="B284" s="468" t="s">
        <v>2512</v>
      </c>
      <c r="C284" s="457" t="s">
        <v>2511</v>
      </c>
      <c r="D284" s="822"/>
      <c r="E284" s="536">
        <f>F284-5</f>
        <v>43444</v>
      </c>
      <c r="F284" s="517">
        <f>F283+7</f>
        <v>43449</v>
      </c>
      <c r="G284" s="537">
        <f>F284+28</f>
        <v>43477</v>
      </c>
    </row>
    <row r="285" spans="1:8" s="515" customFormat="1" ht="15">
      <c r="A285" s="526"/>
      <c r="B285" s="468" t="s">
        <v>48</v>
      </c>
      <c r="C285" s="481" t="s">
        <v>295</v>
      </c>
      <c r="D285" s="822"/>
      <c r="E285" s="536">
        <f>F285-5</f>
        <v>43451</v>
      </c>
      <c r="F285" s="517">
        <f>F284+7</f>
        <v>43456</v>
      </c>
      <c r="G285" s="537">
        <f>F285+28</f>
        <v>43484</v>
      </c>
      <c r="H285" s="522"/>
    </row>
    <row r="286" spans="1:8" s="515" customFormat="1" ht="15">
      <c r="A286" s="526"/>
      <c r="B286" s="525" t="s">
        <v>2510</v>
      </c>
      <c r="C286" s="481" t="s">
        <v>622</v>
      </c>
      <c r="D286" s="823"/>
      <c r="E286" s="536">
        <f>F286-5</f>
        <v>43458</v>
      </c>
      <c r="F286" s="517">
        <f>F285+7</f>
        <v>43463</v>
      </c>
      <c r="G286" s="537">
        <f>F286+28</f>
        <v>43491</v>
      </c>
      <c r="H286" s="522"/>
    </row>
    <row r="287" spans="1:8" s="522" customFormat="1" ht="15">
      <c r="A287" s="802" t="s">
        <v>175</v>
      </c>
      <c r="B287" s="806"/>
      <c r="C287" s="510"/>
      <c r="D287" s="509"/>
      <c r="E287" s="509"/>
      <c r="F287" s="508"/>
      <c r="G287" s="508"/>
    </row>
    <row r="288" spans="1:8" s="515" customFormat="1" ht="15">
      <c r="A288" s="526"/>
      <c r="B288" s="814" t="s">
        <v>40</v>
      </c>
      <c r="C288" s="814" t="s">
        <v>41</v>
      </c>
      <c r="D288" s="819" t="s">
        <v>11</v>
      </c>
      <c r="E288" s="505" t="s">
        <v>2412</v>
      </c>
      <c r="F288" s="530" t="s">
        <v>12</v>
      </c>
      <c r="G288" s="530" t="s">
        <v>175</v>
      </c>
    </row>
    <row r="289" spans="1:8" s="515" customFormat="1" ht="15">
      <c r="A289" s="526"/>
      <c r="B289" s="815"/>
      <c r="C289" s="815"/>
      <c r="D289" s="820"/>
      <c r="E289" s="505" t="s">
        <v>2411</v>
      </c>
      <c r="F289" s="527" t="s">
        <v>44</v>
      </c>
      <c r="G289" s="527" t="s">
        <v>45</v>
      </c>
    </row>
    <row r="290" spans="1:8" s="515" customFormat="1" ht="15">
      <c r="A290" s="526"/>
      <c r="B290" s="468" t="s">
        <v>2509</v>
      </c>
      <c r="C290" s="457" t="s">
        <v>2508</v>
      </c>
      <c r="D290" s="893" t="s">
        <v>165</v>
      </c>
      <c r="E290" s="536">
        <f>F290-5</f>
        <v>43433</v>
      </c>
      <c r="F290" s="517">
        <v>43438</v>
      </c>
      <c r="G290" s="517">
        <f>F290+45</f>
        <v>43483</v>
      </c>
      <c r="H290" s="522"/>
    </row>
    <row r="291" spans="1:8" s="515" customFormat="1" ht="15" customHeight="1">
      <c r="A291" s="526"/>
      <c r="B291" s="468" t="s">
        <v>282</v>
      </c>
      <c r="C291" s="457" t="s">
        <v>2130</v>
      </c>
      <c r="D291" s="894"/>
      <c r="E291" s="536">
        <f>F291-5</f>
        <v>43440</v>
      </c>
      <c r="F291" s="517">
        <f>F290+7</f>
        <v>43445</v>
      </c>
      <c r="G291" s="517">
        <f>F291+45</f>
        <v>43490</v>
      </c>
    </row>
    <row r="292" spans="1:8" s="515" customFormat="1" ht="15" customHeight="1">
      <c r="A292" s="526"/>
      <c r="B292" s="468" t="s">
        <v>111</v>
      </c>
      <c r="C292" s="457"/>
      <c r="D292" s="894"/>
      <c r="E292" s="536">
        <f>F292-5</f>
        <v>43447</v>
      </c>
      <c r="F292" s="517">
        <f>F291+7</f>
        <v>43452</v>
      </c>
      <c r="G292" s="517">
        <f>F292+45</f>
        <v>43497</v>
      </c>
    </row>
    <row r="293" spans="1:8" s="515" customFormat="1" ht="15" customHeight="1">
      <c r="A293" s="526"/>
      <c r="B293" s="468" t="s">
        <v>111</v>
      </c>
      <c r="C293" s="457"/>
      <c r="D293" s="894"/>
      <c r="E293" s="536">
        <f>F293-5</f>
        <v>43454</v>
      </c>
      <c r="F293" s="517">
        <f>F292+7</f>
        <v>43459</v>
      </c>
      <c r="G293" s="517">
        <f>F293+45</f>
        <v>43504</v>
      </c>
    </row>
    <row r="294" spans="1:8" s="522" customFormat="1" ht="15.75" customHeight="1">
      <c r="A294" s="535"/>
      <c r="B294" s="468" t="s">
        <v>111</v>
      </c>
      <c r="C294" s="457"/>
      <c r="D294" s="811"/>
      <c r="E294" s="534">
        <f>F294-5</f>
        <v>43461</v>
      </c>
      <c r="F294" s="533">
        <f>F293+7</f>
        <v>43466</v>
      </c>
      <c r="G294" s="517">
        <f>F294+45</f>
        <v>43511</v>
      </c>
    </row>
    <row r="295" spans="1:8" s="522" customFormat="1" ht="15">
      <c r="A295" s="802" t="s">
        <v>5</v>
      </c>
      <c r="B295" s="806"/>
      <c r="C295" s="510"/>
      <c r="D295" s="509"/>
      <c r="E295" s="509"/>
      <c r="F295" s="508"/>
      <c r="G295" s="508"/>
    </row>
    <row r="296" spans="1:8" s="515" customFormat="1" ht="15">
      <c r="A296" s="526"/>
      <c r="B296" s="814" t="s">
        <v>40</v>
      </c>
      <c r="C296" s="814" t="s">
        <v>41</v>
      </c>
      <c r="D296" s="819" t="s">
        <v>11</v>
      </c>
      <c r="E296" s="505" t="s">
        <v>2412</v>
      </c>
      <c r="F296" s="530" t="s">
        <v>12</v>
      </c>
      <c r="G296" s="530" t="s">
        <v>175</v>
      </c>
    </row>
    <row r="297" spans="1:8" s="515" customFormat="1" ht="15">
      <c r="A297" s="526"/>
      <c r="B297" s="815"/>
      <c r="C297" s="815"/>
      <c r="D297" s="820"/>
      <c r="E297" s="505" t="s">
        <v>2411</v>
      </c>
      <c r="F297" s="527" t="s">
        <v>44</v>
      </c>
      <c r="G297" s="527" t="s">
        <v>45</v>
      </c>
    </row>
    <row r="298" spans="1:8" s="515" customFormat="1" ht="15">
      <c r="A298" s="526"/>
      <c r="B298" s="525" t="s">
        <v>81</v>
      </c>
      <c r="C298" s="457" t="s">
        <v>2515</v>
      </c>
      <c r="D298" s="893" t="s">
        <v>136</v>
      </c>
      <c r="E298" s="536">
        <f>F298-5</f>
        <v>43430</v>
      </c>
      <c r="F298" s="517">
        <v>43435</v>
      </c>
      <c r="G298" s="517">
        <f>F298+33</f>
        <v>43468</v>
      </c>
      <c r="H298" s="522"/>
    </row>
    <row r="299" spans="1:8" s="515" customFormat="1" ht="15" customHeight="1">
      <c r="A299" s="526"/>
      <c r="B299" s="468" t="s">
        <v>2514</v>
      </c>
      <c r="C299" s="457" t="s">
        <v>2513</v>
      </c>
      <c r="D299" s="894"/>
      <c r="E299" s="536">
        <f>F299-5</f>
        <v>43437</v>
      </c>
      <c r="F299" s="517">
        <f>F298+7</f>
        <v>43442</v>
      </c>
      <c r="G299" s="517">
        <f>F299+33</f>
        <v>43475</v>
      </c>
    </row>
    <row r="300" spans="1:8" s="515" customFormat="1" ht="15" customHeight="1">
      <c r="A300" s="526"/>
      <c r="B300" s="468" t="s">
        <v>2512</v>
      </c>
      <c r="C300" s="457" t="s">
        <v>2511</v>
      </c>
      <c r="D300" s="894"/>
      <c r="E300" s="536">
        <f>F300-5</f>
        <v>43444</v>
      </c>
      <c r="F300" s="517">
        <f>F299+7</f>
        <v>43449</v>
      </c>
      <c r="G300" s="517">
        <f>F300+33</f>
        <v>43482</v>
      </c>
    </row>
    <row r="301" spans="1:8" s="515" customFormat="1" ht="15" customHeight="1">
      <c r="A301" s="526"/>
      <c r="B301" s="468" t="s">
        <v>48</v>
      </c>
      <c r="C301" s="481" t="s">
        <v>295</v>
      </c>
      <c r="D301" s="894"/>
      <c r="E301" s="536">
        <f>F301-5</f>
        <v>43451</v>
      </c>
      <c r="F301" s="517">
        <f>F300+7</f>
        <v>43456</v>
      </c>
      <c r="G301" s="517">
        <f>F301+33</f>
        <v>43489</v>
      </c>
    </row>
    <row r="302" spans="1:8" s="522" customFormat="1" ht="15.75" customHeight="1">
      <c r="A302" s="535"/>
      <c r="B302" s="525" t="s">
        <v>2510</v>
      </c>
      <c r="C302" s="481" t="s">
        <v>622</v>
      </c>
      <c r="D302" s="811"/>
      <c r="E302" s="534">
        <f>F302-5</f>
        <v>43458</v>
      </c>
      <c r="F302" s="533">
        <f>F301+7</f>
        <v>43463</v>
      </c>
      <c r="G302" s="517">
        <f>F302+33</f>
        <v>43496</v>
      </c>
    </row>
    <row r="303" spans="1:8" s="522" customFormat="1" ht="15">
      <c r="A303" s="802" t="s">
        <v>177</v>
      </c>
      <c r="B303" s="806"/>
      <c r="C303" s="510"/>
      <c r="D303" s="509" t="s">
        <v>346</v>
      </c>
      <c r="E303" s="509"/>
      <c r="F303" s="508"/>
      <c r="G303" s="508"/>
    </row>
    <row r="304" spans="1:8" s="515" customFormat="1" ht="15">
      <c r="A304" s="526"/>
      <c r="B304" s="829" t="s">
        <v>40</v>
      </c>
      <c r="C304" s="829" t="s">
        <v>41</v>
      </c>
      <c r="D304" s="829" t="s">
        <v>11</v>
      </c>
      <c r="E304" s="505" t="s">
        <v>2412</v>
      </c>
      <c r="F304" s="468" t="s">
        <v>12</v>
      </c>
      <c r="G304" s="468" t="s">
        <v>177</v>
      </c>
      <c r="H304" s="522"/>
    </row>
    <row r="305" spans="1:7" s="515" customFormat="1" ht="15">
      <c r="A305" s="526"/>
      <c r="B305" s="830"/>
      <c r="C305" s="830"/>
      <c r="D305" s="830"/>
      <c r="E305" s="505" t="s">
        <v>2411</v>
      </c>
      <c r="F305" s="468" t="s">
        <v>44</v>
      </c>
      <c r="G305" s="468" t="s">
        <v>45</v>
      </c>
    </row>
    <row r="306" spans="1:7" s="515" customFormat="1" ht="15">
      <c r="A306" s="526"/>
      <c r="B306" s="525" t="s">
        <v>2509</v>
      </c>
      <c r="C306" s="457" t="s">
        <v>2508</v>
      </c>
      <c r="D306" s="810" t="s">
        <v>165</v>
      </c>
      <c r="E306" s="466">
        <f>F306-5</f>
        <v>43433</v>
      </c>
      <c r="F306" s="517">
        <v>43438</v>
      </c>
      <c r="G306" s="517">
        <f>F306+19</f>
        <v>43457</v>
      </c>
    </row>
    <row r="307" spans="1:7" s="515" customFormat="1" ht="15">
      <c r="A307" s="526"/>
      <c r="B307" s="468" t="s">
        <v>282</v>
      </c>
      <c r="C307" s="457" t="s">
        <v>2130</v>
      </c>
      <c r="D307" s="898"/>
      <c r="E307" s="466">
        <f>F307-5</f>
        <v>43440</v>
      </c>
      <c r="F307" s="517">
        <f>F306+7</f>
        <v>43445</v>
      </c>
      <c r="G307" s="517">
        <f>F307+19</f>
        <v>43464</v>
      </c>
    </row>
    <row r="308" spans="1:7" s="515" customFormat="1" ht="15">
      <c r="A308" s="526"/>
      <c r="B308" s="468" t="s">
        <v>2129</v>
      </c>
      <c r="C308" s="457" t="s">
        <v>2128</v>
      </c>
      <c r="D308" s="898"/>
      <c r="E308" s="466">
        <f>F308-5</f>
        <v>43447</v>
      </c>
      <c r="F308" s="517">
        <f>F307+7</f>
        <v>43452</v>
      </c>
      <c r="G308" s="517">
        <f>F308+19</f>
        <v>43471</v>
      </c>
    </row>
    <row r="309" spans="1:7" s="515" customFormat="1" ht="15">
      <c r="A309" s="526"/>
      <c r="B309" s="468" t="s">
        <v>2127</v>
      </c>
      <c r="C309" s="457" t="s">
        <v>445</v>
      </c>
      <c r="D309" s="898"/>
      <c r="E309" s="466">
        <f>F309-5</f>
        <v>43454</v>
      </c>
      <c r="F309" s="517">
        <f>F308+7</f>
        <v>43459</v>
      </c>
      <c r="G309" s="517">
        <f>F309+19</f>
        <v>43478</v>
      </c>
    </row>
    <row r="310" spans="1:7" s="515" customFormat="1" ht="15">
      <c r="A310" s="526"/>
      <c r="B310" s="525" t="s">
        <v>111</v>
      </c>
      <c r="C310" s="481"/>
      <c r="D310" s="811"/>
      <c r="E310" s="466">
        <f>F310-5</f>
        <v>43461</v>
      </c>
      <c r="F310" s="517">
        <f>F309+7</f>
        <v>43466</v>
      </c>
      <c r="G310" s="517">
        <f>F310+19</f>
        <v>43485</v>
      </c>
    </row>
    <row r="311" spans="1:7" s="531" customFormat="1" ht="17.100000000000001" customHeight="1">
      <c r="A311" s="802" t="s">
        <v>1287</v>
      </c>
      <c r="B311" s="806"/>
      <c r="C311" s="510"/>
      <c r="D311" s="509"/>
      <c r="E311" s="509"/>
      <c r="F311" s="508"/>
      <c r="G311" s="508"/>
    </row>
    <row r="312" spans="1:7" s="515" customFormat="1" ht="15">
      <c r="A312" s="526"/>
      <c r="B312" s="829" t="s">
        <v>40</v>
      </c>
      <c r="C312" s="859" t="s">
        <v>41</v>
      </c>
      <c r="D312" s="819" t="s">
        <v>11</v>
      </c>
      <c r="E312" s="505" t="s">
        <v>2412</v>
      </c>
      <c r="F312" s="530" t="s">
        <v>12</v>
      </c>
      <c r="G312" s="529" t="s">
        <v>1287</v>
      </c>
    </row>
    <row r="313" spans="1:7" s="515" customFormat="1" ht="15">
      <c r="A313" s="526"/>
      <c r="B313" s="830"/>
      <c r="C313" s="860"/>
      <c r="D313" s="815"/>
      <c r="E313" s="504" t="s">
        <v>2411</v>
      </c>
      <c r="F313" s="528" t="s">
        <v>44</v>
      </c>
      <c r="G313" s="527" t="s">
        <v>45</v>
      </c>
    </row>
    <row r="314" spans="1:7" s="515" customFormat="1" ht="15" customHeight="1">
      <c r="A314" s="526"/>
      <c r="B314" s="481" t="s">
        <v>659</v>
      </c>
      <c r="C314" s="481" t="s">
        <v>94</v>
      </c>
      <c r="D314" s="810" t="s">
        <v>136</v>
      </c>
      <c r="E314" s="455">
        <f>F314-5</f>
        <v>43435</v>
      </c>
      <c r="F314" s="517">
        <v>43440</v>
      </c>
      <c r="G314" s="517">
        <f>F314+40</f>
        <v>43480</v>
      </c>
    </row>
    <row r="315" spans="1:7" s="515" customFormat="1" ht="15">
      <c r="A315" s="526"/>
      <c r="B315" s="481" t="s">
        <v>660</v>
      </c>
      <c r="C315" s="481" t="s">
        <v>128</v>
      </c>
      <c r="D315" s="898"/>
      <c r="E315" s="455">
        <f>F315-5</f>
        <v>43442</v>
      </c>
      <c r="F315" s="517">
        <f>F314+7</f>
        <v>43447</v>
      </c>
      <c r="G315" s="517">
        <f>F315+40</f>
        <v>43487</v>
      </c>
    </row>
    <row r="316" spans="1:7" s="515" customFormat="1" ht="15">
      <c r="A316" s="526"/>
      <c r="B316" s="457" t="s">
        <v>661</v>
      </c>
      <c r="C316" s="481" t="s">
        <v>51</v>
      </c>
      <c r="D316" s="898"/>
      <c r="E316" s="455">
        <f>F316-5</f>
        <v>43449</v>
      </c>
      <c r="F316" s="517">
        <f>F315+7</f>
        <v>43454</v>
      </c>
      <c r="G316" s="517">
        <f>F316+40</f>
        <v>43494</v>
      </c>
    </row>
    <row r="317" spans="1:7" s="515" customFormat="1" ht="15">
      <c r="A317" s="526"/>
      <c r="B317" s="481" t="s">
        <v>662</v>
      </c>
      <c r="C317" s="532" t="s">
        <v>51</v>
      </c>
      <c r="D317" s="898"/>
      <c r="E317" s="455">
        <f>F317-5</f>
        <v>43456</v>
      </c>
      <c r="F317" s="517">
        <f>F316+7</f>
        <v>43461</v>
      </c>
      <c r="G317" s="517">
        <f>F317+40</f>
        <v>43501</v>
      </c>
    </row>
    <row r="318" spans="1:7" s="515" customFormat="1" ht="15">
      <c r="A318" s="526"/>
      <c r="B318" s="457" t="s">
        <v>2507</v>
      </c>
      <c r="C318" s="457" t="s">
        <v>47</v>
      </c>
      <c r="D318" s="811"/>
      <c r="E318" s="455">
        <f>F318-5</f>
        <v>43463</v>
      </c>
      <c r="F318" s="517">
        <f>F317+7</f>
        <v>43468</v>
      </c>
      <c r="G318" s="517">
        <f>F318+40</f>
        <v>43508</v>
      </c>
    </row>
    <row r="319" spans="1:7" s="531" customFormat="1" ht="17.100000000000001" customHeight="1">
      <c r="A319" s="802"/>
      <c r="B319" s="806"/>
      <c r="C319" s="510"/>
      <c r="D319" s="509"/>
      <c r="E319" s="509"/>
      <c r="F319" s="508"/>
      <c r="G319" s="508"/>
    </row>
    <row r="320" spans="1:7" s="515" customFormat="1" ht="15">
      <c r="A320" s="526"/>
      <c r="B320" s="829" t="s">
        <v>40</v>
      </c>
      <c r="C320" s="859" t="s">
        <v>41</v>
      </c>
      <c r="D320" s="819" t="s">
        <v>11</v>
      </c>
      <c r="E320" s="505" t="s">
        <v>2412</v>
      </c>
      <c r="F320" s="530" t="s">
        <v>12</v>
      </c>
      <c r="G320" s="529" t="s">
        <v>1287</v>
      </c>
    </row>
    <row r="321" spans="1:9" s="515" customFormat="1" ht="15">
      <c r="A321" s="526"/>
      <c r="B321" s="830"/>
      <c r="C321" s="860"/>
      <c r="D321" s="815"/>
      <c r="E321" s="504" t="s">
        <v>2411</v>
      </c>
      <c r="F321" s="528" t="s">
        <v>44</v>
      </c>
      <c r="G321" s="527" t="s">
        <v>45</v>
      </c>
    </row>
    <row r="322" spans="1:9" s="515" customFormat="1" ht="15">
      <c r="A322" s="526"/>
      <c r="B322" s="457" t="s">
        <v>2506</v>
      </c>
      <c r="C322" s="457" t="s">
        <v>1289</v>
      </c>
      <c r="D322" s="810" t="s">
        <v>2477</v>
      </c>
      <c r="E322" s="455">
        <f>F322-5</f>
        <v>43436</v>
      </c>
      <c r="F322" s="517">
        <v>43441</v>
      </c>
      <c r="G322" s="517">
        <f>F322+36</f>
        <v>43477</v>
      </c>
    </row>
    <row r="323" spans="1:9" s="515" customFormat="1" ht="15">
      <c r="A323" s="526"/>
      <c r="B323" s="457" t="s">
        <v>284</v>
      </c>
      <c r="C323" s="457" t="s">
        <v>2077</v>
      </c>
      <c r="D323" s="898"/>
      <c r="E323" s="455">
        <f>F323-5</f>
        <v>43443</v>
      </c>
      <c r="F323" s="517">
        <f>F322+7</f>
        <v>43448</v>
      </c>
      <c r="G323" s="517">
        <f>F323+36</f>
        <v>43484</v>
      </c>
    </row>
    <row r="324" spans="1:9" s="515" customFormat="1" ht="15">
      <c r="A324" s="526"/>
      <c r="B324" s="457" t="s">
        <v>2505</v>
      </c>
      <c r="C324" s="457" t="s">
        <v>2504</v>
      </c>
      <c r="D324" s="898"/>
      <c r="E324" s="455">
        <f>F324-5</f>
        <v>43450</v>
      </c>
      <c r="F324" s="517">
        <f>F323+7</f>
        <v>43455</v>
      </c>
      <c r="G324" s="517">
        <f>F324+36</f>
        <v>43491</v>
      </c>
    </row>
    <row r="325" spans="1:9" s="515" customFormat="1" ht="15">
      <c r="A325" s="526"/>
      <c r="B325" s="457" t="s">
        <v>283</v>
      </c>
      <c r="C325" s="457" t="s">
        <v>2503</v>
      </c>
      <c r="D325" s="898"/>
      <c r="E325" s="455">
        <f>F325-5</f>
        <v>43457</v>
      </c>
      <c r="F325" s="517">
        <f>F324+7</f>
        <v>43462</v>
      </c>
      <c r="G325" s="517">
        <f>F325+36</f>
        <v>43498</v>
      </c>
    </row>
    <row r="326" spans="1:9" s="515" customFormat="1" ht="15">
      <c r="A326" s="526"/>
      <c r="B326" s="457" t="s">
        <v>2502</v>
      </c>
      <c r="C326" s="457"/>
      <c r="D326" s="811"/>
      <c r="E326" s="455">
        <f>F326-5</f>
        <v>43464</v>
      </c>
      <c r="F326" s="517">
        <f>F325+7</f>
        <v>43469</v>
      </c>
      <c r="G326" s="517">
        <f>F326+36</f>
        <v>43505</v>
      </c>
    </row>
    <row r="327" spans="1:9" s="522" customFormat="1" ht="15">
      <c r="A327" s="824" t="s">
        <v>2501</v>
      </c>
      <c r="B327" s="825"/>
      <c r="C327" s="826"/>
      <c r="D327" s="827"/>
      <c r="E327" s="827"/>
      <c r="F327" s="828"/>
      <c r="G327" s="828"/>
    </row>
    <row r="328" spans="1:9" s="515" customFormat="1" ht="15">
      <c r="A328" s="844"/>
      <c r="B328" s="845" t="s">
        <v>40</v>
      </c>
      <c r="C328" s="861" t="s">
        <v>41</v>
      </c>
      <c r="D328" s="861" t="s">
        <v>11</v>
      </c>
      <c r="E328" s="521" t="s">
        <v>2412</v>
      </c>
      <c r="F328" s="520" t="s">
        <v>12</v>
      </c>
      <c r="G328" s="520" t="s">
        <v>1201</v>
      </c>
      <c r="H328" s="522"/>
    </row>
    <row r="329" spans="1:9" s="515" customFormat="1" ht="15">
      <c r="A329" s="844"/>
      <c r="B329" s="845"/>
      <c r="C329" s="861"/>
      <c r="D329" s="861"/>
      <c r="E329" s="521" t="s">
        <v>2411</v>
      </c>
      <c r="F329" s="520" t="s">
        <v>44</v>
      </c>
      <c r="G329" s="520" t="s">
        <v>45</v>
      </c>
    </row>
    <row r="330" spans="1:9" s="515" customFormat="1" ht="15">
      <c r="A330" s="844"/>
      <c r="B330" s="468" t="s">
        <v>2500</v>
      </c>
      <c r="C330" s="518" t="s">
        <v>2499</v>
      </c>
      <c r="D330" s="899" t="s">
        <v>225</v>
      </c>
      <c r="E330" s="455">
        <f>F330-5</f>
        <v>43433</v>
      </c>
      <c r="F330" s="517">
        <v>43438</v>
      </c>
      <c r="G330" s="517">
        <f>F330+29</f>
        <v>43467</v>
      </c>
    </row>
    <row r="331" spans="1:9" s="515" customFormat="1" ht="15">
      <c r="A331" s="844"/>
      <c r="B331" s="525" t="s">
        <v>2498</v>
      </c>
      <c r="C331" s="518" t="s">
        <v>2497</v>
      </c>
      <c r="D331" s="899"/>
      <c r="E331" s="455">
        <f>F331-5</f>
        <v>43440</v>
      </c>
      <c r="F331" s="517">
        <f>F330+7</f>
        <v>43445</v>
      </c>
      <c r="G331" s="517">
        <f>F331+32</f>
        <v>43477</v>
      </c>
    </row>
    <row r="332" spans="1:9" s="515" customFormat="1" ht="15">
      <c r="A332" s="844"/>
      <c r="B332" s="468" t="s">
        <v>2496</v>
      </c>
      <c r="C332" s="518" t="s">
        <v>2495</v>
      </c>
      <c r="D332" s="899"/>
      <c r="E332" s="455">
        <f>F332-5</f>
        <v>43447</v>
      </c>
      <c r="F332" s="517">
        <f>F331+7</f>
        <v>43452</v>
      </c>
      <c r="G332" s="517">
        <f>F332+32</f>
        <v>43484</v>
      </c>
      <c r="H332" s="429"/>
    </row>
    <row r="333" spans="1:9" s="515" customFormat="1" ht="15">
      <c r="A333" s="844"/>
      <c r="B333" s="468" t="s">
        <v>2494</v>
      </c>
      <c r="C333" s="524" t="s">
        <v>2493</v>
      </c>
      <c r="D333" s="899"/>
      <c r="E333" s="455">
        <f>F333-5</f>
        <v>43454</v>
      </c>
      <c r="F333" s="517">
        <f>F332+7</f>
        <v>43459</v>
      </c>
      <c r="G333" s="517">
        <f>F333+32</f>
        <v>43491</v>
      </c>
      <c r="H333" s="424"/>
    </row>
    <row r="334" spans="1:9" s="515" customFormat="1" ht="15" customHeight="1">
      <c r="A334" s="519"/>
      <c r="B334" s="468" t="s">
        <v>2492</v>
      </c>
      <c r="C334" s="524" t="s">
        <v>2491</v>
      </c>
      <c r="D334" s="899"/>
      <c r="E334" s="455">
        <f>F334-5</f>
        <v>43461</v>
      </c>
      <c r="F334" s="517">
        <f>F333+7</f>
        <v>43466</v>
      </c>
      <c r="G334" s="517">
        <f>F334+32</f>
        <v>43498</v>
      </c>
      <c r="H334" s="424"/>
      <c r="I334" s="516"/>
    </row>
    <row r="335" spans="1:9" s="522" customFormat="1" ht="15">
      <c r="A335" s="824" t="s">
        <v>1719</v>
      </c>
      <c r="B335" s="825"/>
      <c r="C335" s="826"/>
      <c r="D335" s="827"/>
      <c r="E335" s="827"/>
      <c r="F335" s="828"/>
      <c r="G335" s="828"/>
    </row>
    <row r="336" spans="1:9" s="515" customFormat="1" ht="15">
      <c r="A336" s="844"/>
      <c r="B336" s="845" t="s">
        <v>40</v>
      </c>
      <c r="C336" s="861" t="s">
        <v>41</v>
      </c>
      <c r="D336" s="861" t="s">
        <v>11</v>
      </c>
      <c r="E336" s="521" t="s">
        <v>2412</v>
      </c>
      <c r="F336" s="520" t="s">
        <v>12</v>
      </c>
      <c r="G336" s="520" t="s">
        <v>1719</v>
      </c>
      <c r="H336" s="522"/>
    </row>
    <row r="337" spans="1:9" s="515" customFormat="1" ht="15">
      <c r="A337" s="844"/>
      <c r="B337" s="845"/>
      <c r="C337" s="861"/>
      <c r="D337" s="861"/>
      <c r="E337" s="521" t="s">
        <v>2411</v>
      </c>
      <c r="F337" s="520" t="s">
        <v>44</v>
      </c>
      <c r="G337" s="520" t="s">
        <v>45</v>
      </c>
    </row>
    <row r="338" spans="1:9" s="515" customFormat="1" ht="15">
      <c r="A338" s="844"/>
      <c r="B338" s="523" t="s">
        <v>2456</v>
      </c>
      <c r="C338" s="523" t="s">
        <v>2490</v>
      </c>
      <c r="D338" s="900" t="s">
        <v>2489</v>
      </c>
      <c r="E338" s="455">
        <f>F338-5</f>
        <v>43436</v>
      </c>
      <c r="F338" s="517">
        <v>43441</v>
      </c>
      <c r="G338" s="517">
        <f>F338+6</f>
        <v>43447</v>
      </c>
    </row>
    <row r="339" spans="1:9" s="515" customFormat="1" ht="15">
      <c r="A339" s="844"/>
      <c r="B339" s="523" t="s">
        <v>2458</v>
      </c>
      <c r="C339" s="523" t="s">
        <v>2488</v>
      </c>
      <c r="D339" s="900"/>
      <c r="E339" s="455">
        <f>F339-5</f>
        <v>43443</v>
      </c>
      <c r="F339" s="517">
        <f>F338+7</f>
        <v>43448</v>
      </c>
      <c r="G339" s="517">
        <f>F339+6</f>
        <v>43454</v>
      </c>
    </row>
    <row r="340" spans="1:9" s="515" customFormat="1" ht="15">
      <c r="A340" s="844"/>
      <c r="B340" s="518" t="s">
        <v>2456</v>
      </c>
      <c r="C340" s="523" t="s">
        <v>2487</v>
      </c>
      <c r="D340" s="900"/>
      <c r="E340" s="455">
        <f>F340-5</f>
        <v>43450</v>
      </c>
      <c r="F340" s="517">
        <f>F339+7</f>
        <v>43455</v>
      </c>
      <c r="G340" s="517">
        <f>F340+6</f>
        <v>43461</v>
      </c>
      <c r="H340" s="429"/>
    </row>
    <row r="341" spans="1:9" s="515" customFormat="1" ht="15">
      <c r="A341" s="844"/>
      <c r="B341" s="523" t="s">
        <v>2458</v>
      </c>
      <c r="C341" s="523" t="s">
        <v>2486</v>
      </c>
      <c r="D341" s="900"/>
      <c r="E341" s="455">
        <f>F341-5</f>
        <v>43457</v>
      </c>
      <c r="F341" s="517">
        <f>F340+7</f>
        <v>43462</v>
      </c>
      <c r="G341" s="517">
        <f>F341+6</f>
        <v>43468</v>
      </c>
      <c r="H341" s="424"/>
    </row>
    <row r="342" spans="1:9" s="515" customFormat="1" ht="15" customHeight="1">
      <c r="A342" s="519"/>
      <c r="B342" s="518" t="s">
        <v>2456</v>
      </c>
      <c r="C342" s="523" t="s">
        <v>2461</v>
      </c>
      <c r="D342" s="900"/>
      <c r="E342" s="455">
        <f>F342-5</f>
        <v>43464</v>
      </c>
      <c r="F342" s="517">
        <f>F341+7</f>
        <v>43469</v>
      </c>
      <c r="G342" s="517">
        <f>F342+6</f>
        <v>43475</v>
      </c>
      <c r="H342" s="424"/>
      <c r="I342" s="516"/>
    </row>
    <row r="343" spans="1:9" s="522" customFormat="1" ht="15">
      <c r="A343" s="824"/>
      <c r="B343" s="825"/>
      <c r="C343" s="826"/>
      <c r="D343" s="827"/>
      <c r="E343" s="827"/>
      <c r="F343" s="828"/>
      <c r="G343" s="828"/>
    </row>
    <row r="344" spans="1:9" s="515" customFormat="1" ht="15">
      <c r="A344" s="844"/>
      <c r="B344" s="845" t="s">
        <v>40</v>
      </c>
      <c r="C344" s="861" t="s">
        <v>41</v>
      </c>
      <c r="D344" s="861" t="s">
        <v>11</v>
      </c>
      <c r="E344" s="521" t="s">
        <v>2412</v>
      </c>
      <c r="F344" s="520" t="s">
        <v>12</v>
      </c>
      <c r="G344" s="520" t="s">
        <v>1719</v>
      </c>
      <c r="H344" s="522"/>
    </row>
    <row r="345" spans="1:9" s="515" customFormat="1" ht="15">
      <c r="A345" s="844"/>
      <c r="B345" s="845"/>
      <c r="C345" s="861"/>
      <c r="D345" s="861"/>
      <c r="E345" s="521" t="s">
        <v>2411</v>
      </c>
      <c r="F345" s="520" t="s">
        <v>44</v>
      </c>
      <c r="G345" s="520" t="s">
        <v>45</v>
      </c>
    </row>
    <row r="346" spans="1:9" s="515" customFormat="1" ht="15">
      <c r="A346" s="844"/>
      <c r="B346" s="468" t="s">
        <v>2470</v>
      </c>
      <c r="C346" s="518" t="s">
        <v>1698</v>
      </c>
      <c r="D346" s="899" t="s">
        <v>202</v>
      </c>
      <c r="E346" s="455">
        <f>F346-5</f>
        <v>43433</v>
      </c>
      <c r="F346" s="517">
        <v>43438</v>
      </c>
      <c r="G346" s="517">
        <f>F346+3</f>
        <v>43441</v>
      </c>
    </row>
    <row r="347" spans="1:9" s="515" customFormat="1" ht="15">
      <c r="A347" s="844"/>
      <c r="B347" s="468" t="s">
        <v>2468</v>
      </c>
      <c r="C347" s="518" t="s">
        <v>2472</v>
      </c>
      <c r="D347" s="899"/>
      <c r="E347" s="455">
        <f>F347-5</f>
        <v>43440</v>
      </c>
      <c r="F347" s="517">
        <f>F346+7</f>
        <v>43445</v>
      </c>
      <c r="G347" s="517">
        <f>F347+3</f>
        <v>43448</v>
      </c>
    </row>
    <row r="348" spans="1:9" s="515" customFormat="1" ht="15">
      <c r="A348" s="844"/>
      <c r="B348" s="468" t="s">
        <v>2471</v>
      </c>
      <c r="C348" s="518" t="s">
        <v>14</v>
      </c>
      <c r="D348" s="899"/>
      <c r="E348" s="455">
        <f>F348-5</f>
        <v>43447</v>
      </c>
      <c r="F348" s="517">
        <f>F347+7</f>
        <v>43452</v>
      </c>
      <c r="G348" s="517">
        <f>F348+3</f>
        <v>43455</v>
      </c>
      <c r="H348" s="429"/>
    </row>
    <row r="349" spans="1:9" s="515" customFormat="1" ht="15">
      <c r="A349" s="844"/>
      <c r="B349" s="468" t="s">
        <v>2470</v>
      </c>
      <c r="C349" s="518" t="s">
        <v>2469</v>
      </c>
      <c r="D349" s="899"/>
      <c r="E349" s="455">
        <f>F349-5</f>
        <v>43454</v>
      </c>
      <c r="F349" s="517">
        <f>F348+7</f>
        <v>43459</v>
      </c>
      <c r="G349" s="517">
        <f>F349+3</f>
        <v>43462</v>
      </c>
      <c r="H349" s="424"/>
    </row>
    <row r="350" spans="1:9" s="515" customFormat="1" ht="15" customHeight="1">
      <c r="A350" s="519"/>
      <c r="B350" s="468" t="s">
        <v>2468</v>
      </c>
      <c r="C350" s="518" t="s">
        <v>2467</v>
      </c>
      <c r="D350" s="899"/>
      <c r="E350" s="455">
        <f>F350-5</f>
        <v>43461</v>
      </c>
      <c r="F350" s="517">
        <f>F349+7</f>
        <v>43466</v>
      </c>
      <c r="G350" s="517">
        <f>F350+3</f>
        <v>43469</v>
      </c>
      <c r="H350" s="424"/>
      <c r="I350" s="516"/>
    </row>
    <row r="351" spans="1:9" s="522" customFormat="1" ht="15">
      <c r="A351" s="824"/>
      <c r="B351" s="825"/>
      <c r="C351" s="826"/>
      <c r="D351" s="827"/>
      <c r="E351" s="827"/>
      <c r="F351" s="828"/>
      <c r="G351" s="828"/>
    </row>
    <row r="352" spans="1:9" s="515" customFormat="1" ht="15">
      <c r="A352" s="844"/>
      <c r="B352" s="845" t="s">
        <v>40</v>
      </c>
      <c r="C352" s="861" t="s">
        <v>41</v>
      </c>
      <c r="D352" s="861" t="s">
        <v>11</v>
      </c>
      <c r="E352" s="521" t="s">
        <v>2412</v>
      </c>
      <c r="F352" s="520" t="s">
        <v>12</v>
      </c>
      <c r="G352" s="520" t="s">
        <v>1719</v>
      </c>
      <c r="H352" s="522"/>
    </row>
    <row r="353" spans="1:9" s="515" customFormat="1" ht="15">
      <c r="A353" s="844"/>
      <c r="B353" s="845"/>
      <c r="C353" s="861"/>
      <c r="D353" s="861"/>
      <c r="E353" s="521" t="s">
        <v>2411</v>
      </c>
      <c r="F353" s="520" t="s">
        <v>44</v>
      </c>
      <c r="G353" s="520" t="s">
        <v>45</v>
      </c>
    </row>
    <row r="354" spans="1:9" s="515" customFormat="1" ht="15">
      <c r="A354" s="844"/>
      <c r="B354" s="468" t="s">
        <v>2482</v>
      </c>
      <c r="C354" s="518" t="s">
        <v>2485</v>
      </c>
      <c r="D354" s="899" t="s">
        <v>201</v>
      </c>
      <c r="E354" s="455">
        <f>F354-5</f>
        <v>43431</v>
      </c>
      <c r="F354" s="517">
        <v>43436</v>
      </c>
      <c r="G354" s="517">
        <f>F354+5</f>
        <v>43441</v>
      </c>
    </row>
    <row r="355" spans="1:9" s="515" customFormat="1" ht="15">
      <c r="A355" s="844"/>
      <c r="B355" s="468" t="s">
        <v>2484</v>
      </c>
      <c r="C355" s="518" t="s">
        <v>2483</v>
      </c>
      <c r="D355" s="899"/>
      <c r="E355" s="455">
        <f>F355-5</f>
        <v>43438</v>
      </c>
      <c r="F355" s="517">
        <f>F354+7</f>
        <v>43443</v>
      </c>
      <c r="G355" s="517">
        <f>F355+5</f>
        <v>43448</v>
      </c>
    </row>
    <row r="356" spans="1:9" s="515" customFormat="1" ht="15">
      <c r="A356" s="844"/>
      <c r="B356" s="468" t="s">
        <v>2482</v>
      </c>
      <c r="C356" s="518" t="s">
        <v>2481</v>
      </c>
      <c r="D356" s="899"/>
      <c r="E356" s="455">
        <f>F356-5</f>
        <v>43445</v>
      </c>
      <c r="F356" s="517">
        <f>F355+7</f>
        <v>43450</v>
      </c>
      <c r="G356" s="517">
        <f>F356+5</f>
        <v>43455</v>
      </c>
      <c r="H356" s="429"/>
    </row>
    <row r="357" spans="1:9" s="515" customFormat="1" ht="15">
      <c r="A357" s="844"/>
      <c r="B357" s="468" t="s">
        <v>111</v>
      </c>
      <c r="C357" s="518"/>
      <c r="D357" s="899"/>
      <c r="E357" s="455">
        <f>F357-5</f>
        <v>43452</v>
      </c>
      <c r="F357" s="517">
        <f>F356+7</f>
        <v>43457</v>
      </c>
      <c r="G357" s="517">
        <f>F357+5</f>
        <v>43462</v>
      </c>
      <c r="H357" s="424"/>
    </row>
    <row r="358" spans="1:9" s="515" customFormat="1" ht="15" customHeight="1">
      <c r="A358" s="519"/>
      <c r="B358" s="468" t="s">
        <v>111</v>
      </c>
      <c r="C358" s="518"/>
      <c r="D358" s="899"/>
      <c r="E358" s="455">
        <f>F358-5</f>
        <v>43459</v>
      </c>
      <c r="F358" s="517">
        <f>F357+7</f>
        <v>43464</v>
      </c>
      <c r="G358" s="517">
        <f>F358+5</f>
        <v>43469</v>
      </c>
      <c r="H358" s="424"/>
      <c r="I358" s="516"/>
    </row>
    <row r="359" spans="1:9" s="429" customFormat="1" ht="15">
      <c r="A359" s="514" t="s">
        <v>112</v>
      </c>
      <c r="B359" s="514"/>
      <c r="C359" s="514"/>
      <c r="D359" s="514"/>
      <c r="E359" s="514"/>
      <c r="F359" s="514"/>
      <c r="G359" s="514"/>
      <c r="H359" s="424"/>
    </row>
    <row r="360" spans="1:9" s="434" customFormat="1" ht="15.75" customHeight="1">
      <c r="A360" s="802" t="s">
        <v>126</v>
      </c>
      <c r="B360" s="802"/>
      <c r="C360" s="510"/>
      <c r="D360" s="509"/>
      <c r="E360" s="509"/>
      <c r="F360" s="508"/>
      <c r="G360" s="508"/>
    </row>
    <row r="361" spans="1:9" s="424" customFormat="1" ht="15">
      <c r="A361" s="501"/>
      <c r="B361" s="832" t="s">
        <v>40</v>
      </c>
      <c r="C361" s="853" t="s">
        <v>41</v>
      </c>
      <c r="D361" s="901" t="s">
        <v>11</v>
      </c>
      <c r="E361" s="505" t="s">
        <v>2412</v>
      </c>
      <c r="F361" s="505" t="s">
        <v>12</v>
      </c>
      <c r="G361" s="505" t="s">
        <v>126</v>
      </c>
    </row>
    <row r="362" spans="1:9" s="424" customFormat="1" ht="15">
      <c r="A362" s="501"/>
      <c r="B362" s="833"/>
      <c r="C362" s="855"/>
      <c r="D362" s="902"/>
      <c r="E362" s="513" t="s">
        <v>2411</v>
      </c>
      <c r="F362" s="513" t="s">
        <v>44</v>
      </c>
      <c r="G362" s="513" t="s">
        <v>45</v>
      </c>
    </row>
    <row r="363" spans="1:9" s="424" customFormat="1" ht="15">
      <c r="A363" s="501"/>
      <c r="B363" s="457" t="s">
        <v>773</v>
      </c>
      <c r="C363" s="457" t="s">
        <v>358</v>
      </c>
      <c r="D363" s="899" t="s">
        <v>119</v>
      </c>
      <c r="E363" s="455">
        <f>F363-5</f>
        <v>43430</v>
      </c>
      <c r="F363" s="480">
        <v>43435</v>
      </c>
      <c r="G363" s="480">
        <f>F363+11</f>
        <v>43446</v>
      </c>
      <c r="H363" s="424" t="s">
        <v>346</v>
      </c>
    </row>
    <row r="364" spans="1:9" s="424" customFormat="1" ht="15">
      <c r="A364" s="501"/>
      <c r="B364" s="457" t="s">
        <v>774</v>
      </c>
      <c r="C364" s="457" t="s">
        <v>365</v>
      </c>
      <c r="D364" s="899"/>
      <c r="E364" s="455">
        <f>F364-5</f>
        <v>43437</v>
      </c>
      <c r="F364" s="480">
        <f>F363+7</f>
        <v>43442</v>
      </c>
      <c r="G364" s="480">
        <f>F364+11</f>
        <v>43453</v>
      </c>
      <c r="H364" s="419"/>
    </row>
    <row r="365" spans="1:9" s="424" customFormat="1" ht="15">
      <c r="A365" s="501"/>
      <c r="B365" s="457" t="s">
        <v>2480</v>
      </c>
      <c r="C365" s="457" t="s">
        <v>358</v>
      </c>
      <c r="D365" s="899"/>
      <c r="E365" s="455">
        <f>F365-5</f>
        <v>43444</v>
      </c>
      <c r="F365" s="480">
        <f>F364+7</f>
        <v>43449</v>
      </c>
      <c r="G365" s="480">
        <f>F365+11</f>
        <v>43460</v>
      </c>
      <c r="H365" s="419"/>
    </row>
    <row r="366" spans="1:9" s="424" customFormat="1" ht="15">
      <c r="A366" s="501"/>
      <c r="B366" s="457" t="s">
        <v>2479</v>
      </c>
      <c r="C366" s="457" t="s">
        <v>764</v>
      </c>
      <c r="D366" s="899"/>
      <c r="E366" s="455">
        <f>F366-5</f>
        <v>43451</v>
      </c>
      <c r="F366" s="480">
        <f>F365+7</f>
        <v>43456</v>
      </c>
      <c r="G366" s="480">
        <f>F366+11</f>
        <v>43467</v>
      </c>
      <c r="H366" s="419"/>
    </row>
    <row r="367" spans="1:9" s="424" customFormat="1" ht="15">
      <c r="A367" s="501"/>
      <c r="B367" s="457" t="s">
        <v>2478</v>
      </c>
      <c r="C367" s="457" t="s">
        <v>764</v>
      </c>
      <c r="D367" s="899"/>
      <c r="E367" s="455">
        <f>F367-5</f>
        <v>43458</v>
      </c>
      <c r="F367" s="480">
        <f>F366+7</f>
        <v>43463</v>
      </c>
      <c r="G367" s="480">
        <f>F367+11</f>
        <v>43474</v>
      </c>
      <c r="H367" s="419"/>
    </row>
    <row r="368" spans="1:9" s="420" customFormat="1" ht="15">
      <c r="A368" s="802" t="s">
        <v>127</v>
      </c>
      <c r="B368" s="802"/>
      <c r="C368" s="510"/>
      <c r="D368" s="509"/>
      <c r="E368" s="509"/>
      <c r="F368" s="508"/>
      <c r="G368" s="508"/>
    </row>
    <row r="369" spans="1:8" s="419" customFormat="1" ht="15">
      <c r="A369" s="501"/>
      <c r="B369" s="834" t="s">
        <v>40</v>
      </c>
      <c r="C369" s="862" t="s">
        <v>41</v>
      </c>
      <c r="D369" s="903" t="s">
        <v>11</v>
      </c>
      <c r="E369" s="505" t="s">
        <v>2412</v>
      </c>
      <c r="F369" s="507" t="s">
        <v>12</v>
      </c>
      <c r="G369" s="507" t="s">
        <v>290</v>
      </c>
    </row>
    <row r="370" spans="1:8" s="419" customFormat="1" ht="15">
      <c r="A370" s="501"/>
      <c r="B370" s="835"/>
      <c r="C370" s="863"/>
      <c r="D370" s="863"/>
      <c r="E370" s="504" t="s">
        <v>2411</v>
      </c>
      <c r="F370" s="512" t="s">
        <v>44</v>
      </c>
      <c r="G370" s="511" t="s">
        <v>45</v>
      </c>
    </row>
    <row r="371" spans="1:8" s="419" customFormat="1" ht="15">
      <c r="B371" s="457" t="s">
        <v>354</v>
      </c>
      <c r="C371" s="502"/>
      <c r="D371" s="900" t="s">
        <v>2477</v>
      </c>
      <c r="E371" s="499">
        <f>F371-5</f>
        <v>43436</v>
      </c>
      <c r="F371" s="498">
        <v>43441</v>
      </c>
      <c r="G371" s="498">
        <f>F371+11</f>
        <v>43452</v>
      </c>
    </row>
    <row r="372" spans="1:8" s="419" customFormat="1" ht="15">
      <c r="A372" s="501"/>
      <c r="B372" s="457" t="s">
        <v>28</v>
      </c>
      <c r="C372" s="457" t="s">
        <v>50</v>
      </c>
      <c r="D372" s="900"/>
      <c r="E372" s="499">
        <f>F372-5</f>
        <v>43443</v>
      </c>
      <c r="F372" s="498">
        <f>F371+7</f>
        <v>43448</v>
      </c>
      <c r="G372" s="498">
        <f>F372+11</f>
        <v>43459</v>
      </c>
    </row>
    <row r="373" spans="1:8" s="419" customFormat="1" ht="15">
      <c r="A373" s="501"/>
      <c r="B373" s="457" t="s">
        <v>46</v>
      </c>
      <c r="C373" s="500" t="s">
        <v>101</v>
      </c>
      <c r="D373" s="900"/>
      <c r="E373" s="499">
        <f>F373-5</f>
        <v>43450</v>
      </c>
      <c r="F373" s="498">
        <f>F372+7</f>
        <v>43455</v>
      </c>
      <c r="G373" s="498">
        <f>F373+11</f>
        <v>43466</v>
      </c>
    </row>
    <row r="374" spans="1:8" s="419" customFormat="1" ht="15">
      <c r="A374" s="501"/>
      <c r="B374" s="457" t="s">
        <v>321</v>
      </c>
      <c r="C374" s="500" t="s">
        <v>94</v>
      </c>
      <c r="D374" s="900"/>
      <c r="E374" s="499">
        <f>F374-5</f>
        <v>43457</v>
      </c>
      <c r="F374" s="498">
        <f>F373+7</f>
        <v>43462</v>
      </c>
      <c r="G374" s="498">
        <f>F374+11</f>
        <v>43473</v>
      </c>
    </row>
    <row r="375" spans="1:8" s="419" customFormat="1" ht="15">
      <c r="A375" s="501"/>
      <c r="B375" s="457" t="s">
        <v>2474</v>
      </c>
      <c r="C375" s="500" t="s">
        <v>243</v>
      </c>
      <c r="D375" s="900"/>
      <c r="E375" s="499">
        <f>F375-5</f>
        <v>43464</v>
      </c>
      <c r="F375" s="498">
        <f>F374+7</f>
        <v>43469</v>
      </c>
      <c r="G375" s="498">
        <f>F375+11</f>
        <v>43480</v>
      </c>
    </row>
    <row r="376" spans="1:8" s="419" customFormat="1" ht="15">
      <c r="A376" s="501"/>
    </row>
    <row r="377" spans="1:8" s="419" customFormat="1" ht="15">
      <c r="A377" s="501"/>
      <c r="B377" s="807" t="s">
        <v>40</v>
      </c>
      <c r="C377" s="853" t="s">
        <v>41</v>
      </c>
      <c r="D377" s="853" t="s">
        <v>11</v>
      </c>
      <c r="E377" s="505" t="s">
        <v>2412</v>
      </c>
      <c r="F377" s="505" t="s">
        <v>12</v>
      </c>
      <c r="G377" s="505" t="s">
        <v>290</v>
      </c>
    </row>
    <row r="378" spans="1:8" s="419" customFormat="1" ht="15">
      <c r="A378" s="501"/>
      <c r="B378" s="807"/>
      <c r="C378" s="855"/>
      <c r="D378" s="853"/>
      <c r="E378" s="505" t="s">
        <v>2411</v>
      </c>
      <c r="F378" s="505" t="s">
        <v>44</v>
      </c>
      <c r="G378" s="505" t="s">
        <v>45</v>
      </c>
    </row>
    <row r="379" spans="1:8" s="419" customFormat="1" ht="15.75" customHeight="1">
      <c r="A379" s="501"/>
      <c r="B379" s="457" t="s">
        <v>2439</v>
      </c>
      <c r="C379" s="456" t="s">
        <v>224</v>
      </c>
      <c r="D379" s="821" t="s">
        <v>186</v>
      </c>
      <c r="E379" s="455">
        <f>F379-5</f>
        <v>43431</v>
      </c>
      <c r="F379" s="454">
        <v>43436</v>
      </c>
      <c r="G379" s="454">
        <f>F379+10</f>
        <v>43446</v>
      </c>
    </row>
    <row r="380" spans="1:8" s="419" customFormat="1" ht="15">
      <c r="A380" s="501"/>
      <c r="B380" s="468" t="s">
        <v>2438</v>
      </c>
      <c r="C380" s="456" t="s">
        <v>130</v>
      </c>
      <c r="D380" s="822"/>
      <c r="E380" s="455">
        <f>F380-5</f>
        <v>43438</v>
      </c>
      <c r="F380" s="454">
        <f>F379+7</f>
        <v>43443</v>
      </c>
      <c r="G380" s="454">
        <f>F380+10</f>
        <v>43453</v>
      </c>
      <c r="H380" s="424"/>
    </row>
    <row r="381" spans="1:8" s="419" customFormat="1" ht="15">
      <c r="A381" s="501"/>
      <c r="B381" s="457" t="s">
        <v>29</v>
      </c>
      <c r="C381" s="456" t="s">
        <v>2437</v>
      </c>
      <c r="D381" s="822"/>
      <c r="E381" s="455">
        <f>F381-5</f>
        <v>43445</v>
      </c>
      <c r="F381" s="454">
        <f>F380+7</f>
        <v>43450</v>
      </c>
      <c r="G381" s="454">
        <f>F381+10</f>
        <v>43460</v>
      </c>
      <c r="H381" s="424"/>
    </row>
    <row r="382" spans="1:8" s="419" customFormat="1" ht="15">
      <c r="A382" s="501"/>
      <c r="B382" s="457" t="s">
        <v>28</v>
      </c>
      <c r="C382" s="456" t="s">
        <v>50</v>
      </c>
      <c r="D382" s="822"/>
      <c r="E382" s="455">
        <f>F382-5</f>
        <v>43452</v>
      </c>
      <c r="F382" s="454">
        <f>F381+7</f>
        <v>43457</v>
      </c>
      <c r="G382" s="454">
        <f>F382+10</f>
        <v>43467</v>
      </c>
      <c r="H382" s="424"/>
    </row>
    <row r="383" spans="1:8" s="419" customFormat="1" ht="15" customHeight="1">
      <c r="A383" s="501"/>
      <c r="B383" s="468" t="s">
        <v>2436</v>
      </c>
      <c r="C383" s="456" t="s">
        <v>2435</v>
      </c>
      <c r="D383" s="823"/>
      <c r="E383" s="455">
        <f>F383-5</f>
        <v>43459</v>
      </c>
      <c r="F383" s="454">
        <f>F382+7</f>
        <v>43464</v>
      </c>
      <c r="G383" s="454">
        <f>F383+10</f>
        <v>43474</v>
      </c>
      <c r="H383" s="424"/>
    </row>
    <row r="384" spans="1:8" s="434" customFormat="1" ht="15">
      <c r="A384" s="802" t="s">
        <v>2476</v>
      </c>
      <c r="B384" s="802"/>
      <c r="C384" s="510"/>
      <c r="D384" s="509"/>
      <c r="E384" s="509"/>
      <c r="F384" s="508"/>
      <c r="G384" s="508"/>
    </row>
    <row r="385" spans="1:8" s="424" customFormat="1" ht="15">
      <c r="A385" s="501"/>
      <c r="B385" s="836" t="s">
        <v>40</v>
      </c>
      <c r="C385" s="853" t="s">
        <v>41</v>
      </c>
      <c r="D385" s="901" t="s">
        <v>11</v>
      </c>
      <c r="E385" s="505" t="s">
        <v>2412</v>
      </c>
      <c r="F385" s="507" t="s">
        <v>12</v>
      </c>
      <c r="G385" s="506" t="s">
        <v>2219</v>
      </c>
    </row>
    <row r="386" spans="1:8" s="424" customFormat="1" ht="15">
      <c r="A386" s="501"/>
      <c r="B386" s="837"/>
      <c r="C386" s="855"/>
      <c r="D386" s="902"/>
      <c r="E386" s="505" t="s">
        <v>2411</v>
      </c>
      <c r="F386" s="504" t="s">
        <v>44</v>
      </c>
      <c r="G386" s="503" t="s">
        <v>45</v>
      </c>
    </row>
    <row r="387" spans="1:8" s="424" customFormat="1" ht="15">
      <c r="A387" s="501"/>
      <c r="B387" s="457" t="s">
        <v>354</v>
      </c>
      <c r="C387" s="502"/>
      <c r="D387" s="807" t="s">
        <v>2475</v>
      </c>
      <c r="E387" s="499">
        <f>F387-5</f>
        <v>43438</v>
      </c>
      <c r="F387" s="498">
        <v>43443</v>
      </c>
      <c r="G387" s="498">
        <f>F387+20</f>
        <v>43463</v>
      </c>
    </row>
    <row r="388" spans="1:8" s="424" customFormat="1" ht="15">
      <c r="A388" s="501"/>
      <c r="B388" s="457" t="s">
        <v>28</v>
      </c>
      <c r="C388" s="457" t="s">
        <v>50</v>
      </c>
      <c r="D388" s="807"/>
      <c r="E388" s="499">
        <f>F388-5</f>
        <v>43445</v>
      </c>
      <c r="F388" s="498">
        <f>F387+7</f>
        <v>43450</v>
      </c>
      <c r="G388" s="498">
        <f>F388+20</f>
        <v>43470</v>
      </c>
    </row>
    <row r="389" spans="1:8" s="424" customFormat="1" ht="15">
      <c r="A389" s="501"/>
      <c r="B389" s="457" t="s">
        <v>46</v>
      </c>
      <c r="C389" s="500" t="s">
        <v>101</v>
      </c>
      <c r="D389" s="807"/>
      <c r="E389" s="499">
        <f>F389-5</f>
        <v>43452</v>
      </c>
      <c r="F389" s="498">
        <f>F388+7</f>
        <v>43457</v>
      </c>
      <c r="G389" s="498">
        <f>F389+20</f>
        <v>43477</v>
      </c>
    </row>
    <row r="390" spans="1:8" s="424" customFormat="1" ht="15">
      <c r="A390" s="501"/>
      <c r="B390" s="457" t="s">
        <v>321</v>
      </c>
      <c r="C390" s="500" t="s">
        <v>94</v>
      </c>
      <c r="D390" s="807"/>
      <c r="E390" s="499">
        <f>F390-5</f>
        <v>43459</v>
      </c>
      <c r="F390" s="498">
        <f>F389+7</f>
        <v>43464</v>
      </c>
      <c r="G390" s="498">
        <f>F390+20</f>
        <v>43484</v>
      </c>
    </row>
    <row r="391" spans="1:8" s="424" customFormat="1" ht="15">
      <c r="A391" s="501"/>
      <c r="B391" s="457" t="s">
        <v>2474</v>
      </c>
      <c r="C391" s="500" t="s">
        <v>243</v>
      </c>
      <c r="D391" s="807"/>
      <c r="E391" s="499">
        <f>F391-5</f>
        <v>43466</v>
      </c>
      <c r="F391" s="498">
        <f>F390+7</f>
        <v>43471</v>
      </c>
      <c r="G391" s="498">
        <f>F391+20</f>
        <v>43491</v>
      </c>
    </row>
    <row r="392" spans="1:8" s="420" customFormat="1" ht="15.75" customHeight="1">
      <c r="A392" s="831" t="s">
        <v>2473</v>
      </c>
      <c r="B392" s="831"/>
      <c r="C392" s="497"/>
    </row>
    <row r="393" spans="1:8" s="419" customFormat="1" ht="15">
      <c r="A393" s="496"/>
      <c r="B393" s="845" t="s">
        <v>40</v>
      </c>
      <c r="C393" s="864" t="s">
        <v>41</v>
      </c>
      <c r="D393" s="904" t="s">
        <v>11</v>
      </c>
      <c r="E393" s="442" t="s">
        <v>2412</v>
      </c>
      <c r="F393" s="442" t="s">
        <v>12</v>
      </c>
      <c r="G393" s="442" t="s">
        <v>2473</v>
      </c>
    </row>
    <row r="394" spans="1:8" s="419" customFormat="1" ht="15">
      <c r="A394" s="496"/>
      <c r="B394" s="845"/>
      <c r="C394" s="864"/>
      <c r="D394" s="905"/>
      <c r="E394" s="483" t="s">
        <v>2411</v>
      </c>
      <c r="F394" s="483" t="s">
        <v>44</v>
      </c>
      <c r="G394" s="483" t="s">
        <v>45</v>
      </c>
    </row>
    <row r="395" spans="1:8" s="419" customFormat="1" ht="15">
      <c r="A395" s="496"/>
      <c r="B395" s="457" t="s">
        <v>2470</v>
      </c>
      <c r="C395" s="457" t="s">
        <v>1698</v>
      </c>
      <c r="D395" s="906" t="s">
        <v>186</v>
      </c>
      <c r="E395" s="495">
        <f>F395-5</f>
        <v>43432</v>
      </c>
      <c r="F395" s="494">
        <v>43437</v>
      </c>
      <c r="G395" s="494">
        <f>F395+9</f>
        <v>43446</v>
      </c>
    </row>
    <row r="396" spans="1:8" s="419" customFormat="1">
      <c r="A396" s="496"/>
      <c r="B396" s="457" t="s">
        <v>2468</v>
      </c>
      <c r="C396" s="456" t="s">
        <v>2472</v>
      </c>
      <c r="D396" s="907"/>
      <c r="E396" s="495">
        <f>F396-5</f>
        <v>43439</v>
      </c>
      <c r="F396" s="494">
        <f>F395+7</f>
        <v>43444</v>
      </c>
      <c r="G396" s="494">
        <f>F396+8</f>
        <v>43452</v>
      </c>
      <c r="H396" s="491"/>
    </row>
    <row r="397" spans="1:8" s="419" customFormat="1" ht="15">
      <c r="A397" s="496"/>
      <c r="B397" s="456" t="s">
        <v>2471</v>
      </c>
      <c r="C397" s="456" t="s">
        <v>14</v>
      </c>
      <c r="D397" s="907"/>
      <c r="E397" s="495">
        <f>F397-5</f>
        <v>43446</v>
      </c>
      <c r="F397" s="494">
        <f>F396+7</f>
        <v>43451</v>
      </c>
      <c r="G397" s="494">
        <f>F397+8</f>
        <v>43459</v>
      </c>
    </row>
    <row r="398" spans="1:8" s="419" customFormat="1" ht="15">
      <c r="A398" s="496"/>
      <c r="B398" s="457" t="s">
        <v>2470</v>
      </c>
      <c r="C398" s="456" t="s">
        <v>2469</v>
      </c>
      <c r="D398" s="817"/>
      <c r="E398" s="495">
        <f>F398-5</f>
        <v>43453</v>
      </c>
      <c r="F398" s="494">
        <f>F397+7</f>
        <v>43458</v>
      </c>
      <c r="G398" s="494">
        <f>F398+8</f>
        <v>43466</v>
      </c>
    </row>
    <row r="399" spans="1:8" s="419" customFormat="1" ht="15">
      <c r="A399" s="496"/>
      <c r="B399" s="457" t="s">
        <v>2468</v>
      </c>
      <c r="C399" s="456" t="s">
        <v>2467</v>
      </c>
      <c r="D399" s="818"/>
      <c r="E399" s="495">
        <f>F399-5</f>
        <v>43460</v>
      </c>
      <c r="F399" s="494">
        <f>F398+7</f>
        <v>43465</v>
      </c>
      <c r="G399" s="494">
        <f>F399+8</f>
        <v>43473</v>
      </c>
    </row>
    <row r="400" spans="1:8" s="434" customFormat="1" ht="15">
      <c r="A400" s="838" t="s">
        <v>113</v>
      </c>
      <c r="B400" s="838"/>
      <c r="C400" s="493"/>
      <c r="D400" s="460"/>
      <c r="E400" s="459"/>
      <c r="F400" s="489"/>
      <c r="G400" s="489"/>
    </row>
    <row r="401" spans="1:7" s="424" customFormat="1" ht="15">
      <c r="A401" s="419"/>
      <c r="B401" s="836" t="s">
        <v>40</v>
      </c>
      <c r="C401" s="865" t="s">
        <v>41</v>
      </c>
      <c r="D401" s="865" t="s">
        <v>11</v>
      </c>
      <c r="E401" s="442" t="s">
        <v>2412</v>
      </c>
      <c r="F401" s="442" t="s">
        <v>12</v>
      </c>
      <c r="G401" s="442" t="s">
        <v>113</v>
      </c>
    </row>
    <row r="402" spans="1:7" s="424" customFormat="1" ht="15">
      <c r="A402" s="419"/>
      <c r="B402" s="837"/>
      <c r="C402" s="866"/>
      <c r="D402" s="866"/>
      <c r="E402" s="483" t="s">
        <v>2411</v>
      </c>
      <c r="F402" s="442" t="s">
        <v>44</v>
      </c>
      <c r="G402" s="442" t="s">
        <v>45</v>
      </c>
    </row>
    <row r="403" spans="1:7" s="424" customFormat="1" ht="15">
      <c r="A403" s="419"/>
      <c r="B403" s="457" t="s">
        <v>2466</v>
      </c>
      <c r="C403" s="456" t="s">
        <v>2465</v>
      </c>
      <c r="D403" s="899" t="s">
        <v>226</v>
      </c>
      <c r="E403" s="466">
        <f>F403-5</f>
        <v>43431</v>
      </c>
      <c r="F403" s="492">
        <v>43436</v>
      </c>
      <c r="G403" s="480">
        <f>F403+12</f>
        <v>43448</v>
      </c>
    </row>
    <row r="404" spans="1:7" s="424" customFormat="1" ht="15">
      <c r="A404" s="419"/>
      <c r="B404" s="468" t="s">
        <v>2464</v>
      </c>
      <c r="C404" s="456" t="s">
        <v>1663</v>
      </c>
      <c r="D404" s="899"/>
      <c r="E404" s="466">
        <f>F404-5</f>
        <v>43438</v>
      </c>
      <c r="F404" s="492">
        <f>F403+7</f>
        <v>43443</v>
      </c>
      <c r="G404" s="480">
        <f>F404+11</f>
        <v>43454</v>
      </c>
    </row>
    <row r="405" spans="1:7" s="424" customFormat="1" ht="15">
      <c r="A405" s="419"/>
      <c r="B405" s="468" t="s">
        <v>2463</v>
      </c>
      <c r="C405" s="456" t="s">
        <v>1661</v>
      </c>
      <c r="D405" s="899"/>
      <c r="E405" s="466">
        <f>F405-5</f>
        <v>43445</v>
      </c>
      <c r="F405" s="492">
        <f>F404+7</f>
        <v>43450</v>
      </c>
      <c r="G405" s="480">
        <f>F405+11</f>
        <v>43461</v>
      </c>
    </row>
    <row r="406" spans="1:7" s="424" customFormat="1" ht="15">
      <c r="A406" s="419"/>
      <c r="B406" s="457" t="s">
        <v>2462</v>
      </c>
      <c r="C406" s="456" t="s">
        <v>1659</v>
      </c>
      <c r="D406" s="899"/>
      <c r="E406" s="466">
        <f>F406-5</f>
        <v>43452</v>
      </c>
      <c r="F406" s="480">
        <f>F405+7</f>
        <v>43457</v>
      </c>
      <c r="G406" s="480">
        <f>F406+11</f>
        <v>43468</v>
      </c>
    </row>
    <row r="407" spans="1:7" s="490" customFormat="1">
      <c r="A407" s="491"/>
      <c r="B407" s="457" t="s">
        <v>111</v>
      </c>
      <c r="C407" s="456"/>
      <c r="D407" s="899"/>
      <c r="E407" s="466">
        <f>F407-5</f>
        <v>43459</v>
      </c>
      <c r="F407" s="480">
        <f>F406+7</f>
        <v>43464</v>
      </c>
      <c r="G407" s="480">
        <f>F407+11</f>
        <v>43475</v>
      </c>
    </row>
    <row r="408" spans="1:7" s="434" customFormat="1" ht="15">
      <c r="A408" s="831" t="s">
        <v>252</v>
      </c>
      <c r="B408" s="831"/>
      <c r="C408" s="461"/>
      <c r="D408" s="460"/>
      <c r="E408" s="459"/>
      <c r="F408" s="489"/>
      <c r="G408" s="489"/>
    </row>
    <row r="409" spans="1:7" s="486" customFormat="1" ht="15">
      <c r="A409" s="488"/>
      <c r="B409" s="847" t="s">
        <v>40</v>
      </c>
      <c r="C409" s="867" t="s">
        <v>41</v>
      </c>
      <c r="D409" s="867" t="s">
        <v>11</v>
      </c>
      <c r="E409" s="487" t="s">
        <v>2412</v>
      </c>
      <c r="F409" s="487" t="s">
        <v>12</v>
      </c>
      <c r="G409" s="487" t="s">
        <v>252</v>
      </c>
    </row>
    <row r="410" spans="1:7" s="424" customFormat="1" ht="15">
      <c r="A410" s="419"/>
      <c r="B410" s="848"/>
      <c r="C410" s="868"/>
      <c r="D410" s="868"/>
      <c r="E410" s="483" t="s">
        <v>2411</v>
      </c>
      <c r="F410" s="483" t="s">
        <v>44</v>
      </c>
      <c r="G410" s="483" t="s">
        <v>45</v>
      </c>
    </row>
    <row r="411" spans="1:7" s="424" customFormat="1" ht="15">
      <c r="A411" s="419"/>
      <c r="B411" s="468" t="s">
        <v>2456</v>
      </c>
      <c r="C411" s="468" t="s">
        <v>2461</v>
      </c>
      <c r="D411" s="893" t="s">
        <v>226</v>
      </c>
      <c r="E411" s="466">
        <f>F411-5</f>
        <v>43436</v>
      </c>
      <c r="F411" s="480">
        <v>43441</v>
      </c>
      <c r="G411" s="480">
        <f>F411+7</f>
        <v>43448</v>
      </c>
    </row>
    <row r="412" spans="1:7" s="424" customFormat="1" ht="15">
      <c r="A412" s="419"/>
      <c r="B412" s="468" t="s">
        <v>2458</v>
      </c>
      <c r="C412" s="468" t="s">
        <v>2460</v>
      </c>
      <c r="D412" s="894"/>
      <c r="E412" s="466">
        <f>F412-5</f>
        <v>43443</v>
      </c>
      <c r="F412" s="480">
        <f>F411+7</f>
        <v>43448</v>
      </c>
      <c r="G412" s="480">
        <f>F412+7</f>
        <v>43455</v>
      </c>
    </row>
    <row r="413" spans="1:7" s="424" customFormat="1" ht="15">
      <c r="A413" s="419"/>
      <c r="B413" s="468" t="s">
        <v>2456</v>
      </c>
      <c r="C413" s="468" t="s">
        <v>2459</v>
      </c>
      <c r="D413" s="894"/>
      <c r="E413" s="466">
        <f>F413-5</f>
        <v>43450</v>
      </c>
      <c r="F413" s="480">
        <f>F412+7</f>
        <v>43455</v>
      </c>
      <c r="G413" s="480">
        <f>F413+7</f>
        <v>43462</v>
      </c>
    </row>
    <row r="414" spans="1:7" s="424" customFormat="1" ht="15">
      <c r="A414" s="419"/>
      <c r="B414" s="468" t="s">
        <v>2458</v>
      </c>
      <c r="C414" s="468" t="s">
        <v>2457</v>
      </c>
      <c r="D414" s="894"/>
      <c r="E414" s="466">
        <f>F414-5</f>
        <v>43457</v>
      </c>
      <c r="F414" s="480">
        <f>F413+7</f>
        <v>43462</v>
      </c>
      <c r="G414" s="480">
        <f>F414+7</f>
        <v>43469</v>
      </c>
    </row>
    <row r="415" spans="1:7" s="424" customFormat="1" ht="15" customHeight="1">
      <c r="A415" s="419"/>
      <c r="B415" s="468" t="s">
        <v>2456</v>
      </c>
      <c r="C415" s="468" t="s">
        <v>2455</v>
      </c>
      <c r="D415" s="895"/>
      <c r="E415" s="466">
        <f>F415-5</f>
        <v>43464</v>
      </c>
      <c r="F415" s="480">
        <f>F414+7</f>
        <v>43469</v>
      </c>
      <c r="G415" s="480">
        <f>F415+7</f>
        <v>43476</v>
      </c>
    </row>
    <row r="416" spans="1:7" s="475" customFormat="1" ht="15">
      <c r="A416" s="841" t="s">
        <v>267</v>
      </c>
      <c r="B416" s="842"/>
      <c r="E416" s="485"/>
      <c r="F416" s="484"/>
      <c r="G416" s="484"/>
    </row>
    <row r="417" spans="1:7" s="424" customFormat="1" ht="15" customHeight="1">
      <c r="A417" s="419"/>
      <c r="B417" s="836" t="s">
        <v>40</v>
      </c>
      <c r="C417" s="865" t="s">
        <v>41</v>
      </c>
      <c r="D417" s="865" t="s">
        <v>11</v>
      </c>
      <c r="E417" s="442" t="s">
        <v>2412</v>
      </c>
      <c r="F417" s="442" t="s">
        <v>12</v>
      </c>
      <c r="G417" s="442" t="s">
        <v>267</v>
      </c>
    </row>
    <row r="418" spans="1:7" s="424" customFormat="1" ht="15">
      <c r="A418" s="419"/>
      <c r="B418" s="837"/>
      <c r="C418" s="866"/>
      <c r="D418" s="866"/>
      <c r="E418" s="483" t="s">
        <v>2411</v>
      </c>
      <c r="F418" s="483" t="s">
        <v>44</v>
      </c>
      <c r="G418" s="483" t="s">
        <v>45</v>
      </c>
    </row>
    <row r="419" spans="1:7" s="424" customFormat="1" ht="15">
      <c r="A419" s="419"/>
      <c r="B419" s="481" t="s">
        <v>115</v>
      </c>
      <c r="C419" s="482" t="s">
        <v>2193</v>
      </c>
      <c r="D419" s="829" t="s">
        <v>2454</v>
      </c>
      <c r="E419" s="455">
        <f>F419-5</f>
        <v>43436</v>
      </c>
      <c r="F419" s="480">
        <v>43441</v>
      </c>
      <c r="G419" s="480">
        <f>F419+21</f>
        <v>43462</v>
      </c>
    </row>
    <row r="420" spans="1:7" s="424" customFormat="1" ht="15">
      <c r="A420" s="419"/>
      <c r="B420" s="481" t="s">
        <v>23</v>
      </c>
      <c r="C420" s="456" t="s">
        <v>2192</v>
      </c>
      <c r="D420" s="829"/>
      <c r="E420" s="455">
        <f>F420-5</f>
        <v>43443</v>
      </c>
      <c r="F420" s="480">
        <f>F419+7</f>
        <v>43448</v>
      </c>
      <c r="G420" s="480">
        <f>F420+21</f>
        <v>43469</v>
      </c>
    </row>
    <row r="421" spans="1:7" s="424" customFormat="1" ht="15">
      <c r="A421" s="419"/>
      <c r="B421" s="457" t="s">
        <v>117</v>
      </c>
      <c r="C421" s="456" t="s">
        <v>2453</v>
      </c>
      <c r="D421" s="829"/>
      <c r="E421" s="455">
        <f>F421-5</f>
        <v>43450</v>
      </c>
      <c r="F421" s="480">
        <f>F420+7</f>
        <v>43455</v>
      </c>
      <c r="G421" s="480">
        <f>F421+21</f>
        <v>43476</v>
      </c>
    </row>
    <row r="422" spans="1:7" s="424" customFormat="1" ht="15">
      <c r="A422" s="419"/>
      <c r="B422" s="457" t="s">
        <v>2189</v>
      </c>
      <c r="C422" s="456" t="s">
        <v>2188</v>
      </c>
      <c r="D422" s="829"/>
      <c r="E422" s="455">
        <f>F422-5</f>
        <v>43457</v>
      </c>
      <c r="F422" s="480">
        <f>F421+7</f>
        <v>43462</v>
      </c>
      <c r="G422" s="480">
        <f>F422+21</f>
        <v>43483</v>
      </c>
    </row>
    <row r="423" spans="1:7" s="424" customFormat="1" ht="15">
      <c r="A423" s="419"/>
      <c r="B423" s="481" t="s">
        <v>2214</v>
      </c>
      <c r="C423" s="456" t="s">
        <v>2452</v>
      </c>
      <c r="D423" s="829"/>
      <c r="E423" s="455">
        <f>F423-5</f>
        <v>43464</v>
      </c>
      <c r="F423" s="480">
        <f>F422+7</f>
        <v>43469</v>
      </c>
      <c r="G423" s="480">
        <f>F423+21</f>
        <v>43490</v>
      </c>
    </row>
    <row r="424" spans="1:7" s="475" customFormat="1">
      <c r="A424" s="841" t="s">
        <v>274</v>
      </c>
      <c r="B424" s="841"/>
      <c r="C424" s="479"/>
      <c r="D424" s="478"/>
      <c r="E424" s="477"/>
      <c r="F424" s="476"/>
      <c r="G424" s="476"/>
    </row>
    <row r="425" spans="1:7" s="424" customFormat="1" ht="15">
      <c r="A425" s="469"/>
      <c r="B425" s="836" t="s">
        <v>40</v>
      </c>
      <c r="C425" s="865" t="s">
        <v>41</v>
      </c>
      <c r="D425" s="865" t="s">
        <v>11</v>
      </c>
      <c r="E425" s="455" t="s">
        <v>2412</v>
      </c>
      <c r="F425" s="455" t="s">
        <v>12</v>
      </c>
      <c r="G425" s="455" t="s">
        <v>274</v>
      </c>
    </row>
    <row r="426" spans="1:7" s="424" customFormat="1" ht="15">
      <c r="A426" s="469"/>
      <c r="B426" s="837"/>
      <c r="C426" s="866"/>
      <c r="D426" s="866"/>
      <c r="E426" s="455" t="s">
        <v>2411</v>
      </c>
      <c r="F426" s="455" t="s">
        <v>44</v>
      </c>
      <c r="G426" s="455" t="s">
        <v>45</v>
      </c>
    </row>
    <row r="427" spans="1:7" s="424" customFormat="1" ht="15">
      <c r="A427" s="469"/>
      <c r="B427" s="457" t="s">
        <v>2451</v>
      </c>
      <c r="C427" s="456">
        <v>1814</v>
      </c>
      <c r="D427" s="810" t="s">
        <v>186</v>
      </c>
      <c r="E427" s="466">
        <f>F427-5</f>
        <v>43433</v>
      </c>
      <c r="F427" s="455">
        <v>43438</v>
      </c>
      <c r="G427" s="455">
        <f>F427+21</f>
        <v>43459</v>
      </c>
    </row>
    <row r="428" spans="1:7" s="424" customFormat="1" ht="15">
      <c r="A428" s="469"/>
      <c r="B428" s="474" t="s">
        <v>2450</v>
      </c>
      <c r="C428" s="456"/>
      <c r="D428" s="898"/>
      <c r="E428" s="466">
        <f>F428-5</f>
        <v>43440</v>
      </c>
      <c r="F428" s="455">
        <f>F427+7</f>
        <v>43445</v>
      </c>
      <c r="G428" s="455">
        <f>F428+17</f>
        <v>43462</v>
      </c>
    </row>
    <row r="429" spans="1:7" s="424" customFormat="1" ht="15">
      <c r="A429" s="469"/>
      <c r="B429" s="457" t="s">
        <v>2171</v>
      </c>
      <c r="C429" s="456" t="s">
        <v>2449</v>
      </c>
      <c r="D429" s="898"/>
      <c r="E429" s="466">
        <f>F429-5</f>
        <v>43447</v>
      </c>
      <c r="F429" s="455">
        <f>F428+7</f>
        <v>43452</v>
      </c>
      <c r="G429" s="455">
        <f>F429+17</f>
        <v>43469</v>
      </c>
    </row>
    <row r="430" spans="1:7" s="424" customFormat="1" ht="15">
      <c r="A430" s="469"/>
      <c r="B430" s="468" t="s">
        <v>2448</v>
      </c>
      <c r="C430" s="456" t="s">
        <v>2447</v>
      </c>
      <c r="D430" s="898"/>
      <c r="E430" s="466">
        <f>F430-5</f>
        <v>43454</v>
      </c>
      <c r="F430" s="455">
        <f>F429+7</f>
        <v>43459</v>
      </c>
      <c r="G430" s="455">
        <f>F430+17</f>
        <v>43476</v>
      </c>
    </row>
    <row r="431" spans="1:7" s="424" customFormat="1" ht="15.95" customHeight="1">
      <c r="A431" s="469"/>
      <c r="B431" s="457" t="s">
        <v>2446</v>
      </c>
      <c r="C431" s="456" t="s">
        <v>2445</v>
      </c>
      <c r="D431" s="811"/>
      <c r="E431" s="466">
        <f>F431-5</f>
        <v>43461</v>
      </c>
      <c r="F431" s="455">
        <f>F430+7</f>
        <v>43466</v>
      </c>
      <c r="G431" s="455">
        <f>F431+17</f>
        <v>43483</v>
      </c>
    </row>
    <row r="432" spans="1:7" s="434" customFormat="1">
      <c r="A432" s="838" t="s">
        <v>273</v>
      </c>
      <c r="B432" s="838"/>
      <c r="C432" s="473"/>
      <c r="D432" s="472"/>
      <c r="E432" s="471"/>
      <c r="F432" s="470"/>
      <c r="G432" s="470"/>
    </row>
    <row r="433" spans="1:7" s="424" customFormat="1" ht="15">
      <c r="A433" s="469"/>
      <c r="B433" s="836" t="s">
        <v>40</v>
      </c>
      <c r="C433" s="865" t="s">
        <v>41</v>
      </c>
      <c r="D433" s="865" t="s">
        <v>11</v>
      </c>
      <c r="E433" s="455" t="s">
        <v>2412</v>
      </c>
      <c r="F433" s="455" t="s">
        <v>12</v>
      </c>
      <c r="G433" s="455" t="s">
        <v>273</v>
      </c>
    </row>
    <row r="434" spans="1:7" s="424" customFormat="1" ht="15">
      <c r="A434" s="469"/>
      <c r="B434" s="837"/>
      <c r="C434" s="866"/>
      <c r="D434" s="866"/>
      <c r="E434" s="455" t="s">
        <v>2411</v>
      </c>
      <c r="F434" s="455" t="s">
        <v>44</v>
      </c>
      <c r="G434" s="455" t="s">
        <v>45</v>
      </c>
    </row>
    <row r="435" spans="1:7" s="424" customFormat="1" ht="15">
      <c r="A435" s="469"/>
      <c r="B435" s="457" t="s">
        <v>2444</v>
      </c>
      <c r="C435" s="456">
        <v>1902</v>
      </c>
      <c r="D435" s="829" t="s">
        <v>186</v>
      </c>
      <c r="E435" s="466">
        <f>F435-5</f>
        <v>43434</v>
      </c>
      <c r="F435" s="455">
        <v>43439</v>
      </c>
      <c r="G435" s="455">
        <f>F435+21</f>
        <v>43460</v>
      </c>
    </row>
    <row r="436" spans="1:7" s="424" customFormat="1" ht="15">
      <c r="A436" s="469"/>
      <c r="B436" s="457" t="s">
        <v>2443</v>
      </c>
      <c r="C436" s="456">
        <v>1902</v>
      </c>
      <c r="D436" s="829"/>
      <c r="E436" s="466">
        <f>F436-5</f>
        <v>43441</v>
      </c>
      <c r="F436" s="455">
        <f>F435+7</f>
        <v>43446</v>
      </c>
      <c r="G436" s="455">
        <f>F436+21</f>
        <v>43467</v>
      </c>
    </row>
    <row r="437" spans="1:7" s="424" customFormat="1" ht="15">
      <c r="A437" s="469"/>
      <c r="B437" s="456" t="s">
        <v>2442</v>
      </c>
      <c r="C437" s="456">
        <v>1902</v>
      </c>
      <c r="D437" s="829"/>
      <c r="E437" s="466">
        <f>F437-5</f>
        <v>43448</v>
      </c>
      <c r="F437" s="455">
        <f>F436+7</f>
        <v>43453</v>
      </c>
      <c r="G437" s="455">
        <f>F437+21</f>
        <v>43474</v>
      </c>
    </row>
    <row r="438" spans="1:7" s="424" customFormat="1" ht="15">
      <c r="A438" s="469"/>
      <c r="B438" s="457" t="s">
        <v>2441</v>
      </c>
      <c r="C438" s="456">
        <v>1902</v>
      </c>
      <c r="D438" s="829"/>
      <c r="E438" s="466">
        <f>F438-5</f>
        <v>43455</v>
      </c>
      <c r="F438" s="455">
        <f>F437+7</f>
        <v>43460</v>
      </c>
      <c r="G438" s="455">
        <f>F438+21</f>
        <v>43481</v>
      </c>
    </row>
    <row r="439" spans="1:7" s="424" customFormat="1" ht="15">
      <c r="A439" s="469"/>
      <c r="B439" s="457" t="s">
        <v>2440</v>
      </c>
      <c r="C439" s="456">
        <v>1902</v>
      </c>
      <c r="D439" s="829"/>
      <c r="E439" s="466">
        <f>F439-5</f>
        <v>43462</v>
      </c>
      <c r="F439" s="455">
        <f>F438+7</f>
        <v>43467</v>
      </c>
      <c r="G439" s="455">
        <f>F439+21</f>
        <v>43488</v>
      </c>
    </row>
    <row r="440" spans="1:7" s="434" customFormat="1">
      <c r="A440" s="838" t="s">
        <v>153</v>
      </c>
      <c r="B440" s="838"/>
      <c r="C440" s="473"/>
      <c r="D440" s="472"/>
      <c r="E440" s="471"/>
      <c r="F440" s="470"/>
      <c r="G440" s="470"/>
    </row>
    <row r="441" spans="1:7" s="424" customFormat="1" ht="15">
      <c r="A441" s="469"/>
      <c r="B441" s="836" t="s">
        <v>40</v>
      </c>
      <c r="C441" s="865" t="s">
        <v>41</v>
      </c>
      <c r="D441" s="865" t="s">
        <v>11</v>
      </c>
      <c r="E441" s="455" t="s">
        <v>2412</v>
      </c>
      <c r="F441" s="455" t="s">
        <v>12</v>
      </c>
      <c r="G441" s="455" t="s">
        <v>153</v>
      </c>
    </row>
    <row r="442" spans="1:7" s="424" customFormat="1" ht="15">
      <c r="A442" s="469"/>
      <c r="B442" s="837"/>
      <c r="C442" s="866"/>
      <c r="D442" s="866"/>
      <c r="E442" s="455" t="s">
        <v>2411</v>
      </c>
      <c r="F442" s="455" t="s">
        <v>44</v>
      </c>
      <c r="G442" s="455" t="s">
        <v>45</v>
      </c>
    </row>
    <row r="443" spans="1:7" s="424" customFormat="1" ht="15">
      <c r="A443" s="469"/>
      <c r="B443" s="457" t="s">
        <v>2439</v>
      </c>
      <c r="C443" s="456" t="s">
        <v>224</v>
      </c>
      <c r="D443" s="829" t="s">
        <v>186</v>
      </c>
      <c r="E443" s="466">
        <f>F443-5</f>
        <v>43431</v>
      </c>
      <c r="F443" s="455">
        <v>43436</v>
      </c>
      <c r="G443" s="455">
        <f>F443+21</f>
        <v>43457</v>
      </c>
    </row>
    <row r="444" spans="1:7" s="424" customFormat="1" ht="15">
      <c r="A444" s="469"/>
      <c r="B444" s="468" t="s">
        <v>2438</v>
      </c>
      <c r="C444" s="456" t="s">
        <v>130</v>
      </c>
      <c r="D444" s="829"/>
      <c r="E444" s="466">
        <f>F444-5</f>
        <v>43438</v>
      </c>
      <c r="F444" s="455">
        <f>F443+7</f>
        <v>43443</v>
      </c>
      <c r="G444" s="455">
        <f>F444+21</f>
        <v>43464</v>
      </c>
    </row>
    <row r="445" spans="1:7" s="424" customFormat="1" ht="15">
      <c r="A445" s="469"/>
      <c r="B445" s="457" t="s">
        <v>29</v>
      </c>
      <c r="C445" s="456" t="s">
        <v>2437</v>
      </c>
      <c r="D445" s="829"/>
      <c r="E445" s="466">
        <f>F445-5</f>
        <v>43445</v>
      </c>
      <c r="F445" s="455">
        <f>F444+7</f>
        <v>43450</v>
      </c>
      <c r="G445" s="455">
        <f>F445+21</f>
        <v>43471</v>
      </c>
    </row>
    <row r="446" spans="1:7" s="424" customFormat="1" ht="15">
      <c r="A446" s="469"/>
      <c r="B446" s="457" t="s">
        <v>28</v>
      </c>
      <c r="C446" s="456" t="s">
        <v>50</v>
      </c>
      <c r="D446" s="829"/>
      <c r="E446" s="466">
        <f>F446-5</f>
        <v>43452</v>
      </c>
      <c r="F446" s="455">
        <f>F445+7</f>
        <v>43457</v>
      </c>
      <c r="G446" s="455">
        <f>F446+21</f>
        <v>43478</v>
      </c>
    </row>
    <row r="447" spans="1:7" s="424" customFormat="1" ht="15">
      <c r="A447" s="469"/>
      <c r="B447" s="468" t="s">
        <v>2436</v>
      </c>
      <c r="C447" s="456" t="s">
        <v>2435</v>
      </c>
      <c r="D447" s="829"/>
      <c r="E447" s="466">
        <f>F447-5</f>
        <v>43459</v>
      </c>
      <c r="F447" s="455">
        <f>F446+7</f>
        <v>43464</v>
      </c>
      <c r="G447" s="455">
        <f>F447+21</f>
        <v>43485</v>
      </c>
    </row>
    <row r="448" spans="1:7" s="434" customFormat="1" ht="15" customHeight="1">
      <c r="A448" s="838" t="s">
        <v>110</v>
      </c>
      <c r="B448" s="838"/>
      <c r="C448" s="461"/>
      <c r="D448" s="467"/>
      <c r="E448" s="459"/>
      <c r="F448" s="459"/>
      <c r="G448" s="459"/>
    </row>
    <row r="449" spans="1:7" s="424" customFormat="1" ht="15" customHeight="1">
      <c r="A449" s="458"/>
      <c r="B449" s="836" t="s">
        <v>40</v>
      </c>
      <c r="C449" s="865" t="s">
        <v>41</v>
      </c>
      <c r="D449" s="865" t="s">
        <v>11</v>
      </c>
      <c r="E449" s="455" t="s">
        <v>2412</v>
      </c>
      <c r="F449" s="455" t="s">
        <v>12</v>
      </c>
      <c r="G449" s="455" t="s">
        <v>110</v>
      </c>
    </row>
    <row r="450" spans="1:7" s="424" customFormat="1" ht="15" customHeight="1">
      <c r="A450" s="458"/>
      <c r="B450" s="837"/>
      <c r="C450" s="866"/>
      <c r="D450" s="866"/>
      <c r="E450" s="455" t="s">
        <v>2411</v>
      </c>
      <c r="F450" s="455" t="s">
        <v>44</v>
      </c>
      <c r="G450" s="455" t="s">
        <v>45</v>
      </c>
    </row>
    <row r="451" spans="1:7" s="424" customFormat="1" ht="15" customHeight="1">
      <c r="A451" s="458"/>
      <c r="B451" s="457" t="s">
        <v>293</v>
      </c>
      <c r="C451" s="456" t="s">
        <v>2434</v>
      </c>
      <c r="D451" s="829" t="s">
        <v>165</v>
      </c>
      <c r="E451" s="466">
        <f>F451-5</f>
        <v>43432</v>
      </c>
      <c r="F451" s="455">
        <v>43437</v>
      </c>
      <c r="G451" s="455">
        <f>F451+17</f>
        <v>43454</v>
      </c>
    </row>
    <row r="452" spans="1:7" s="424" customFormat="1" ht="15" customHeight="1">
      <c r="A452" s="458"/>
      <c r="B452" s="457" t="s">
        <v>2433</v>
      </c>
      <c r="C452" s="456" t="s">
        <v>537</v>
      </c>
      <c r="D452" s="829"/>
      <c r="E452" s="466">
        <f>F452-5</f>
        <v>43439</v>
      </c>
      <c r="F452" s="455">
        <f>F451+7</f>
        <v>43444</v>
      </c>
      <c r="G452" s="455">
        <f>F452+17</f>
        <v>43461</v>
      </c>
    </row>
    <row r="453" spans="1:7" s="424" customFormat="1" ht="18" customHeight="1">
      <c r="A453" s="458"/>
      <c r="B453" s="457" t="s">
        <v>2432</v>
      </c>
      <c r="C453" s="456" t="s">
        <v>538</v>
      </c>
      <c r="D453" s="829"/>
      <c r="E453" s="466">
        <f>F453-5</f>
        <v>43446</v>
      </c>
      <c r="F453" s="455">
        <f>F452+7</f>
        <v>43451</v>
      </c>
      <c r="G453" s="455">
        <f>F453+17</f>
        <v>43468</v>
      </c>
    </row>
    <row r="454" spans="1:7" s="424" customFormat="1" ht="18" customHeight="1">
      <c r="A454" s="458"/>
      <c r="B454" s="457" t="s">
        <v>535</v>
      </c>
      <c r="C454" s="456" t="s">
        <v>539</v>
      </c>
      <c r="D454" s="829"/>
      <c r="E454" s="466">
        <f>F454-5</f>
        <v>43453</v>
      </c>
      <c r="F454" s="455">
        <f>F453+7</f>
        <v>43458</v>
      </c>
      <c r="G454" s="455">
        <f>F454+17</f>
        <v>43475</v>
      </c>
    </row>
    <row r="455" spans="1:7" s="424" customFormat="1" ht="17.25" customHeight="1">
      <c r="A455" s="458"/>
      <c r="B455" s="457" t="s">
        <v>111</v>
      </c>
      <c r="C455" s="456"/>
      <c r="D455" s="829"/>
      <c r="E455" s="466">
        <f>F455-5</f>
        <v>43460</v>
      </c>
      <c r="F455" s="455">
        <f>F454+7</f>
        <v>43465</v>
      </c>
      <c r="G455" s="455">
        <f>F455+17</f>
        <v>43482</v>
      </c>
    </row>
    <row r="456" spans="1:7" s="434" customFormat="1" ht="15" customHeight="1">
      <c r="A456" s="838" t="s">
        <v>106</v>
      </c>
      <c r="B456" s="838"/>
      <c r="C456" s="461"/>
      <c r="D456" s="467"/>
      <c r="E456" s="459"/>
      <c r="F456" s="459"/>
      <c r="G456" s="459"/>
    </row>
    <row r="457" spans="1:7" s="424" customFormat="1" ht="15" customHeight="1">
      <c r="A457" s="458"/>
      <c r="B457" s="836" t="s">
        <v>40</v>
      </c>
      <c r="C457" s="865" t="s">
        <v>41</v>
      </c>
      <c r="D457" s="865" t="s">
        <v>11</v>
      </c>
      <c r="E457" s="455" t="s">
        <v>2412</v>
      </c>
      <c r="F457" s="455" t="s">
        <v>12</v>
      </c>
      <c r="G457" s="455" t="s">
        <v>106</v>
      </c>
    </row>
    <row r="458" spans="1:7" s="424" customFormat="1" ht="15" customHeight="1">
      <c r="A458" s="458"/>
      <c r="B458" s="837"/>
      <c r="C458" s="866"/>
      <c r="D458" s="866"/>
      <c r="E458" s="455" t="s">
        <v>2411</v>
      </c>
      <c r="F458" s="455" t="s">
        <v>44</v>
      </c>
      <c r="G458" s="455" t="s">
        <v>45</v>
      </c>
    </row>
    <row r="459" spans="1:7" s="424" customFormat="1" ht="15" customHeight="1">
      <c r="A459" s="458"/>
      <c r="B459" s="457" t="s">
        <v>293</v>
      </c>
      <c r="C459" s="456" t="s">
        <v>2434</v>
      </c>
      <c r="D459" s="829" t="s">
        <v>165</v>
      </c>
      <c r="E459" s="466">
        <f>F459-5</f>
        <v>43432</v>
      </c>
      <c r="F459" s="455">
        <v>43437</v>
      </c>
      <c r="G459" s="455">
        <f>F459+15</f>
        <v>43452</v>
      </c>
    </row>
    <row r="460" spans="1:7" s="424" customFormat="1" ht="15" customHeight="1">
      <c r="A460" s="458"/>
      <c r="B460" s="457" t="s">
        <v>2433</v>
      </c>
      <c r="C460" s="456" t="s">
        <v>537</v>
      </c>
      <c r="D460" s="829"/>
      <c r="E460" s="466">
        <f>F460-5</f>
        <v>43439</v>
      </c>
      <c r="F460" s="455">
        <f>F459+7</f>
        <v>43444</v>
      </c>
      <c r="G460" s="455">
        <f>F460+15</f>
        <v>43459</v>
      </c>
    </row>
    <row r="461" spans="1:7" s="424" customFormat="1" ht="18" customHeight="1">
      <c r="A461" s="458"/>
      <c r="B461" s="457" t="s">
        <v>2432</v>
      </c>
      <c r="C461" s="456" t="s">
        <v>538</v>
      </c>
      <c r="D461" s="829"/>
      <c r="E461" s="466">
        <f>F461-5</f>
        <v>43446</v>
      </c>
      <c r="F461" s="455">
        <f>F460+7</f>
        <v>43451</v>
      </c>
      <c r="G461" s="455">
        <f>F461+15</f>
        <v>43466</v>
      </c>
    </row>
    <row r="462" spans="1:7" s="424" customFormat="1" ht="18" customHeight="1">
      <c r="A462" s="458"/>
      <c r="B462" s="457" t="s">
        <v>535</v>
      </c>
      <c r="C462" s="456" t="s">
        <v>539</v>
      </c>
      <c r="D462" s="829"/>
      <c r="E462" s="466">
        <f>F462-5</f>
        <v>43453</v>
      </c>
      <c r="F462" s="455">
        <f>F461+7</f>
        <v>43458</v>
      </c>
      <c r="G462" s="455">
        <f>F462+15</f>
        <v>43473</v>
      </c>
    </row>
    <row r="463" spans="1:7" s="424" customFormat="1" ht="17.25" customHeight="1">
      <c r="A463" s="458"/>
      <c r="B463" s="457" t="s">
        <v>111</v>
      </c>
      <c r="C463" s="456"/>
      <c r="D463" s="829"/>
      <c r="E463" s="466">
        <f>F463-5</f>
        <v>43460</v>
      </c>
      <c r="F463" s="455">
        <f>F462+7</f>
        <v>43465</v>
      </c>
      <c r="G463" s="455">
        <f>F463+15</f>
        <v>43480</v>
      </c>
    </row>
    <row r="464" spans="1:7" s="434" customFormat="1" ht="15" customHeight="1">
      <c r="A464" s="838" t="s">
        <v>108</v>
      </c>
      <c r="B464" s="838"/>
      <c r="C464" s="461"/>
      <c r="D464" s="467"/>
      <c r="E464" s="459"/>
      <c r="F464" s="459"/>
      <c r="G464" s="459"/>
    </row>
    <row r="465" spans="1:7" s="424" customFormat="1" ht="15" customHeight="1">
      <c r="A465" s="458"/>
      <c r="B465" s="836" t="s">
        <v>40</v>
      </c>
      <c r="C465" s="865" t="s">
        <v>41</v>
      </c>
      <c r="D465" s="865" t="s">
        <v>11</v>
      </c>
      <c r="E465" s="455" t="s">
        <v>2412</v>
      </c>
      <c r="F465" s="455" t="s">
        <v>12</v>
      </c>
      <c r="G465" s="455" t="s">
        <v>108</v>
      </c>
    </row>
    <row r="466" spans="1:7" s="424" customFormat="1" ht="15" customHeight="1">
      <c r="A466" s="458"/>
      <c r="B466" s="837"/>
      <c r="C466" s="866"/>
      <c r="D466" s="866"/>
      <c r="E466" s="455" t="s">
        <v>2411</v>
      </c>
      <c r="F466" s="455" t="s">
        <v>44</v>
      </c>
      <c r="G466" s="455" t="s">
        <v>45</v>
      </c>
    </row>
    <row r="467" spans="1:7" s="424" customFormat="1" ht="15" customHeight="1">
      <c r="A467" s="458"/>
      <c r="B467" s="457" t="s">
        <v>526</v>
      </c>
      <c r="C467" s="456" t="s">
        <v>2431</v>
      </c>
      <c r="D467" s="829" t="s">
        <v>201</v>
      </c>
      <c r="E467" s="466">
        <f>F467-5</f>
        <v>43431</v>
      </c>
      <c r="F467" s="455">
        <v>43436</v>
      </c>
      <c r="G467" s="455">
        <f>F467+17</f>
        <v>43453</v>
      </c>
    </row>
    <row r="468" spans="1:7" s="424" customFormat="1" ht="15" customHeight="1">
      <c r="A468" s="458"/>
      <c r="B468" s="457" t="s">
        <v>527</v>
      </c>
      <c r="C468" s="456" t="s">
        <v>2430</v>
      </c>
      <c r="D468" s="829"/>
      <c r="E468" s="466">
        <f>F468-5</f>
        <v>43438</v>
      </c>
      <c r="F468" s="455">
        <f>F467+7</f>
        <v>43443</v>
      </c>
      <c r="G468" s="455">
        <f>F468+17</f>
        <v>43460</v>
      </c>
    </row>
    <row r="469" spans="1:7" s="424" customFormat="1" ht="18" customHeight="1">
      <c r="A469" s="458"/>
      <c r="B469" s="457" t="s">
        <v>395</v>
      </c>
      <c r="C469" s="456" t="s">
        <v>2429</v>
      </c>
      <c r="D469" s="829"/>
      <c r="E469" s="466">
        <f>F469-5</f>
        <v>43445</v>
      </c>
      <c r="F469" s="455">
        <f>F468+7</f>
        <v>43450</v>
      </c>
      <c r="G469" s="455">
        <f>F469+17</f>
        <v>43467</v>
      </c>
    </row>
    <row r="470" spans="1:7" s="424" customFormat="1" ht="18" customHeight="1">
      <c r="A470" s="458"/>
      <c r="B470" s="457" t="s">
        <v>348</v>
      </c>
      <c r="C470" s="456" t="s">
        <v>2428</v>
      </c>
      <c r="D470" s="829"/>
      <c r="E470" s="466">
        <f>F470-5</f>
        <v>43452</v>
      </c>
      <c r="F470" s="455">
        <f>F469+7</f>
        <v>43457</v>
      </c>
      <c r="G470" s="455">
        <f>F470+17</f>
        <v>43474</v>
      </c>
    </row>
    <row r="471" spans="1:7" s="424" customFormat="1" ht="17.25" customHeight="1">
      <c r="A471" s="458"/>
      <c r="B471" s="457" t="s">
        <v>111</v>
      </c>
      <c r="C471" s="456"/>
      <c r="D471" s="829"/>
      <c r="E471" s="466">
        <f>F471-5</f>
        <v>43459</v>
      </c>
      <c r="F471" s="455">
        <f>F470+7</f>
        <v>43464</v>
      </c>
      <c r="G471" s="455">
        <f>F471+17</f>
        <v>43481</v>
      </c>
    </row>
    <row r="472" spans="1:7" s="462" customFormat="1" ht="18" customHeight="1">
      <c r="A472" s="838" t="s">
        <v>2</v>
      </c>
      <c r="B472" s="838"/>
      <c r="C472" s="465"/>
      <c r="D472" s="464"/>
      <c r="E472" s="463"/>
      <c r="F472" s="463"/>
      <c r="G472" s="463"/>
    </row>
    <row r="473" spans="1:7" s="424" customFormat="1" ht="18" customHeight="1">
      <c r="A473" s="458"/>
      <c r="B473" s="836" t="s">
        <v>40</v>
      </c>
      <c r="C473" s="865" t="s">
        <v>41</v>
      </c>
      <c r="D473" s="865" t="s">
        <v>11</v>
      </c>
      <c r="E473" s="455" t="s">
        <v>2412</v>
      </c>
      <c r="F473" s="455" t="s">
        <v>12</v>
      </c>
      <c r="G473" s="455" t="s">
        <v>2</v>
      </c>
    </row>
    <row r="474" spans="1:7" s="424" customFormat="1" ht="18" customHeight="1">
      <c r="A474" s="458"/>
      <c r="B474" s="837"/>
      <c r="C474" s="866"/>
      <c r="D474" s="866"/>
      <c r="E474" s="455" t="s">
        <v>2411</v>
      </c>
      <c r="F474" s="455" t="s">
        <v>44</v>
      </c>
      <c r="G474" s="455" t="s">
        <v>45</v>
      </c>
    </row>
    <row r="475" spans="1:7" s="424" customFormat="1" ht="17.25" customHeight="1">
      <c r="A475" s="458"/>
      <c r="B475" s="457" t="s">
        <v>89</v>
      </c>
      <c r="C475" s="456" t="s">
        <v>2427</v>
      </c>
      <c r="D475" s="829" t="s">
        <v>262</v>
      </c>
      <c r="E475" s="455">
        <f>F475-5</f>
        <v>43431</v>
      </c>
      <c r="F475" s="454">
        <v>43436</v>
      </c>
      <c r="G475" s="454">
        <f>F475+18</f>
        <v>43454</v>
      </c>
    </row>
    <row r="476" spans="1:7" s="424" customFormat="1" ht="17.25" customHeight="1">
      <c r="A476" s="458"/>
      <c r="B476" s="457" t="s">
        <v>2426</v>
      </c>
      <c r="C476" s="456" t="s">
        <v>2425</v>
      </c>
      <c r="D476" s="829"/>
      <c r="E476" s="455">
        <f>F476-5</f>
        <v>43438</v>
      </c>
      <c r="F476" s="454">
        <f>F475+7</f>
        <v>43443</v>
      </c>
      <c r="G476" s="454">
        <f>F476+18</f>
        <v>43461</v>
      </c>
    </row>
    <row r="477" spans="1:7" s="424" customFormat="1" ht="17.25" customHeight="1">
      <c r="A477" s="458"/>
      <c r="B477" s="457" t="s">
        <v>354</v>
      </c>
      <c r="C477" s="456"/>
      <c r="D477" s="829"/>
      <c r="E477" s="455">
        <f>F477-5</f>
        <v>43445</v>
      </c>
      <c r="F477" s="454">
        <f>F476+7</f>
        <v>43450</v>
      </c>
      <c r="G477" s="454">
        <f>F477+18</f>
        <v>43468</v>
      </c>
    </row>
    <row r="478" spans="1:7" s="424" customFormat="1" ht="17.25" customHeight="1">
      <c r="A478" s="458"/>
      <c r="B478" s="457" t="s">
        <v>2424</v>
      </c>
      <c r="C478" s="456" t="s">
        <v>263</v>
      </c>
      <c r="D478" s="829"/>
      <c r="E478" s="455">
        <f>F478-5</f>
        <v>43452</v>
      </c>
      <c r="F478" s="454">
        <f>F477+7</f>
        <v>43457</v>
      </c>
      <c r="G478" s="454">
        <f>F478+18</f>
        <v>43475</v>
      </c>
    </row>
    <row r="479" spans="1:7" s="424" customFormat="1" ht="17.25" customHeight="1">
      <c r="B479" s="457" t="s">
        <v>2423</v>
      </c>
      <c r="C479" s="456" t="s">
        <v>2422</v>
      </c>
      <c r="D479" s="829"/>
      <c r="E479" s="455">
        <f>F479-5</f>
        <v>43459</v>
      </c>
      <c r="F479" s="454">
        <f>F478+7</f>
        <v>43464</v>
      </c>
      <c r="G479" s="454">
        <f>F479+18</f>
        <v>43482</v>
      </c>
    </row>
    <row r="480" spans="1:7" s="434" customFormat="1" ht="18" customHeight="1">
      <c r="A480" s="838" t="s">
        <v>2232</v>
      </c>
      <c r="B480" s="838"/>
      <c r="C480" s="461"/>
      <c r="D480" s="460"/>
      <c r="E480" s="459"/>
      <c r="F480" s="459"/>
      <c r="G480" s="459"/>
    </row>
    <row r="481" spans="1:8" s="424" customFormat="1" ht="18" customHeight="1">
      <c r="A481" s="458"/>
      <c r="B481" s="836" t="s">
        <v>40</v>
      </c>
      <c r="C481" s="865" t="s">
        <v>41</v>
      </c>
      <c r="D481" s="865" t="s">
        <v>11</v>
      </c>
      <c r="E481" s="455" t="s">
        <v>2412</v>
      </c>
      <c r="F481" s="455" t="s">
        <v>12</v>
      </c>
      <c r="G481" s="455" t="s">
        <v>2232</v>
      </c>
    </row>
    <row r="482" spans="1:8" s="424" customFormat="1" ht="18" customHeight="1">
      <c r="A482" s="458"/>
      <c r="B482" s="837"/>
      <c r="C482" s="866"/>
      <c r="D482" s="866"/>
      <c r="E482" s="455" t="s">
        <v>2411</v>
      </c>
      <c r="F482" s="455" t="s">
        <v>44</v>
      </c>
      <c r="G482" s="455" t="s">
        <v>45</v>
      </c>
    </row>
    <row r="483" spans="1:8" s="424" customFormat="1" ht="17.25" customHeight="1">
      <c r="A483" s="458"/>
      <c r="B483" s="457" t="s">
        <v>349</v>
      </c>
      <c r="C483" s="456" t="s">
        <v>238</v>
      </c>
      <c r="D483" s="829" t="s">
        <v>247</v>
      </c>
      <c r="E483" s="455">
        <f>F483-5</f>
        <v>43430</v>
      </c>
      <c r="F483" s="454">
        <v>43435</v>
      </c>
      <c r="G483" s="454">
        <f>F483+14</f>
        <v>43449</v>
      </c>
    </row>
    <row r="484" spans="1:8" s="424" customFormat="1" ht="17.25" customHeight="1">
      <c r="A484" s="458"/>
      <c r="B484" s="457" t="s">
        <v>350</v>
      </c>
      <c r="C484" s="456" t="s">
        <v>238</v>
      </c>
      <c r="D484" s="829"/>
      <c r="E484" s="455">
        <f>F484-5</f>
        <v>43437</v>
      </c>
      <c r="F484" s="454">
        <f>F483+7</f>
        <v>43442</v>
      </c>
      <c r="G484" s="454">
        <f>F484+14</f>
        <v>43456</v>
      </c>
    </row>
    <row r="485" spans="1:8" s="424" customFormat="1" ht="17.25" customHeight="1">
      <c r="A485" s="458"/>
      <c r="B485" s="457" t="s">
        <v>2421</v>
      </c>
      <c r="C485" s="456" t="s">
        <v>13</v>
      </c>
      <c r="D485" s="829"/>
      <c r="E485" s="455">
        <f>F485-5</f>
        <v>43444</v>
      </c>
      <c r="F485" s="454">
        <f>F484+7</f>
        <v>43449</v>
      </c>
      <c r="G485" s="454">
        <f>F485+14</f>
        <v>43463</v>
      </c>
    </row>
    <row r="486" spans="1:8" s="424" customFormat="1" ht="17.25" customHeight="1">
      <c r="A486" s="458"/>
      <c r="B486" s="457" t="s">
        <v>2420</v>
      </c>
      <c r="C486" s="456" t="s">
        <v>2419</v>
      </c>
      <c r="D486" s="829"/>
      <c r="E486" s="455">
        <f>F486-5</f>
        <v>43451</v>
      </c>
      <c r="F486" s="454">
        <f>F485+7</f>
        <v>43456</v>
      </c>
      <c r="G486" s="454">
        <f>F486+14</f>
        <v>43470</v>
      </c>
    </row>
    <row r="487" spans="1:8" s="424" customFormat="1" ht="17.25" customHeight="1">
      <c r="B487" s="457" t="s">
        <v>349</v>
      </c>
      <c r="C487" s="456" t="s">
        <v>14</v>
      </c>
      <c r="D487" s="829"/>
      <c r="E487" s="455">
        <f>F487-5</f>
        <v>43458</v>
      </c>
      <c r="F487" s="454">
        <f>F486+7</f>
        <v>43463</v>
      </c>
      <c r="G487" s="454">
        <f>F487+14</f>
        <v>43477</v>
      </c>
    </row>
    <row r="488" spans="1:8" s="419" customFormat="1" ht="18" customHeight="1">
      <c r="A488" s="839" t="s">
        <v>2418</v>
      </c>
      <c r="B488" s="840"/>
      <c r="C488" s="453"/>
      <c r="D488" s="453"/>
      <c r="E488" s="453"/>
      <c r="F488" s="453"/>
      <c r="G488" s="453"/>
      <c r="H488" s="424"/>
    </row>
    <row r="489" spans="1:8" s="434" customFormat="1" ht="15.75" customHeight="1">
      <c r="A489" s="843" t="s">
        <v>139</v>
      </c>
      <c r="B489" s="843"/>
      <c r="C489" s="452"/>
      <c r="D489" s="436"/>
      <c r="E489" s="436"/>
      <c r="F489" s="435"/>
      <c r="G489" s="435"/>
    </row>
    <row r="490" spans="1:8" s="424" customFormat="1" ht="15">
      <c r="A490" s="430"/>
      <c r="B490" s="849" t="s">
        <v>40</v>
      </c>
      <c r="C490" s="869" t="s">
        <v>41</v>
      </c>
      <c r="D490" s="872" t="s">
        <v>11</v>
      </c>
      <c r="E490" s="433" t="s">
        <v>2412</v>
      </c>
      <c r="F490" s="432" t="s">
        <v>12</v>
      </c>
      <c r="G490" s="431" t="s">
        <v>139</v>
      </c>
    </row>
    <row r="491" spans="1:8" s="424" customFormat="1" ht="15">
      <c r="A491" s="430"/>
      <c r="B491" s="850"/>
      <c r="C491" s="870"/>
      <c r="D491" s="910"/>
      <c r="E491" s="433" t="s">
        <v>2411</v>
      </c>
      <c r="F491" s="432" t="s">
        <v>44</v>
      </c>
      <c r="G491" s="431" t="s">
        <v>45</v>
      </c>
    </row>
    <row r="492" spans="1:8" s="424" customFormat="1" ht="15">
      <c r="A492" s="430"/>
      <c r="B492" s="428" t="s">
        <v>18</v>
      </c>
      <c r="C492" s="427" t="s">
        <v>2417</v>
      </c>
      <c r="D492" s="911" t="s">
        <v>17</v>
      </c>
      <c r="E492" s="426">
        <f>F492-5</f>
        <v>43434</v>
      </c>
      <c r="F492" s="425">
        <v>43439</v>
      </c>
      <c r="G492" s="425">
        <f>F492+2</f>
        <v>43441</v>
      </c>
    </row>
    <row r="493" spans="1:8" s="424" customFormat="1" ht="15">
      <c r="A493" s="430"/>
      <c r="B493" s="428" t="s">
        <v>18</v>
      </c>
      <c r="C493" s="427" t="s">
        <v>2416</v>
      </c>
      <c r="D493" s="912"/>
      <c r="E493" s="439">
        <f>F493-5</f>
        <v>43441</v>
      </c>
      <c r="F493" s="451">
        <f>F492+7</f>
        <v>43446</v>
      </c>
      <c r="G493" s="425">
        <f>F493+2</f>
        <v>43448</v>
      </c>
    </row>
    <row r="494" spans="1:8" s="424" customFormat="1" ht="15">
      <c r="A494" s="430"/>
      <c r="B494" s="428" t="s">
        <v>18</v>
      </c>
      <c r="C494" s="427" t="s">
        <v>2415</v>
      </c>
      <c r="D494" s="912"/>
      <c r="E494" s="439">
        <f>F494-5</f>
        <v>43448</v>
      </c>
      <c r="F494" s="450">
        <f>F493+7</f>
        <v>43453</v>
      </c>
      <c r="G494" s="441">
        <f>F494+2</f>
        <v>43455</v>
      </c>
    </row>
    <row r="495" spans="1:8" s="424" customFormat="1" ht="15">
      <c r="A495" s="430"/>
      <c r="B495" s="449" t="s">
        <v>18</v>
      </c>
      <c r="C495" s="427" t="s">
        <v>2414</v>
      </c>
      <c r="D495" s="912"/>
      <c r="E495" s="439">
        <f>F495-5</f>
        <v>43455</v>
      </c>
      <c r="F495" s="448">
        <f>F494+7</f>
        <v>43460</v>
      </c>
      <c r="G495" s="438">
        <f>F495+2</f>
        <v>43462</v>
      </c>
    </row>
    <row r="496" spans="1:8" s="424" customFormat="1" ht="15">
      <c r="A496" s="430"/>
      <c r="B496" s="437" t="s">
        <v>18</v>
      </c>
      <c r="C496" s="427" t="s">
        <v>2413</v>
      </c>
      <c r="D496" s="913"/>
      <c r="E496" s="439">
        <f>F496-5</f>
        <v>43462</v>
      </c>
      <c r="F496" s="448">
        <f>F495+7</f>
        <v>43467</v>
      </c>
      <c r="G496" s="438">
        <f>F496+2</f>
        <v>43469</v>
      </c>
    </row>
    <row r="497" spans="1:7" s="424" customFormat="1" ht="15">
      <c r="A497" s="430"/>
      <c r="B497" s="435"/>
      <c r="C497" s="447"/>
      <c r="D497" s="446"/>
      <c r="E497" s="445"/>
      <c r="F497" s="444"/>
      <c r="G497" s="443"/>
    </row>
    <row r="498" spans="1:7" s="424" customFormat="1" ht="15">
      <c r="A498" s="430"/>
      <c r="B498" s="836" t="s">
        <v>40</v>
      </c>
      <c r="C498" s="865" t="s">
        <v>41</v>
      </c>
      <c r="D498" s="865" t="s">
        <v>11</v>
      </c>
      <c r="E498" s="442" t="s">
        <v>2412</v>
      </c>
      <c r="F498" s="442" t="s">
        <v>12</v>
      </c>
      <c r="G498" s="442" t="s">
        <v>139</v>
      </c>
    </row>
    <row r="499" spans="1:7" s="424" customFormat="1" ht="15">
      <c r="A499" s="430"/>
      <c r="B499" s="851"/>
      <c r="C499" s="871"/>
      <c r="D499" s="871"/>
      <c r="E499" s="442" t="s">
        <v>2411</v>
      </c>
      <c r="F499" s="442" t="s">
        <v>44</v>
      </c>
      <c r="G499" s="442" t="s">
        <v>45</v>
      </c>
    </row>
    <row r="500" spans="1:7" s="424" customFormat="1" ht="15">
      <c r="A500" s="430"/>
      <c r="B500" s="437" t="s">
        <v>140</v>
      </c>
      <c r="C500" s="440" t="s">
        <v>387</v>
      </c>
      <c r="D500" s="914" t="s">
        <v>19</v>
      </c>
      <c r="E500" s="439">
        <f>F500-5</f>
        <v>43431</v>
      </c>
      <c r="F500" s="425">
        <v>43436</v>
      </c>
      <c r="G500" s="425">
        <f>F500+2</f>
        <v>43438</v>
      </c>
    </row>
    <row r="501" spans="1:7" s="424" customFormat="1" ht="15">
      <c r="A501" s="430"/>
      <c r="B501" s="437" t="s">
        <v>140</v>
      </c>
      <c r="C501" s="440" t="s">
        <v>717</v>
      </c>
      <c r="D501" s="912"/>
      <c r="E501" s="439">
        <f>F501-5</f>
        <v>43438</v>
      </c>
      <c r="F501" s="425">
        <f>F500+7</f>
        <v>43443</v>
      </c>
      <c r="G501" s="425">
        <f>F501+2</f>
        <v>43445</v>
      </c>
    </row>
    <row r="502" spans="1:7" s="424" customFormat="1" ht="15">
      <c r="A502" s="430"/>
      <c r="B502" s="437" t="s">
        <v>140</v>
      </c>
      <c r="C502" s="440" t="s">
        <v>718</v>
      </c>
      <c r="D502" s="912"/>
      <c r="E502" s="439">
        <f>F502-5</f>
        <v>43445</v>
      </c>
      <c r="F502" s="441">
        <f>F501+7</f>
        <v>43450</v>
      </c>
      <c r="G502" s="441">
        <f>F502+2</f>
        <v>43452</v>
      </c>
    </row>
    <row r="503" spans="1:7" s="424" customFormat="1" ht="15">
      <c r="A503" s="430"/>
      <c r="B503" s="437" t="s">
        <v>140</v>
      </c>
      <c r="C503" s="440" t="s">
        <v>719</v>
      </c>
      <c r="D503" s="912"/>
      <c r="E503" s="439">
        <f>F503-5</f>
        <v>43452</v>
      </c>
      <c r="F503" s="438">
        <f>F502+7</f>
        <v>43457</v>
      </c>
      <c r="G503" s="438">
        <f>F503+2</f>
        <v>43459</v>
      </c>
    </row>
    <row r="504" spans="1:7" s="424" customFormat="1" ht="15">
      <c r="A504" s="430"/>
      <c r="B504" s="437" t="s">
        <v>140</v>
      </c>
      <c r="C504" s="440" t="s">
        <v>720</v>
      </c>
      <c r="D504" s="913"/>
      <c r="E504" s="439">
        <f>F504-5</f>
        <v>43459</v>
      </c>
      <c r="F504" s="438">
        <f>F503+7</f>
        <v>43464</v>
      </c>
      <c r="G504" s="438">
        <f>F504+2</f>
        <v>43466</v>
      </c>
    </row>
    <row r="505" spans="1:7" s="434" customFormat="1" ht="15">
      <c r="A505" s="843" t="s">
        <v>141</v>
      </c>
      <c r="B505" s="843"/>
      <c r="C505" s="437"/>
      <c r="D505" s="436"/>
      <c r="E505" s="436"/>
      <c r="F505" s="435"/>
      <c r="G505" s="435"/>
    </row>
    <row r="506" spans="1:7" s="424" customFormat="1" ht="15">
      <c r="A506" s="430"/>
      <c r="B506" s="849" t="s">
        <v>40</v>
      </c>
      <c r="C506" s="872" t="s">
        <v>41</v>
      </c>
      <c r="D506" s="908" t="s">
        <v>11</v>
      </c>
      <c r="E506" s="433" t="s">
        <v>2412</v>
      </c>
      <c r="F506" s="432" t="s">
        <v>12</v>
      </c>
      <c r="G506" s="431" t="s">
        <v>141</v>
      </c>
    </row>
    <row r="507" spans="1:7" s="424" customFormat="1" ht="15">
      <c r="A507" s="430"/>
      <c r="B507" s="850"/>
      <c r="C507" s="873"/>
      <c r="D507" s="908"/>
      <c r="E507" s="433" t="s">
        <v>2411</v>
      </c>
      <c r="F507" s="432" t="s">
        <v>44</v>
      </c>
      <c r="G507" s="431" t="s">
        <v>45</v>
      </c>
    </row>
    <row r="508" spans="1:7" s="424" customFormat="1" ht="15">
      <c r="A508" s="430"/>
      <c r="B508" s="428" t="s">
        <v>20</v>
      </c>
      <c r="C508" s="427" t="s">
        <v>2410</v>
      </c>
      <c r="D508" s="909" t="s">
        <v>21</v>
      </c>
      <c r="E508" s="426">
        <f t="shared" ref="E508:E516" si="0">F508-5</f>
        <v>43431</v>
      </c>
      <c r="F508" s="425">
        <v>43436</v>
      </c>
      <c r="G508" s="425">
        <f t="shared" ref="G508:G516" si="1">F508+1</f>
        <v>43437</v>
      </c>
    </row>
    <row r="509" spans="1:7" s="424" customFormat="1" ht="15">
      <c r="A509" s="430"/>
      <c r="B509" s="428" t="s">
        <v>20</v>
      </c>
      <c r="C509" s="427" t="s">
        <v>2409</v>
      </c>
      <c r="D509" s="909"/>
      <c r="E509" s="426">
        <f t="shared" si="0"/>
        <v>43435</v>
      </c>
      <c r="F509" s="425">
        <f>F508+4</f>
        <v>43440</v>
      </c>
      <c r="G509" s="425">
        <f t="shared" si="1"/>
        <v>43441</v>
      </c>
    </row>
    <row r="510" spans="1:7" s="424" customFormat="1" ht="15">
      <c r="A510" s="430"/>
      <c r="B510" s="428" t="s">
        <v>20</v>
      </c>
      <c r="C510" s="427" t="s">
        <v>2408</v>
      </c>
      <c r="D510" s="909"/>
      <c r="E510" s="426">
        <f t="shared" si="0"/>
        <v>43438</v>
      </c>
      <c r="F510" s="425">
        <f>F509+3</f>
        <v>43443</v>
      </c>
      <c r="G510" s="425">
        <f t="shared" si="1"/>
        <v>43444</v>
      </c>
    </row>
    <row r="511" spans="1:7" s="424" customFormat="1" ht="15">
      <c r="A511" s="430"/>
      <c r="B511" s="428" t="s">
        <v>20</v>
      </c>
      <c r="C511" s="427" t="s">
        <v>2407</v>
      </c>
      <c r="D511" s="909"/>
      <c r="E511" s="426">
        <f t="shared" si="0"/>
        <v>43442</v>
      </c>
      <c r="F511" s="425">
        <f>F510+4</f>
        <v>43447</v>
      </c>
      <c r="G511" s="425">
        <f t="shared" si="1"/>
        <v>43448</v>
      </c>
    </row>
    <row r="512" spans="1:7" s="424" customFormat="1" ht="15">
      <c r="A512" s="430"/>
      <c r="B512" s="428" t="s">
        <v>20</v>
      </c>
      <c r="C512" s="427" t="s">
        <v>2406</v>
      </c>
      <c r="D512" s="909"/>
      <c r="E512" s="426">
        <f t="shared" si="0"/>
        <v>43445</v>
      </c>
      <c r="F512" s="425">
        <f>F511+3</f>
        <v>43450</v>
      </c>
      <c r="G512" s="425">
        <f t="shared" si="1"/>
        <v>43451</v>
      </c>
    </row>
    <row r="513" spans="1:8" s="424" customFormat="1" ht="15">
      <c r="A513" s="430"/>
      <c r="B513" s="428" t="s">
        <v>20</v>
      </c>
      <c r="C513" s="427" t="s">
        <v>2405</v>
      </c>
      <c r="D513" s="909"/>
      <c r="E513" s="426">
        <f t="shared" si="0"/>
        <v>43449</v>
      </c>
      <c r="F513" s="425">
        <f>F512+4</f>
        <v>43454</v>
      </c>
      <c r="G513" s="425">
        <f t="shared" si="1"/>
        <v>43455</v>
      </c>
    </row>
    <row r="514" spans="1:8" s="424" customFormat="1" ht="15">
      <c r="A514" s="430"/>
      <c r="B514" s="428" t="s">
        <v>20</v>
      </c>
      <c r="C514" s="427" t="s">
        <v>2404</v>
      </c>
      <c r="D514" s="909"/>
      <c r="E514" s="426">
        <f t="shared" si="0"/>
        <v>43452</v>
      </c>
      <c r="F514" s="425">
        <f>F513+3</f>
        <v>43457</v>
      </c>
      <c r="G514" s="425">
        <f t="shared" si="1"/>
        <v>43458</v>
      </c>
      <c r="H514" s="419"/>
    </row>
    <row r="515" spans="1:8" s="424" customFormat="1">
      <c r="A515" s="429"/>
      <c r="B515" s="428" t="s">
        <v>20</v>
      </c>
      <c r="C515" s="427" t="s">
        <v>2403</v>
      </c>
      <c r="D515" s="909"/>
      <c r="E515" s="426">
        <f t="shared" si="0"/>
        <v>43456</v>
      </c>
      <c r="F515" s="425">
        <f>F514+4</f>
        <v>43461</v>
      </c>
      <c r="G515" s="425">
        <f t="shared" si="1"/>
        <v>43462</v>
      </c>
      <c r="H515" s="418"/>
    </row>
    <row r="516" spans="1:8" s="424" customFormat="1">
      <c r="A516" s="429"/>
      <c r="B516" s="428" t="s">
        <v>20</v>
      </c>
      <c r="C516" s="427" t="s">
        <v>2402</v>
      </c>
      <c r="D516" s="909"/>
      <c r="E516" s="426">
        <f t="shared" si="0"/>
        <v>43459</v>
      </c>
      <c r="F516" s="425">
        <f>F515+3</f>
        <v>43464</v>
      </c>
      <c r="G516" s="425">
        <f t="shared" si="1"/>
        <v>43465</v>
      </c>
      <c r="H516" s="418"/>
    </row>
    <row r="517" spans="1:8" s="419" customFormat="1">
      <c r="A517" s="422"/>
      <c r="B517" s="423"/>
      <c r="C517" s="422"/>
      <c r="D517" s="422"/>
      <c r="E517" s="422"/>
      <c r="F517" s="422"/>
      <c r="G517" s="422"/>
      <c r="H517" s="418"/>
    </row>
    <row r="518" spans="1:8">
      <c r="A518" s="422"/>
      <c r="B518" s="423"/>
      <c r="C518" s="422"/>
      <c r="D518" s="422"/>
      <c r="E518" s="422"/>
      <c r="F518" s="422"/>
      <c r="G518" s="422"/>
    </row>
    <row r="519" spans="1:8">
      <c r="A519" s="422"/>
      <c r="B519" s="423"/>
      <c r="C519" s="422"/>
      <c r="D519" s="422"/>
      <c r="E519" s="422"/>
      <c r="F519" s="422"/>
      <c r="G519" s="422"/>
    </row>
    <row r="520" spans="1:8">
      <c r="A520" s="422"/>
      <c r="B520" s="423"/>
      <c r="D520" s="422"/>
      <c r="E520" s="422"/>
      <c r="F520" s="422"/>
      <c r="G520" s="422"/>
    </row>
    <row r="521" spans="1:8">
      <c r="A521" s="422"/>
      <c r="B521" s="423"/>
      <c r="C521" s="422"/>
      <c r="D521" s="422"/>
      <c r="E521" s="422"/>
      <c r="F521" s="422"/>
      <c r="G521" s="422"/>
    </row>
    <row r="522" spans="1:8">
      <c r="A522" s="422"/>
      <c r="B522" s="423"/>
      <c r="C522" s="422"/>
      <c r="D522" s="422"/>
      <c r="E522" s="422"/>
      <c r="F522" s="422"/>
      <c r="G522" s="422"/>
    </row>
    <row r="523" spans="1:8">
      <c r="A523" s="422"/>
      <c r="B523" s="423"/>
      <c r="C523" s="422"/>
      <c r="D523" s="422"/>
      <c r="E523" s="422"/>
      <c r="F523" s="422"/>
      <c r="G523" s="422"/>
    </row>
    <row r="524" spans="1:8">
      <c r="A524" s="422"/>
      <c r="B524" s="423"/>
      <c r="C524" s="422"/>
      <c r="D524" s="422"/>
      <c r="E524" s="419"/>
      <c r="F524" s="422"/>
      <c r="G524" s="422"/>
    </row>
    <row r="525" spans="1:8">
      <c r="A525" s="422"/>
      <c r="B525" s="423"/>
      <c r="C525" s="422"/>
      <c r="D525" s="422"/>
      <c r="E525" s="422"/>
      <c r="F525" s="422"/>
      <c r="G525" s="422"/>
    </row>
    <row r="526" spans="1:8">
      <c r="A526" s="422"/>
      <c r="B526" s="423"/>
      <c r="C526" s="422"/>
      <c r="D526" s="422"/>
      <c r="E526" s="422"/>
      <c r="F526" s="422"/>
      <c r="G526" s="422"/>
    </row>
    <row r="527" spans="1:8">
      <c r="A527" s="422"/>
      <c r="B527" s="423"/>
      <c r="C527" s="422"/>
      <c r="D527" s="422"/>
      <c r="E527" s="422"/>
      <c r="F527" s="422"/>
      <c r="G527" s="422"/>
    </row>
    <row r="528" spans="1:8">
      <c r="A528" s="422"/>
      <c r="B528" s="423"/>
      <c r="C528" s="422"/>
      <c r="D528" s="422"/>
      <c r="E528" s="422"/>
      <c r="F528" s="422"/>
      <c r="G528" s="422"/>
    </row>
    <row r="529" spans="1:7">
      <c r="A529" s="422"/>
      <c r="B529" s="423"/>
      <c r="C529" s="422"/>
      <c r="D529" s="422"/>
      <c r="E529" s="422"/>
      <c r="F529" s="422"/>
      <c r="G529" s="422"/>
    </row>
    <row r="530" spans="1:7">
      <c r="A530" s="422"/>
      <c r="B530" s="423"/>
      <c r="C530" s="422"/>
      <c r="D530" s="422"/>
      <c r="E530" s="422"/>
      <c r="F530" s="422"/>
      <c r="G530" s="422"/>
    </row>
    <row r="531" spans="1:7">
      <c r="A531" s="422"/>
      <c r="B531" s="423"/>
      <c r="C531" s="422"/>
      <c r="D531" s="422"/>
      <c r="E531" s="422"/>
      <c r="F531" s="422"/>
      <c r="G531" s="422"/>
    </row>
    <row r="532" spans="1:7">
      <c r="A532" s="422"/>
      <c r="B532" s="423"/>
      <c r="C532" s="422"/>
      <c r="D532" s="422"/>
      <c r="E532" s="422"/>
      <c r="F532" s="422"/>
      <c r="G532" s="422"/>
    </row>
    <row r="533" spans="1:7">
      <c r="A533" s="422"/>
      <c r="B533" s="423"/>
      <c r="C533" s="422"/>
      <c r="D533" s="422"/>
      <c r="E533" s="422"/>
      <c r="F533" s="422"/>
      <c r="G533" s="422"/>
    </row>
    <row r="534" spans="1:7">
      <c r="A534" s="422"/>
      <c r="B534" s="423"/>
      <c r="C534" s="422"/>
      <c r="D534" s="422"/>
      <c r="E534" s="422"/>
      <c r="F534" s="422"/>
      <c r="G534" s="422"/>
    </row>
    <row r="535" spans="1:7">
      <c r="A535" s="422"/>
      <c r="B535" s="423"/>
      <c r="C535" s="422"/>
      <c r="D535" s="422"/>
      <c r="E535" s="422"/>
      <c r="F535" s="422"/>
      <c r="G535" s="422"/>
    </row>
    <row r="536" spans="1:7">
      <c r="A536" s="422"/>
      <c r="B536" s="423"/>
      <c r="C536" s="422"/>
      <c r="D536" s="422"/>
      <c r="E536" s="422"/>
      <c r="F536" s="422"/>
      <c r="G536" s="422"/>
    </row>
    <row r="537" spans="1:7">
      <c r="A537" s="422"/>
      <c r="B537" s="423"/>
      <c r="C537" s="422"/>
      <c r="D537" s="422"/>
      <c r="E537" s="422"/>
      <c r="F537" s="422"/>
      <c r="G537" s="422"/>
    </row>
    <row r="538" spans="1:7">
      <c r="A538" s="422"/>
      <c r="B538" s="423"/>
      <c r="C538" s="422"/>
      <c r="D538" s="422"/>
      <c r="E538" s="422"/>
      <c r="F538" s="422"/>
      <c r="G538" s="422"/>
    </row>
    <row r="539" spans="1:7">
      <c r="A539" s="419"/>
      <c r="D539" s="419"/>
      <c r="E539" s="419"/>
      <c r="F539" s="419"/>
      <c r="G539" s="419"/>
    </row>
    <row r="540" spans="1:7">
      <c r="A540" s="419"/>
      <c r="D540" s="419"/>
      <c r="E540" s="419"/>
      <c r="F540" s="419"/>
      <c r="G540" s="419"/>
    </row>
    <row r="541" spans="1:7">
      <c r="A541" s="419"/>
      <c r="D541" s="419"/>
      <c r="E541" s="419"/>
      <c r="F541" s="419"/>
      <c r="G541" s="419"/>
    </row>
    <row r="542" spans="1:7">
      <c r="A542" s="419"/>
      <c r="D542" s="419"/>
      <c r="E542" s="419"/>
      <c r="F542" s="419"/>
      <c r="G542" s="419"/>
    </row>
    <row r="543" spans="1:7">
      <c r="A543" s="419"/>
      <c r="D543" s="419"/>
      <c r="E543" s="419"/>
      <c r="F543" s="419"/>
      <c r="G543" s="419"/>
    </row>
    <row r="544" spans="1:7">
      <c r="A544" s="419"/>
      <c r="D544" s="419"/>
      <c r="E544" s="419"/>
      <c r="F544" s="419"/>
      <c r="G544" s="419"/>
    </row>
    <row r="545" spans="1:7">
      <c r="A545" s="419"/>
      <c r="D545" s="419"/>
      <c r="E545" s="419"/>
      <c r="F545" s="419"/>
      <c r="G545" s="419"/>
    </row>
    <row r="546" spans="1:7">
      <c r="A546" s="419"/>
      <c r="D546" s="419"/>
      <c r="E546" s="419"/>
      <c r="F546" s="419"/>
      <c r="G546" s="419"/>
    </row>
    <row r="547" spans="1:7">
      <c r="A547" s="419"/>
      <c r="D547" s="419"/>
      <c r="E547" s="419"/>
      <c r="F547" s="419"/>
      <c r="G547" s="419"/>
    </row>
    <row r="548" spans="1:7">
      <c r="A548" s="419"/>
      <c r="D548" s="419"/>
      <c r="E548" s="419"/>
      <c r="F548" s="419"/>
      <c r="G548" s="419"/>
    </row>
    <row r="549" spans="1:7">
      <c r="A549" s="419"/>
      <c r="D549" s="419"/>
      <c r="E549" s="419"/>
      <c r="F549" s="419"/>
      <c r="G549" s="419"/>
    </row>
    <row r="550" spans="1:7">
      <c r="A550" s="419"/>
      <c r="D550" s="419"/>
      <c r="E550" s="419"/>
      <c r="F550" s="419"/>
      <c r="G550" s="419"/>
    </row>
    <row r="551" spans="1:7">
      <c r="A551" s="419"/>
      <c r="D551" s="419"/>
      <c r="E551" s="419"/>
      <c r="F551" s="419"/>
      <c r="G551" s="419"/>
    </row>
    <row r="552" spans="1:7">
      <c r="A552" s="419"/>
      <c r="D552" s="419"/>
      <c r="E552" s="419"/>
      <c r="F552" s="419"/>
      <c r="G552" s="419"/>
    </row>
    <row r="553" spans="1:7">
      <c r="A553" s="419"/>
      <c r="D553" s="419"/>
      <c r="E553" s="419"/>
      <c r="F553" s="419"/>
      <c r="G553" s="419"/>
    </row>
    <row r="554" spans="1:7">
      <c r="A554" s="419"/>
      <c r="D554" s="419"/>
      <c r="E554" s="419"/>
      <c r="F554" s="419"/>
      <c r="G554" s="419"/>
    </row>
    <row r="555" spans="1:7">
      <c r="A555" s="419"/>
      <c r="D555" s="419"/>
      <c r="E555" s="419"/>
      <c r="F555" s="419"/>
      <c r="G555" s="419"/>
    </row>
    <row r="556" spans="1:7">
      <c r="A556" s="419"/>
      <c r="D556" s="419"/>
      <c r="E556" s="419"/>
      <c r="F556" s="419"/>
      <c r="G556" s="419"/>
    </row>
    <row r="557" spans="1:7">
      <c r="A557" s="419"/>
      <c r="D557" s="419"/>
      <c r="E557" s="419"/>
      <c r="F557" s="419"/>
      <c r="G557" s="419"/>
    </row>
    <row r="558" spans="1:7">
      <c r="A558" s="419"/>
      <c r="D558" s="419"/>
      <c r="E558" s="419"/>
      <c r="F558" s="419"/>
      <c r="G558" s="419"/>
    </row>
    <row r="559" spans="1:7">
      <c r="A559" s="419"/>
      <c r="D559" s="419"/>
      <c r="E559" s="419"/>
      <c r="F559" s="419"/>
      <c r="G559" s="419"/>
    </row>
    <row r="560" spans="1:7">
      <c r="A560" s="419"/>
      <c r="D560" s="419"/>
      <c r="E560" s="419"/>
      <c r="F560" s="419"/>
      <c r="G560" s="419"/>
    </row>
    <row r="561" spans="1:7">
      <c r="A561" s="419"/>
      <c r="D561" s="419"/>
      <c r="E561" s="419"/>
      <c r="F561" s="419"/>
      <c r="G561" s="419"/>
    </row>
    <row r="562" spans="1:7">
      <c r="A562" s="419"/>
      <c r="D562" s="419"/>
      <c r="E562" s="419"/>
      <c r="F562" s="419"/>
      <c r="G562" s="419"/>
    </row>
    <row r="563" spans="1:7">
      <c r="A563" s="419"/>
      <c r="D563" s="419"/>
      <c r="E563" s="419"/>
      <c r="F563" s="419"/>
      <c r="G563" s="419"/>
    </row>
    <row r="564" spans="1:7">
      <c r="A564" s="419"/>
      <c r="D564" s="419"/>
      <c r="E564" s="419"/>
      <c r="F564" s="419"/>
      <c r="G564" s="419"/>
    </row>
    <row r="565" spans="1:7">
      <c r="A565" s="419"/>
      <c r="D565" s="419"/>
      <c r="E565" s="419"/>
      <c r="F565" s="419"/>
      <c r="G565" s="419"/>
    </row>
    <row r="566" spans="1:7">
      <c r="A566" s="419"/>
      <c r="D566" s="419"/>
      <c r="E566" s="419"/>
      <c r="F566" s="419"/>
      <c r="G566" s="419"/>
    </row>
    <row r="567" spans="1:7">
      <c r="A567" s="419"/>
      <c r="D567" s="419"/>
      <c r="E567" s="419"/>
      <c r="F567" s="419"/>
      <c r="G567" s="419"/>
    </row>
    <row r="568" spans="1:7">
      <c r="A568" s="419"/>
      <c r="D568" s="419"/>
      <c r="E568" s="419"/>
      <c r="F568" s="419"/>
      <c r="G568" s="419"/>
    </row>
    <row r="569" spans="1:7">
      <c r="A569" s="419"/>
      <c r="D569" s="419"/>
      <c r="E569" s="419"/>
      <c r="F569" s="419"/>
      <c r="G569" s="419"/>
    </row>
    <row r="570" spans="1:7">
      <c r="A570" s="419"/>
      <c r="D570" s="419"/>
      <c r="E570" s="419"/>
      <c r="F570" s="419"/>
      <c r="G570" s="419"/>
    </row>
    <row r="571" spans="1:7">
      <c r="A571" s="419"/>
      <c r="D571" s="419"/>
      <c r="E571" s="419"/>
      <c r="F571" s="419"/>
      <c r="G571" s="419"/>
    </row>
    <row r="572" spans="1:7">
      <c r="A572" s="419"/>
      <c r="D572" s="419"/>
      <c r="E572" s="419"/>
      <c r="F572" s="419"/>
      <c r="G572" s="419"/>
    </row>
    <row r="573" spans="1:7">
      <c r="A573" s="419"/>
      <c r="D573" s="419"/>
      <c r="E573" s="419"/>
      <c r="F573" s="419"/>
      <c r="G573" s="419"/>
    </row>
    <row r="574" spans="1:7">
      <c r="A574" s="419"/>
      <c r="D574" s="419"/>
      <c r="E574" s="419"/>
      <c r="F574" s="419"/>
      <c r="G574" s="419"/>
    </row>
    <row r="575" spans="1:7">
      <c r="A575" s="419"/>
      <c r="D575" s="419"/>
      <c r="E575" s="419"/>
      <c r="F575" s="419"/>
      <c r="G575" s="419"/>
    </row>
    <row r="576" spans="1:7">
      <c r="A576" s="419"/>
      <c r="D576" s="419"/>
      <c r="E576" s="419"/>
      <c r="F576" s="419"/>
      <c r="G576" s="419"/>
    </row>
    <row r="577" spans="1:7">
      <c r="A577" s="419"/>
      <c r="D577" s="419"/>
      <c r="E577" s="419"/>
      <c r="F577" s="419"/>
      <c r="G577" s="419"/>
    </row>
    <row r="578" spans="1:7">
      <c r="A578" s="419"/>
      <c r="D578" s="419"/>
      <c r="E578" s="419"/>
      <c r="F578" s="419"/>
      <c r="G578" s="419"/>
    </row>
    <row r="579" spans="1:7">
      <c r="A579" s="419"/>
      <c r="D579" s="419"/>
      <c r="E579" s="419"/>
      <c r="F579" s="419"/>
      <c r="G579" s="419"/>
    </row>
    <row r="580" spans="1:7">
      <c r="A580" s="419"/>
      <c r="D580" s="419"/>
      <c r="E580" s="419"/>
      <c r="F580" s="419"/>
      <c r="G580" s="419"/>
    </row>
    <row r="581" spans="1:7">
      <c r="A581" s="419"/>
      <c r="D581" s="419"/>
      <c r="E581" s="419"/>
      <c r="F581" s="419"/>
      <c r="G581" s="419"/>
    </row>
    <row r="582" spans="1:7">
      <c r="A582" s="419"/>
      <c r="D582" s="419"/>
      <c r="E582" s="419"/>
      <c r="F582" s="419"/>
      <c r="G582" s="419"/>
    </row>
    <row r="583" spans="1:7">
      <c r="A583" s="419"/>
      <c r="D583" s="419"/>
      <c r="E583" s="419"/>
      <c r="F583" s="419"/>
      <c r="G583" s="419"/>
    </row>
    <row r="584" spans="1:7">
      <c r="A584" s="419"/>
      <c r="D584" s="419"/>
      <c r="E584" s="419"/>
      <c r="F584" s="419"/>
      <c r="G584" s="419"/>
    </row>
    <row r="585" spans="1:7">
      <c r="A585" s="419"/>
      <c r="D585" s="419"/>
      <c r="E585" s="419"/>
      <c r="F585" s="419"/>
      <c r="G585" s="419"/>
    </row>
    <row r="586" spans="1:7">
      <c r="A586" s="419"/>
      <c r="D586" s="419"/>
      <c r="E586" s="419"/>
      <c r="F586" s="419"/>
      <c r="G586" s="419"/>
    </row>
    <row r="587" spans="1:7">
      <c r="A587" s="419"/>
      <c r="D587" s="419"/>
      <c r="E587" s="419"/>
      <c r="F587" s="419"/>
      <c r="G587" s="419"/>
    </row>
    <row r="588" spans="1:7">
      <c r="A588" s="419"/>
      <c r="D588" s="419"/>
      <c r="E588" s="419"/>
      <c r="F588" s="419"/>
      <c r="G588" s="419"/>
    </row>
    <row r="589" spans="1:7">
      <c r="A589" s="419"/>
      <c r="D589" s="419"/>
      <c r="E589" s="419"/>
      <c r="F589" s="419"/>
      <c r="G589" s="419"/>
    </row>
    <row r="590" spans="1:7">
      <c r="A590" s="419"/>
      <c r="D590" s="419"/>
      <c r="E590" s="419"/>
      <c r="F590" s="419"/>
      <c r="G590" s="419"/>
    </row>
    <row r="591" spans="1:7">
      <c r="A591" s="419"/>
      <c r="D591" s="419"/>
      <c r="E591" s="419"/>
      <c r="F591" s="419"/>
      <c r="G591" s="419"/>
    </row>
    <row r="592" spans="1:7">
      <c r="A592" s="419"/>
      <c r="D592" s="419"/>
      <c r="E592" s="419"/>
      <c r="F592" s="419"/>
      <c r="G592" s="419"/>
    </row>
    <row r="593" spans="1:7">
      <c r="A593" s="419"/>
      <c r="D593" s="419"/>
      <c r="E593" s="419"/>
      <c r="F593" s="419"/>
      <c r="G593" s="419"/>
    </row>
    <row r="594" spans="1:7">
      <c r="A594" s="419"/>
      <c r="D594" s="419"/>
      <c r="E594" s="419"/>
      <c r="F594" s="419"/>
      <c r="G594" s="419"/>
    </row>
    <row r="595" spans="1:7">
      <c r="A595" s="419"/>
      <c r="D595" s="419"/>
      <c r="E595" s="419"/>
      <c r="F595" s="419"/>
      <c r="G595" s="419"/>
    </row>
    <row r="596" spans="1:7">
      <c r="A596" s="419"/>
      <c r="D596" s="419"/>
      <c r="E596" s="419"/>
      <c r="F596" s="419"/>
      <c r="G596" s="419"/>
    </row>
    <row r="597" spans="1:7">
      <c r="A597" s="419"/>
      <c r="D597" s="419"/>
      <c r="E597" s="419"/>
      <c r="F597" s="419"/>
      <c r="G597" s="419"/>
    </row>
    <row r="598" spans="1:7">
      <c r="A598" s="419"/>
      <c r="D598" s="419"/>
      <c r="E598" s="419"/>
      <c r="F598" s="419"/>
      <c r="G598" s="419"/>
    </row>
    <row r="599" spans="1:7">
      <c r="A599" s="419"/>
      <c r="D599" s="419"/>
      <c r="E599" s="419"/>
      <c r="F599" s="419"/>
      <c r="G599" s="419"/>
    </row>
    <row r="600" spans="1:7">
      <c r="A600" s="419"/>
      <c r="D600" s="419"/>
      <c r="E600" s="419"/>
      <c r="F600" s="419"/>
      <c r="G600" s="419"/>
    </row>
    <row r="601" spans="1:7">
      <c r="A601" s="419"/>
      <c r="D601" s="419"/>
      <c r="E601" s="419"/>
      <c r="F601" s="419"/>
      <c r="G601" s="419"/>
    </row>
    <row r="602" spans="1:7">
      <c r="A602" s="419"/>
      <c r="D602" s="419"/>
      <c r="E602" s="419"/>
      <c r="F602" s="419"/>
      <c r="G602" s="419"/>
    </row>
    <row r="603" spans="1:7">
      <c r="A603" s="419"/>
      <c r="D603" s="419"/>
      <c r="E603" s="419"/>
      <c r="F603" s="419"/>
      <c r="G603" s="419"/>
    </row>
    <row r="604" spans="1:7">
      <c r="A604" s="419"/>
      <c r="D604" s="419"/>
      <c r="E604" s="419"/>
      <c r="F604" s="419"/>
      <c r="G604" s="419"/>
    </row>
    <row r="605" spans="1:7">
      <c r="A605" s="419"/>
      <c r="D605" s="419"/>
      <c r="E605" s="419"/>
      <c r="F605" s="419"/>
      <c r="G605" s="419"/>
    </row>
    <row r="606" spans="1:7">
      <c r="A606" s="419"/>
      <c r="D606" s="419"/>
      <c r="E606" s="419"/>
      <c r="F606" s="419"/>
      <c r="G606" s="419"/>
    </row>
    <row r="607" spans="1:7">
      <c r="A607" s="419"/>
      <c r="D607" s="419"/>
      <c r="E607" s="419"/>
      <c r="F607" s="419"/>
      <c r="G607" s="419"/>
    </row>
    <row r="608" spans="1:7">
      <c r="A608" s="419"/>
      <c r="D608" s="419"/>
      <c r="E608" s="419"/>
      <c r="F608" s="419"/>
      <c r="G608" s="419"/>
    </row>
    <row r="609" spans="1:7">
      <c r="A609" s="419"/>
      <c r="D609" s="419"/>
      <c r="E609" s="419"/>
      <c r="F609" s="419"/>
      <c r="G609" s="419"/>
    </row>
    <row r="610" spans="1:7">
      <c r="A610" s="419"/>
      <c r="D610" s="419"/>
      <c r="E610" s="419"/>
      <c r="F610" s="419"/>
      <c r="G610" s="419"/>
    </row>
    <row r="611" spans="1:7">
      <c r="A611" s="419"/>
      <c r="D611" s="419"/>
      <c r="E611" s="419"/>
      <c r="F611" s="419"/>
      <c r="G611" s="419"/>
    </row>
    <row r="612" spans="1:7">
      <c r="A612" s="419"/>
      <c r="D612" s="419"/>
      <c r="E612" s="419"/>
      <c r="F612" s="419"/>
      <c r="G612" s="419"/>
    </row>
    <row r="613" spans="1:7">
      <c r="A613" s="419"/>
      <c r="D613" s="419"/>
      <c r="E613" s="419"/>
      <c r="F613" s="419"/>
      <c r="G613" s="419"/>
    </row>
    <row r="614" spans="1:7">
      <c r="A614" s="419"/>
      <c r="D614" s="419"/>
      <c r="E614" s="419"/>
      <c r="F614" s="419"/>
      <c r="G614" s="419"/>
    </row>
    <row r="615" spans="1:7">
      <c r="A615" s="419"/>
      <c r="D615" s="419"/>
      <c r="E615" s="419"/>
      <c r="F615" s="419"/>
      <c r="G615" s="419"/>
    </row>
    <row r="616" spans="1:7">
      <c r="A616" s="419"/>
      <c r="D616" s="419"/>
      <c r="E616" s="419"/>
      <c r="F616" s="419"/>
      <c r="G616" s="419"/>
    </row>
    <row r="617" spans="1:7">
      <c r="A617" s="419"/>
      <c r="D617" s="419"/>
      <c r="E617" s="419"/>
      <c r="F617" s="419"/>
      <c r="G617" s="419"/>
    </row>
    <row r="618" spans="1:7">
      <c r="A618" s="419"/>
      <c r="D618" s="419"/>
      <c r="E618" s="419"/>
      <c r="F618" s="419"/>
      <c r="G618" s="419"/>
    </row>
    <row r="619" spans="1:7">
      <c r="A619" s="419"/>
      <c r="D619" s="419"/>
      <c r="E619" s="419"/>
      <c r="F619" s="419"/>
      <c r="G619" s="419"/>
    </row>
    <row r="620" spans="1:7">
      <c r="A620" s="419"/>
      <c r="D620" s="419"/>
      <c r="E620" s="419"/>
      <c r="F620" s="419"/>
      <c r="G620" s="419"/>
    </row>
    <row r="621" spans="1:7">
      <c r="A621" s="419"/>
      <c r="D621" s="419"/>
      <c r="E621" s="419"/>
      <c r="F621" s="419"/>
      <c r="G621" s="419"/>
    </row>
    <row r="622" spans="1:7">
      <c r="A622" s="419"/>
      <c r="D622" s="419"/>
      <c r="E622" s="419"/>
      <c r="F622" s="419"/>
      <c r="G622" s="419"/>
    </row>
    <row r="623" spans="1:7">
      <c r="A623" s="419"/>
      <c r="D623" s="419"/>
      <c r="E623" s="419"/>
      <c r="F623" s="419"/>
      <c r="G623" s="419"/>
    </row>
    <row r="624" spans="1:7">
      <c r="A624" s="419"/>
      <c r="D624" s="419"/>
      <c r="E624" s="419"/>
      <c r="F624" s="419"/>
      <c r="G624" s="419"/>
    </row>
    <row r="625" spans="1:7">
      <c r="A625" s="419"/>
      <c r="D625" s="419"/>
      <c r="E625" s="419"/>
      <c r="F625" s="419"/>
      <c r="G625" s="419"/>
    </row>
    <row r="626" spans="1:7">
      <c r="A626" s="419"/>
      <c r="D626" s="419"/>
      <c r="E626" s="419"/>
      <c r="F626" s="419"/>
      <c r="G626" s="419"/>
    </row>
    <row r="627" spans="1:7">
      <c r="A627" s="419"/>
      <c r="D627" s="419"/>
      <c r="E627" s="419"/>
      <c r="F627" s="419"/>
      <c r="G627" s="419"/>
    </row>
    <row r="628" spans="1:7">
      <c r="A628" s="419"/>
      <c r="D628" s="419"/>
      <c r="E628" s="419"/>
      <c r="F628" s="419"/>
      <c r="G628" s="419"/>
    </row>
    <row r="629" spans="1:7">
      <c r="A629" s="419"/>
      <c r="D629" s="419"/>
      <c r="E629" s="419"/>
      <c r="F629" s="419"/>
      <c r="G629" s="419"/>
    </row>
    <row r="630" spans="1:7">
      <c r="A630" s="419"/>
      <c r="D630" s="419"/>
      <c r="E630" s="419"/>
      <c r="F630" s="419"/>
      <c r="G630" s="419"/>
    </row>
    <row r="631" spans="1:7">
      <c r="A631" s="419"/>
      <c r="D631" s="419"/>
      <c r="E631" s="419"/>
      <c r="F631" s="419"/>
      <c r="G631" s="419"/>
    </row>
    <row r="632" spans="1:7">
      <c r="A632" s="419"/>
      <c r="D632" s="419"/>
      <c r="E632" s="419"/>
      <c r="F632" s="419"/>
      <c r="G632" s="419"/>
    </row>
    <row r="633" spans="1:7">
      <c r="A633" s="419"/>
      <c r="D633" s="419"/>
      <c r="E633" s="419"/>
      <c r="F633" s="419"/>
      <c r="G633" s="419"/>
    </row>
    <row r="634" spans="1:7">
      <c r="A634" s="419"/>
      <c r="D634" s="419"/>
      <c r="E634" s="419"/>
      <c r="F634" s="419"/>
      <c r="G634" s="419"/>
    </row>
    <row r="635" spans="1:7">
      <c r="A635" s="419"/>
      <c r="D635" s="419"/>
      <c r="E635" s="419"/>
      <c r="F635" s="419"/>
      <c r="G635" s="419"/>
    </row>
    <row r="636" spans="1:7">
      <c r="A636" s="419"/>
      <c r="D636" s="419"/>
      <c r="E636" s="419"/>
      <c r="F636" s="419"/>
      <c r="G636" s="419"/>
    </row>
    <row r="637" spans="1:7">
      <c r="A637" s="419"/>
      <c r="D637" s="419"/>
      <c r="E637" s="419"/>
      <c r="F637" s="419"/>
      <c r="G637" s="419"/>
    </row>
    <row r="638" spans="1:7">
      <c r="A638" s="419"/>
      <c r="D638" s="419"/>
      <c r="E638" s="419"/>
      <c r="F638" s="419"/>
      <c r="G638" s="419"/>
    </row>
    <row r="639" spans="1:7">
      <c r="A639" s="419"/>
      <c r="D639" s="419"/>
      <c r="E639" s="419"/>
      <c r="F639" s="419"/>
      <c r="G639" s="419"/>
    </row>
    <row r="640" spans="1:7">
      <c r="A640" s="419"/>
      <c r="D640" s="419"/>
      <c r="E640" s="419"/>
      <c r="F640" s="419"/>
      <c r="G640" s="419"/>
    </row>
    <row r="641" spans="1:7">
      <c r="A641" s="419"/>
      <c r="D641" s="419"/>
      <c r="E641" s="419"/>
      <c r="F641" s="419"/>
      <c r="G641" s="419"/>
    </row>
    <row r="642" spans="1:7">
      <c r="A642" s="419"/>
      <c r="D642" s="419"/>
      <c r="E642" s="419"/>
      <c r="F642" s="419"/>
      <c r="G642" s="419"/>
    </row>
    <row r="643" spans="1:7">
      <c r="A643" s="419"/>
      <c r="D643" s="419"/>
      <c r="E643" s="419"/>
      <c r="F643" s="419"/>
      <c r="G643" s="419"/>
    </row>
    <row r="644" spans="1:7">
      <c r="A644" s="419"/>
      <c r="D644" s="419"/>
      <c r="E644" s="419"/>
      <c r="F644" s="419"/>
      <c r="G644" s="419"/>
    </row>
    <row r="645" spans="1:7">
      <c r="A645" s="419"/>
      <c r="D645" s="419"/>
      <c r="E645" s="419"/>
      <c r="F645" s="419"/>
      <c r="G645" s="419"/>
    </row>
    <row r="646" spans="1:7">
      <c r="A646" s="419"/>
      <c r="D646" s="419"/>
      <c r="E646" s="419"/>
      <c r="F646" s="419"/>
      <c r="G646" s="419"/>
    </row>
    <row r="647" spans="1:7">
      <c r="A647" s="419"/>
      <c r="D647" s="419"/>
      <c r="E647" s="419"/>
      <c r="F647" s="419"/>
      <c r="G647" s="419"/>
    </row>
    <row r="648" spans="1:7">
      <c r="A648" s="419"/>
      <c r="D648" s="419"/>
      <c r="E648" s="419"/>
      <c r="F648" s="419"/>
      <c r="G648" s="419"/>
    </row>
    <row r="649" spans="1:7">
      <c r="A649" s="419"/>
      <c r="D649" s="419"/>
      <c r="E649" s="419"/>
      <c r="F649" s="419"/>
      <c r="G649" s="419"/>
    </row>
    <row r="650" spans="1:7">
      <c r="A650" s="419"/>
      <c r="D650" s="419"/>
      <c r="E650" s="419"/>
      <c r="F650" s="419"/>
      <c r="G650" s="419"/>
    </row>
    <row r="651" spans="1:7">
      <c r="A651" s="419"/>
      <c r="D651" s="419"/>
      <c r="E651" s="419"/>
      <c r="F651" s="419"/>
      <c r="G651" s="419"/>
    </row>
    <row r="652" spans="1:7">
      <c r="A652" s="419"/>
      <c r="D652" s="419"/>
      <c r="E652" s="419"/>
      <c r="F652" s="419"/>
      <c r="G652" s="419"/>
    </row>
    <row r="653" spans="1:7">
      <c r="A653" s="419"/>
      <c r="D653" s="419"/>
      <c r="E653" s="419"/>
      <c r="F653" s="419"/>
      <c r="G653" s="419"/>
    </row>
    <row r="654" spans="1:7">
      <c r="A654" s="419"/>
      <c r="D654" s="419"/>
      <c r="E654" s="419"/>
      <c r="F654" s="419"/>
      <c r="G654" s="419"/>
    </row>
    <row r="655" spans="1:7">
      <c r="A655" s="419"/>
      <c r="D655" s="419"/>
      <c r="E655" s="419"/>
      <c r="F655" s="419"/>
      <c r="G655" s="419"/>
    </row>
    <row r="656" spans="1:7">
      <c r="A656" s="419"/>
      <c r="D656" s="419"/>
      <c r="E656" s="419"/>
      <c r="F656" s="419"/>
      <c r="G656" s="419"/>
    </row>
    <row r="657" spans="1:7">
      <c r="A657" s="419"/>
      <c r="D657" s="419"/>
      <c r="E657" s="419"/>
      <c r="F657" s="419"/>
      <c r="G657" s="419"/>
    </row>
    <row r="658" spans="1:7">
      <c r="A658" s="419"/>
      <c r="D658" s="419"/>
      <c r="E658" s="419"/>
      <c r="F658" s="419"/>
      <c r="G658" s="419"/>
    </row>
    <row r="659" spans="1:7">
      <c r="A659" s="419"/>
      <c r="D659" s="419"/>
      <c r="E659" s="419"/>
      <c r="F659" s="419"/>
      <c r="G659" s="419"/>
    </row>
    <row r="660" spans="1:7">
      <c r="A660" s="419"/>
      <c r="D660" s="419"/>
      <c r="E660" s="419"/>
      <c r="F660" s="419"/>
      <c r="G660" s="419"/>
    </row>
    <row r="661" spans="1:7">
      <c r="A661" s="419"/>
      <c r="D661" s="419"/>
      <c r="E661" s="419"/>
      <c r="F661" s="419"/>
      <c r="G661" s="419"/>
    </row>
    <row r="662" spans="1:7">
      <c r="A662" s="419"/>
      <c r="D662" s="419"/>
      <c r="E662" s="419"/>
      <c r="F662" s="419"/>
      <c r="G662" s="419"/>
    </row>
    <row r="663" spans="1:7">
      <c r="A663" s="419"/>
      <c r="D663" s="419"/>
      <c r="E663" s="419"/>
      <c r="F663" s="419"/>
      <c r="G663" s="419"/>
    </row>
    <row r="664" spans="1:7">
      <c r="A664" s="419"/>
      <c r="D664" s="419"/>
      <c r="E664" s="419"/>
      <c r="F664" s="419"/>
      <c r="G664" s="419"/>
    </row>
    <row r="665" spans="1:7">
      <c r="A665" s="419"/>
      <c r="D665" s="419"/>
      <c r="E665" s="419"/>
      <c r="F665" s="419"/>
      <c r="G665" s="419"/>
    </row>
    <row r="666" spans="1:7">
      <c r="A666" s="419"/>
      <c r="D666" s="419"/>
      <c r="E666" s="419"/>
      <c r="F666" s="419"/>
      <c r="G666" s="419"/>
    </row>
    <row r="667" spans="1:7">
      <c r="A667" s="419"/>
      <c r="D667" s="419"/>
      <c r="E667" s="419"/>
      <c r="F667" s="419"/>
      <c r="G667" s="419"/>
    </row>
    <row r="668" spans="1:7">
      <c r="A668" s="419"/>
      <c r="D668" s="419"/>
      <c r="E668" s="419"/>
      <c r="F668" s="419"/>
      <c r="G668" s="419"/>
    </row>
    <row r="669" spans="1:7">
      <c r="A669" s="419"/>
      <c r="D669" s="419"/>
      <c r="E669" s="419"/>
      <c r="F669" s="419"/>
      <c r="G669" s="419"/>
    </row>
    <row r="670" spans="1:7">
      <c r="A670" s="419"/>
      <c r="D670" s="419"/>
      <c r="E670" s="419"/>
      <c r="F670" s="419"/>
      <c r="G670" s="419"/>
    </row>
    <row r="671" spans="1:7">
      <c r="A671" s="419"/>
      <c r="D671" s="419"/>
      <c r="E671" s="419"/>
      <c r="F671" s="419"/>
      <c r="G671" s="419"/>
    </row>
    <row r="672" spans="1:7">
      <c r="A672" s="419"/>
      <c r="D672" s="419"/>
      <c r="E672" s="419"/>
      <c r="F672" s="419"/>
      <c r="G672" s="419"/>
    </row>
    <row r="673" spans="1:7">
      <c r="A673" s="419"/>
      <c r="D673" s="419"/>
      <c r="E673" s="419"/>
      <c r="F673" s="419"/>
      <c r="G673" s="419"/>
    </row>
    <row r="674" spans="1:7">
      <c r="A674" s="419"/>
      <c r="D674" s="419"/>
      <c r="E674" s="419"/>
      <c r="F674" s="419"/>
      <c r="G674" s="419"/>
    </row>
    <row r="675" spans="1:7">
      <c r="A675" s="419"/>
      <c r="D675" s="419"/>
      <c r="E675" s="419"/>
      <c r="F675" s="419"/>
      <c r="G675" s="419"/>
    </row>
    <row r="676" spans="1:7">
      <c r="A676" s="419"/>
      <c r="D676" s="419"/>
      <c r="E676" s="419"/>
      <c r="F676" s="419"/>
      <c r="G676" s="419"/>
    </row>
    <row r="677" spans="1:7">
      <c r="A677" s="419"/>
      <c r="D677" s="419"/>
      <c r="E677" s="419"/>
      <c r="F677" s="419"/>
      <c r="G677" s="419"/>
    </row>
    <row r="678" spans="1:7">
      <c r="A678" s="419"/>
      <c r="D678" s="419"/>
      <c r="E678" s="419"/>
      <c r="F678" s="419"/>
      <c r="G678" s="419"/>
    </row>
    <row r="679" spans="1:7">
      <c r="A679" s="419"/>
      <c r="D679" s="419"/>
      <c r="E679" s="419"/>
      <c r="F679" s="419"/>
      <c r="G679" s="419"/>
    </row>
    <row r="680" spans="1:7">
      <c r="A680" s="419"/>
      <c r="D680" s="419"/>
      <c r="E680" s="419"/>
      <c r="F680" s="419"/>
      <c r="G680" s="419"/>
    </row>
    <row r="681" spans="1:7">
      <c r="A681" s="419"/>
      <c r="D681" s="419"/>
      <c r="E681" s="419"/>
      <c r="F681" s="419"/>
      <c r="G681" s="419"/>
    </row>
    <row r="682" spans="1:7">
      <c r="A682" s="419"/>
      <c r="D682" s="419"/>
      <c r="E682" s="419"/>
      <c r="F682" s="419"/>
      <c r="G682" s="419"/>
    </row>
    <row r="683" spans="1:7">
      <c r="A683" s="419"/>
      <c r="D683" s="419"/>
      <c r="E683" s="419"/>
      <c r="F683" s="419"/>
      <c r="G683" s="419"/>
    </row>
    <row r="684" spans="1:7">
      <c r="A684" s="419"/>
      <c r="D684" s="419"/>
      <c r="E684" s="419"/>
      <c r="F684" s="419"/>
      <c r="G684" s="419"/>
    </row>
    <row r="685" spans="1:7">
      <c r="A685" s="418"/>
    </row>
    <row r="686" spans="1:7">
      <c r="A686" s="418"/>
    </row>
    <row r="687" spans="1:7">
      <c r="A687" s="418"/>
    </row>
    <row r="688" spans="1:7">
      <c r="A688" s="418"/>
    </row>
    <row r="689" s="418" customFormat="1"/>
    <row r="690" s="418" customFormat="1"/>
    <row r="691" s="418" customFormat="1"/>
    <row r="692" s="418" customFormat="1"/>
    <row r="693" s="418" customFormat="1"/>
    <row r="694" s="418" customFormat="1"/>
    <row r="695" s="418" customFormat="1"/>
    <row r="696" s="418" customFormat="1"/>
    <row r="697" s="418" customFormat="1"/>
    <row r="698" s="418" customFormat="1"/>
    <row r="699" s="418" customFormat="1"/>
    <row r="700" s="418" customFormat="1"/>
    <row r="701" s="418" customFormat="1"/>
    <row r="702" s="418" customFormat="1"/>
    <row r="703" s="418" customFormat="1"/>
    <row r="704" s="418" customFormat="1"/>
    <row r="705" spans="10:10" s="418" customFormat="1">
      <c r="J705" s="418" t="s">
        <v>2401</v>
      </c>
    </row>
  </sheetData>
  <mergeCells count="318">
    <mergeCell ref="D475:D479"/>
    <mergeCell ref="D506:D507"/>
    <mergeCell ref="D508:D516"/>
    <mergeCell ref="D481:D482"/>
    <mergeCell ref="D483:D487"/>
    <mergeCell ref="D490:D491"/>
    <mergeCell ref="D492:D496"/>
    <mergeCell ref="D498:D499"/>
    <mergeCell ref="D500:D504"/>
    <mergeCell ref="D441:D442"/>
    <mergeCell ref="D443:D447"/>
    <mergeCell ref="D449:D450"/>
    <mergeCell ref="D451:D455"/>
    <mergeCell ref="D457:D458"/>
    <mergeCell ref="D459:D463"/>
    <mergeCell ref="D465:D466"/>
    <mergeCell ref="D467:D471"/>
    <mergeCell ref="D473:D474"/>
    <mergeCell ref="D403:D407"/>
    <mergeCell ref="D409:D410"/>
    <mergeCell ref="D411:D415"/>
    <mergeCell ref="D417:D418"/>
    <mergeCell ref="D419:D423"/>
    <mergeCell ref="D425:D426"/>
    <mergeCell ref="D427:D431"/>
    <mergeCell ref="D433:D434"/>
    <mergeCell ref="D435:D439"/>
    <mergeCell ref="D369:D370"/>
    <mergeCell ref="D371:D375"/>
    <mergeCell ref="D377:D378"/>
    <mergeCell ref="D379:D383"/>
    <mergeCell ref="D385:D386"/>
    <mergeCell ref="D387:D391"/>
    <mergeCell ref="D393:D394"/>
    <mergeCell ref="D395:D399"/>
    <mergeCell ref="D401:D402"/>
    <mergeCell ref="D266:D270"/>
    <mergeCell ref="D272:D273"/>
    <mergeCell ref="D288:D289"/>
    <mergeCell ref="D290:D294"/>
    <mergeCell ref="D296:D297"/>
    <mergeCell ref="D298:D302"/>
    <mergeCell ref="D304:D305"/>
    <mergeCell ref="D306:D310"/>
    <mergeCell ref="D312:D313"/>
    <mergeCell ref="D231:D232"/>
    <mergeCell ref="D233:D237"/>
    <mergeCell ref="D239:D240"/>
    <mergeCell ref="D241:D245"/>
    <mergeCell ref="D247:D248"/>
    <mergeCell ref="D249:D253"/>
    <mergeCell ref="D256:D257"/>
    <mergeCell ref="D258:D262"/>
    <mergeCell ref="D264:D265"/>
    <mergeCell ref="D193:D197"/>
    <mergeCell ref="D199:D200"/>
    <mergeCell ref="D201:D205"/>
    <mergeCell ref="D207:D208"/>
    <mergeCell ref="D209:D213"/>
    <mergeCell ref="D215:D216"/>
    <mergeCell ref="D217:D221"/>
    <mergeCell ref="D223:D224"/>
    <mergeCell ref="D225:D229"/>
    <mergeCell ref="D159:D160"/>
    <mergeCell ref="D161:D165"/>
    <mergeCell ref="D167:D168"/>
    <mergeCell ref="D169:D173"/>
    <mergeCell ref="D175:D176"/>
    <mergeCell ref="D177:D181"/>
    <mergeCell ref="D183:D184"/>
    <mergeCell ref="D185:D189"/>
    <mergeCell ref="D191:D192"/>
    <mergeCell ref="D86:D87"/>
    <mergeCell ref="D88:D92"/>
    <mergeCell ref="D94:D95"/>
    <mergeCell ref="D96:D100"/>
    <mergeCell ref="D104:D108"/>
    <mergeCell ref="D110:D111"/>
    <mergeCell ref="D112:D116"/>
    <mergeCell ref="D118:D119"/>
    <mergeCell ref="D120:D124"/>
    <mergeCell ref="C465:C466"/>
    <mergeCell ref="C473:C474"/>
    <mergeCell ref="C481:C482"/>
    <mergeCell ref="C490:C491"/>
    <mergeCell ref="C498:C499"/>
    <mergeCell ref="C506:C507"/>
    <mergeCell ref="D6:D7"/>
    <mergeCell ref="D8:D12"/>
    <mergeCell ref="D14:D15"/>
    <mergeCell ref="D16:D20"/>
    <mergeCell ref="D22:D23"/>
    <mergeCell ref="D24:D28"/>
    <mergeCell ref="D30:D31"/>
    <mergeCell ref="D32:D36"/>
    <mergeCell ref="D38:D39"/>
    <mergeCell ref="D40:D44"/>
    <mergeCell ref="D46:D47"/>
    <mergeCell ref="D48:D52"/>
    <mergeCell ref="D54:D55"/>
    <mergeCell ref="D56:D60"/>
    <mergeCell ref="D62:D63"/>
    <mergeCell ref="D64:D68"/>
    <mergeCell ref="D70:D71"/>
    <mergeCell ref="D72:D76"/>
    <mergeCell ref="C393:C394"/>
    <mergeCell ref="C401:C402"/>
    <mergeCell ref="C409:C410"/>
    <mergeCell ref="C417:C418"/>
    <mergeCell ref="C425:C426"/>
    <mergeCell ref="C433:C434"/>
    <mergeCell ref="C441:C442"/>
    <mergeCell ref="C449:C450"/>
    <mergeCell ref="C457:C458"/>
    <mergeCell ref="C272:C273"/>
    <mergeCell ref="C288:C289"/>
    <mergeCell ref="C296:C297"/>
    <mergeCell ref="C304:C305"/>
    <mergeCell ref="C312:C313"/>
    <mergeCell ref="C320:C321"/>
    <mergeCell ref="C328:C329"/>
    <mergeCell ref="C336:C337"/>
    <mergeCell ref="C344:C345"/>
    <mergeCell ref="A343:G343"/>
    <mergeCell ref="D314:D318"/>
    <mergeCell ref="D320:D321"/>
    <mergeCell ref="D322:D326"/>
    <mergeCell ref="D328:D329"/>
    <mergeCell ref="D330:D334"/>
    <mergeCell ref="D336:D337"/>
    <mergeCell ref="D338:D342"/>
    <mergeCell ref="D344:D345"/>
    <mergeCell ref="B490:B491"/>
    <mergeCell ref="B498:B499"/>
    <mergeCell ref="B506:B507"/>
    <mergeCell ref="C6:C7"/>
    <mergeCell ref="C14:C15"/>
    <mergeCell ref="C22:C23"/>
    <mergeCell ref="C30:C31"/>
    <mergeCell ref="C38:C39"/>
    <mergeCell ref="C46:C47"/>
    <mergeCell ref="C54:C55"/>
    <mergeCell ref="C62:C63"/>
    <mergeCell ref="C70:C71"/>
    <mergeCell ref="C78:C79"/>
    <mergeCell ref="C86:C87"/>
    <mergeCell ref="C94:C95"/>
    <mergeCell ref="C102:C103"/>
    <mergeCell ref="C135:C136"/>
    <mergeCell ref="C143:C144"/>
    <mergeCell ref="C151:C152"/>
    <mergeCell ref="C159:C160"/>
    <mergeCell ref="C167:C168"/>
    <mergeCell ref="C175:C176"/>
    <mergeCell ref="C183:C184"/>
    <mergeCell ref="C191:C192"/>
    <mergeCell ref="B86:B87"/>
    <mergeCell ref="B94:B95"/>
    <mergeCell ref="B102:B103"/>
    <mergeCell ref="B110:B111"/>
    <mergeCell ref="B118:B119"/>
    <mergeCell ref="B126:B127"/>
    <mergeCell ref="A93:B93"/>
    <mergeCell ref="A101:B101"/>
    <mergeCell ref="A109:B109"/>
    <mergeCell ref="A117:B117"/>
    <mergeCell ref="A505:B505"/>
    <mergeCell ref="A328:A333"/>
    <mergeCell ref="A336:A341"/>
    <mergeCell ref="A344:A349"/>
    <mergeCell ref="A352:A357"/>
    <mergeCell ref="B328:B329"/>
    <mergeCell ref="B336:B337"/>
    <mergeCell ref="B344:B345"/>
    <mergeCell ref="B352:B353"/>
    <mergeCell ref="B393:B394"/>
    <mergeCell ref="B401:B402"/>
    <mergeCell ref="B409:B410"/>
    <mergeCell ref="B417:B418"/>
    <mergeCell ref="B425:B426"/>
    <mergeCell ref="B433:B434"/>
    <mergeCell ref="B441:B442"/>
    <mergeCell ref="B449:B450"/>
    <mergeCell ref="B457:B458"/>
    <mergeCell ref="B465:B466"/>
    <mergeCell ref="B473:B474"/>
    <mergeCell ref="B481:B482"/>
    <mergeCell ref="A448:B448"/>
    <mergeCell ref="A456:B456"/>
    <mergeCell ref="A464:B464"/>
    <mergeCell ref="A480:B480"/>
    <mergeCell ref="A488:B488"/>
    <mergeCell ref="A400:B400"/>
    <mergeCell ref="A408:B408"/>
    <mergeCell ref="A416:B416"/>
    <mergeCell ref="A424:B424"/>
    <mergeCell ref="A432:B432"/>
    <mergeCell ref="A440:B440"/>
    <mergeCell ref="A489:B489"/>
    <mergeCell ref="A472:B472"/>
    <mergeCell ref="A335:G335"/>
    <mergeCell ref="B296:B297"/>
    <mergeCell ref="B304:B305"/>
    <mergeCell ref="B312:B313"/>
    <mergeCell ref="B320:B321"/>
    <mergeCell ref="A384:B384"/>
    <mergeCell ref="A392:B392"/>
    <mergeCell ref="B361:B362"/>
    <mergeCell ref="B369:B370"/>
    <mergeCell ref="B377:B378"/>
    <mergeCell ref="B385:B386"/>
    <mergeCell ref="C352:C353"/>
    <mergeCell ref="C361:C362"/>
    <mergeCell ref="C369:C370"/>
    <mergeCell ref="C377:C378"/>
    <mergeCell ref="A351:G351"/>
    <mergeCell ref="A360:B360"/>
    <mergeCell ref="A368:B368"/>
    <mergeCell ref="C385:C386"/>
    <mergeCell ref="D346:D350"/>
    <mergeCell ref="D352:D353"/>
    <mergeCell ref="D354:D358"/>
    <mergeCell ref="D361:D362"/>
    <mergeCell ref="D363:D367"/>
    <mergeCell ref="C280:C281"/>
    <mergeCell ref="D274:D278"/>
    <mergeCell ref="D280:D281"/>
    <mergeCell ref="D282:D286"/>
    <mergeCell ref="A295:B295"/>
    <mergeCell ref="A303:B303"/>
    <mergeCell ref="A311:B311"/>
    <mergeCell ref="A319:B319"/>
    <mergeCell ref="A327:G327"/>
    <mergeCell ref="B280:B281"/>
    <mergeCell ref="B288:B289"/>
    <mergeCell ref="A230:B230"/>
    <mergeCell ref="A238:B238"/>
    <mergeCell ref="A246:B246"/>
    <mergeCell ref="B215:B216"/>
    <mergeCell ref="B223:B224"/>
    <mergeCell ref="B231:B232"/>
    <mergeCell ref="B239:B240"/>
    <mergeCell ref="A279:B279"/>
    <mergeCell ref="A287:B287"/>
    <mergeCell ref="B247:B248"/>
    <mergeCell ref="B256:B257"/>
    <mergeCell ref="B264:B265"/>
    <mergeCell ref="B272:B273"/>
    <mergeCell ref="A254:G254"/>
    <mergeCell ref="A255:B255"/>
    <mergeCell ref="A263:B263"/>
    <mergeCell ref="A271:B271"/>
    <mergeCell ref="C215:C216"/>
    <mergeCell ref="C223:C224"/>
    <mergeCell ref="C231:C232"/>
    <mergeCell ref="C239:C240"/>
    <mergeCell ref="C247:C248"/>
    <mergeCell ref="C256:C257"/>
    <mergeCell ref="C264:C265"/>
    <mergeCell ref="A182:G182"/>
    <mergeCell ref="A190:G190"/>
    <mergeCell ref="A198:B198"/>
    <mergeCell ref="B135:B136"/>
    <mergeCell ref="B143:B144"/>
    <mergeCell ref="B151:B152"/>
    <mergeCell ref="B159:B160"/>
    <mergeCell ref="A214:B214"/>
    <mergeCell ref="A222:B222"/>
    <mergeCell ref="B167:B168"/>
    <mergeCell ref="B175:B176"/>
    <mergeCell ref="B183:B184"/>
    <mergeCell ref="B191:B192"/>
    <mergeCell ref="B199:B200"/>
    <mergeCell ref="B207:B208"/>
    <mergeCell ref="A206:B206"/>
    <mergeCell ref="C199:C200"/>
    <mergeCell ref="C207:C208"/>
    <mergeCell ref="D135:D136"/>
    <mergeCell ref="D137:D141"/>
    <mergeCell ref="D143:D144"/>
    <mergeCell ref="D145:D149"/>
    <mergeCell ref="D151:D152"/>
    <mergeCell ref="D153:D157"/>
    <mergeCell ref="A125:B125"/>
    <mergeCell ref="A133:G133"/>
    <mergeCell ref="C110:C111"/>
    <mergeCell ref="C118:C119"/>
    <mergeCell ref="C126:C127"/>
    <mergeCell ref="D102:D103"/>
    <mergeCell ref="A134:B134"/>
    <mergeCell ref="A150:B150"/>
    <mergeCell ref="A158:G158"/>
    <mergeCell ref="D126:D127"/>
    <mergeCell ref="D128:D132"/>
    <mergeCell ref="B6:B7"/>
    <mergeCell ref="B14:B15"/>
    <mergeCell ref="A69:B69"/>
    <mergeCell ref="A85:B85"/>
    <mergeCell ref="B70:B71"/>
    <mergeCell ref="B78:B79"/>
    <mergeCell ref="A1:G1"/>
    <mergeCell ref="A2:B2"/>
    <mergeCell ref="B3:G3"/>
    <mergeCell ref="A5:B5"/>
    <mergeCell ref="A13:B13"/>
    <mergeCell ref="A21:B21"/>
    <mergeCell ref="B22:B23"/>
    <mergeCell ref="B30:B31"/>
    <mergeCell ref="B38:B39"/>
    <mergeCell ref="B46:B47"/>
    <mergeCell ref="B54:B55"/>
    <mergeCell ref="B62:B63"/>
    <mergeCell ref="A29:B29"/>
    <mergeCell ref="A37:B37"/>
    <mergeCell ref="A45:B45"/>
    <mergeCell ref="A53:B53"/>
    <mergeCell ref="D78:D79"/>
    <mergeCell ref="D80:D84"/>
  </mergeCells>
  <phoneticPr fontId="9" type="noConversion"/>
  <pageMargins left="0.7" right="0.7" top="0.75" bottom="0.75" header="0.3" footer="0.3"/>
  <pageSetup paperSize="9" orientation="portrait"/>
  <headerFooter scaleWithDoc="0"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0"/>
  <sheetViews>
    <sheetView workbookViewId="0">
      <selection activeCell="H20" sqref="H20"/>
    </sheetView>
  </sheetViews>
  <sheetFormatPr defaultRowHeight="15.75"/>
  <cols>
    <col min="1" max="1" width="5.25" style="1112" customWidth="1"/>
    <col min="2" max="2" width="35.25" style="1111" customWidth="1"/>
    <col min="3" max="3" width="13.125" style="1111" customWidth="1"/>
    <col min="4" max="4" width="9.75" style="1111" customWidth="1"/>
    <col min="5" max="5" width="12.625" style="1111" customWidth="1"/>
    <col min="6" max="6" width="12" style="1111" customWidth="1"/>
    <col min="7" max="7" width="15" style="1111" customWidth="1"/>
    <col min="8" max="8" width="14.5" style="1110" customWidth="1"/>
    <col min="9" max="9" width="13.875" style="1110" customWidth="1"/>
    <col min="10" max="16384" width="9" style="1110"/>
  </cols>
  <sheetData>
    <row r="1" spans="1:7" ht="67.5" customHeight="1">
      <c r="A1" s="1247" t="s">
        <v>2900</v>
      </c>
      <c r="B1" s="1247"/>
      <c r="C1" s="1247"/>
      <c r="D1" s="1247"/>
      <c r="E1" s="1247"/>
      <c r="F1" s="1247"/>
      <c r="G1" s="1247"/>
    </row>
    <row r="2" spans="1:7" ht="24.75" customHeight="1">
      <c r="A2" s="1243"/>
      <c r="B2" s="1246" t="s">
        <v>2734</v>
      </c>
      <c r="C2" s="1246"/>
      <c r="D2" s="1246"/>
      <c r="E2" s="1246"/>
      <c r="F2" s="1245"/>
      <c r="G2" s="1244">
        <v>43435</v>
      </c>
    </row>
    <row r="3" spans="1:7" ht="30.75" customHeight="1">
      <c r="A3" s="1243"/>
      <c r="B3" s="1242" t="s">
        <v>2733</v>
      </c>
      <c r="C3" s="1242"/>
      <c r="D3" s="1242"/>
      <c r="E3" s="1242"/>
      <c r="F3" s="1242"/>
      <c r="G3" s="1242"/>
    </row>
    <row r="4" spans="1:7" ht="30.75" customHeight="1">
      <c r="A4" s="1241" t="s">
        <v>2899</v>
      </c>
      <c r="B4" s="1241"/>
      <c r="C4" s="1240"/>
      <c r="D4" s="1240"/>
      <c r="E4" s="1240"/>
      <c r="F4" s="1240"/>
      <c r="G4" s="1240"/>
    </row>
    <row r="5" spans="1:7" s="1198" customFormat="1">
      <c r="A5" s="1182" t="s">
        <v>2898</v>
      </c>
      <c r="B5" s="1182"/>
      <c r="C5" s="1239"/>
      <c r="D5" s="1238"/>
      <c r="E5" s="1238"/>
      <c r="F5" s="1237"/>
      <c r="G5" s="1236"/>
    </row>
    <row r="6" spans="1:7">
      <c r="A6" s="1141"/>
      <c r="B6" s="1131"/>
      <c r="C6" s="1131"/>
      <c r="D6" s="1131" t="s">
        <v>11</v>
      </c>
      <c r="E6" s="1235" t="s">
        <v>2745</v>
      </c>
      <c r="F6" s="1130" t="s">
        <v>2890</v>
      </c>
      <c r="G6" s="1129" t="s">
        <v>156</v>
      </c>
    </row>
    <row r="7" spans="1:7">
      <c r="A7" s="1141"/>
      <c r="B7" s="1127"/>
      <c r="C7" s="1127"/>
      <c r="D7" s="1127"/>
      <c r="E7" s="1235" t="s">
        <v>44</v>
      </c>
      <c r="F7" s="1235" t="s">
        <v>44</v>
      </c>
      <c r="G7" s="1129" t="s">
        <v>45</v>
      </c>
    </row>
    <row r="8" spans="1:7" ht="17.25" customHeight="1">
      <c r="A8" s="1141"/>
      <c r="B8" s="1130" t="s">
        <v>1342</v>
      </c>
      <c r="C8" s="1130" t="s">
        <v>1341</v>
      </c>
      <c r="D8" s="1234" t="s">
        <v>136</v>
      </c>
      <c r="E8" s="1155">
        <v>43441</v>
      </c>
      <c r="F8" s="1155">
        <v>43445</v>
      </c>
      <c r="G8" s="1155">
        <v>43460</v>
      </c>
    </row>
    <row r="9" spans="1:7">
      <c r="A9" s="1141"/>
      <c r="B9" s="1130" t="s">
        <v>2897</v>
      </c>
      <c r="C9" s="1130" t="s">
        <v>2896</v>
      </c>
      <c r="D9" s="1233"/>
      <c r="E9" s="1155">
        <v>43448</v>
      </c>
      <c r="F9" s="1155">
        <v>43452</v>
      </c>
      <c r="G9" s="1155">
        <v>43468</v>
      </c>
    </row>
    <row r="10" spans="1:7">
      <c r="A10" s="1141"/>
      <c r="B10" s="1130" t="s">
        <v>2895</v>
      </c>
      <c r="C10" s="1130" t="s">
        <v>2894</v>
      </c>
      <c r="D10" s="1233"/>
      <c r="E10" s="1155">
        <v>43455</v>
      </c>
      <c r="F10" s="1155">
        <v>43459</v>
      </c>
      <c r="G10" s="1155">
        <v>43475</v>
      </c>
    </row>
    <row r="11" spans="1:7">
      <c r="A11" s="1141"/>
      <c r="B11" s="1130" t="s">
        <v>2893</v>
      </c>
      <c r="C11" s="1130" t="s">
        <v>2892</v>
      </c>
      <c r="D11" s="1233"/>
      <c r="E11" s="1155">
        <v>43462</v>
      </c>
      <c r="F11" s="1155">
        <v>43466</v>
      </c>
      <c r="G11" s="1155">
        <v>43482</v>
      </c>
    </row>
    <row r="12" spans="1:7">
      <c r="A12" s="1141"/>
      <c r="B12" s="1130"/>
      <c r="C12" s="1130"/>
      <c r="D12" s="1232"/>
      <c r="E12" s="1155"/>
      <c r="F12" s="1155"/>
      <c r="G12" s="1155"/>
    </row>
    <row r="13" spans="1:7">
      <c r="A13" s="1141"/>
      <c r="B13" s="1180"/>
      <c r="C13" s="1180"/>
      <c r="D13" s="1224"/>
      <c r="E13" s="1223"/>
      <c r="F13" s="1223"/>
      <c r="G13" s="1223"/>
    </row>
    <row r="14" spans="1:7" s="1198" customFormat="1" ht="12.75" customHeight="1">
      <c r="A14" s="1134" t="s">
        <v>2891</v>
      </c>
      <c r="B14" s="1134"/>
      <c r="C14" s="1134"/>
      <c r="D14" s="1134"/>
      <c r="E14" s="1134"/>
      <c r="F14" s="1134"/>
      <c r="G14" s="1134"/>
    </row>
    <row r="15" spans="1:7" s="1229" customFormat="1">
      <c r="A15" s="1230"/>
      <c r="B15" s="1154" t="s">
        <v>40</v>
      </c>
      <c r="C15" s="1154" t="s">
        <v>41</v>
      </c>
      <c r="D15" s="1154" t="s">
        <v>11</v>
      </c>
      <c r="E15" s="1120" t="s">
        <v>2745</v>
      </c>
      <c r="F15" s="1120" t="s">
        <v>2890</v>
      </c>
      <c r="G15" s="1120" t="s">
        <v>267</v>
      </c>
    </row>
    <row r="16" spans="1:7" s="1229" customFormat="1">
      <c r="A16" s="1230"/>
      <c r="B16" s="1144"/>
      <c r="C16" s="1153"/>
      <c r="D16" s="1153"/>
      <c r="E16" s="1120" t="s">
        <v>44</v>
      </c>
      <c r="F16" s="1120" t="s">
        <v>44</v>
      </c>
      <c r="G16" s="1120" t="s">
        <v>45</v>
      </c>
    </row>
    <row r="17" spans="1:7" s="1229" customFormat="1">
      <c r="A17" s="1230"/>
      <c r="B17" s="1126" t="s">
        <v>2889</v>
      </c>
      <c r="C17" s="1130" t="s">
        <v>2888</v>
      </c>
      <c r="D17" s="1231" t="s">
        <v>2790</v>
      </c>
      <c r="E17" s="1155">
        <v>43441</v>
      </c>
      <c r="F17" s="1155">
        <v>43447</v>
      </c>
      <c r="G17" s="1155">
        <v>43459</v>
      </c>
    </row>
    <row r="18" spans="1:7" s="1229" customFormat="1">
      <c r="A18" s="1230"/>
      <c r="B18" s="1136" t="s">
        <v>2887</v>
      </c>
      <c r="C18" s="1136" t="s">
        <v>2886</v>
      </c>
      <c r="D18" s="1228"/>
      <c r="E18" s="1155">
        <v>43448</v>
      </c>
      <c r="F18" s="1155">
        <v>43454</v>
      </c>
      <c r="G18" s="1155">
        <v>43466</v>
      </c>
    </row>
    <row r="19" spans="1:7" s="1229" customFormat="1" ht="16.5" customHeight="1">
      <c r="A19" s="1230"/>
      <c r="B19" s="1136" t="s">
        <v>2885</v>
      </c>
      <c r="C19" s="1136" t="s">
        <v>2884</v>
      </c>
      <c r="D19" s="1228"/>
      <c r="E19" s="1155">
        <v>43455</v>
      </c>
      <c r="F19" s="1155">
        <v>43461</v>
      </c>
      <c r="G19" s="1155">
        <v>43473</v>
      </c>
    </row>
    <row r="20" spans="1:7" ht="15.95" customHeight="1">
      <c r="A20" s="1141"/>
      <c r="B20" s="1227" t="s">
        <v>2883</v>
      </c>
      <c r="C20" s="1227" t="s">
        <v>2882</v>
      </c>
      <c r="D20" s="1228"/>
      <c r="E20" s="1155">
        <v>43462</v>
      </c>
      <c r="F20" s="1155">
        <v>43468</v>
      </c>
      <c r="G20" s="1155">
        <v>43480</v>
      </c>
    </row>
    <row r="21" spans="1:7" ht="15.95" customHeight="1">
      <c r="A21" s="1141"/>
      <c r="B21" s="1227"/>
      <c r="C21" s="1227"/>
      <c r="D21" s="1226"/>
      <c r="E21" s="1155"/>
      <c r="F21" s="1155"/>
      <c r="G21" s="1155"/>
    </row>
    <row r="22" spans="1:7" s="1198" customFormat="1">
      <c r="A22" s="1134" t="s">
        <v>2881</v>
      </c>
      <c r="B22" s="1134"/>
      <c r="C22" s="1134"/>
      <c r="D22" s="1134"/>
      <c r="E22" s="1134"/>
      <c r="F22" s="1134"/>
      <c r="G22" s="1134"/>
    </row>
    <row r="23" spans="1:7">
      <c r="A23" s="1141"/>
      <c r="B23" s="1177" t="s">
        <v>40</v>
      </c>
      <c r="C23" s="1177" t="s">
        <v>41</v>
      </c>
      <c r="D23" s="1177" t="s">
        <v>11</v>
      </c>
      <c r="E23" s="1130" t="s">
        <v>2745</v>
      </c>
      <c r="F23" s="1130" t="s">
        <v>2807</v>
      </c>
      <c r="G23" s="1173" t="s">
        <v>2</v>
      </c>
    </row>
    <row r="24" spans="1:7">
      <c r="A24" s="1141"/>
      <c r="B24" s="1175"/>
      <c r="C24" s="1175"/>
      <c r="D24" s="1175"/>
      <c r="E24" s="1130" t="s">
        <v>44</v>
      </c>
      <c r="F24" s="1130" t="s">
        <v>44</v>
      </c>
      <c r="G24" s="1173" t="s">
        <v>45</v>
      </c>
    </row>
    <row r="25" spans="1:7" ht="16.149999999999999" customHeight="1">
      <c r="A25" s="1141"/>
      <c r="B25" s="1136" t="s">
        <v>2880</v>
      </c>
      <c r="C25" s="1111" t="s">
        <v>2879</v>
      </c>
      <c r="D25" s="1135" t="s">
        <v>2753</v>
      </c>
      <c r="E25" s="1155">
        <v>43440</v>
      </c>
      <c r="F25" s="1155">
        <v>43443</v>
      </c>
      <c r="G25" s="1155">
        <v>43454</v>
      </c>
    </row>
    <row r="26" spans="1:7" ht="16.149999999999999" customHeight="1">
      <c r="A26" s="1141"/>
      <c r="B26" s="1136" t="s">
        <v>2878</v>
      </c>
      <c r="C26" s="1225" t="s">
        <v>2877</v>
      </c>
      <c r="D26" s="1135"/>
      <c r="E26" s="1155">
        <v>43447</v>
      </c>
      <c r="F26" s="1155">
        <v>43450</v>
      </c>
      <c r="G26" s="1155">
        <v>43461</v>
      </c>
    </row>
    <row r="27" spans="1:7" ht="16.149999999999999" customHeight="1">
      <c r="A27" s="1141"/>
      <c r="B27" s="1136" t="s">
        <v>2876</v>
      </c>
      <c r="C27" s="1111" t="s">
        <v>2875</v>
      </c>
      <c r="D27" s="1135"/>
      <c r="E27" s="1155">
        <v>43454</v>
      </c>
      <c r="F27" s="1155">
        <v>43457</v>
      </c>
      <c r="G27" s="1155">
        <v>43468</v>
      </c>
    </row>
    <row r="28" spans="1:7" ht="16.149999999999999" customHeight="1">
      <c r="A28" s="1141"/>
      <c r="B28" s="1130" t="s">
        <v>2874</v>
      </c>
      <c r="C28" s="1174" t="s">
        <v>2873</v>
      </c>
      <c r="D28" s="1135"/>
      <c r="E28" s="1155">
        <v>43461</v>
      </c>
      <c r="F28" s="1155">
        <v>43464</v>
      </c>
      <c r="G28" s="1155">
        <v>43475</v>
      </c>
    </row>
    <row r="29" spans="1:7" ht="16.149999999999999" customHeight="1">
      <c r="A29" s="1141"/>
      <c r="B29" s="1136"/>
      <c r="C29" s="1225"/>
      <c r="D29" s="1135"/>
      <c r="E29" s="1155"/>
      <c r="F29" s="1155"/>
      <c r="G29" s="1155"/>
    </row>
    <row r="30" spans="1:7" ht="16.149999999999999" customHeight="1">
      <c r="A30" s="1141"/>
      <c r="B30" s="1180"/>
      <c r="C30" s="1180"/>
      <c r="D30" s="1224"/>
      <c r="E30" s="1223"/>
      <c r="F30" s="1223"/>
      <c r="G30" s="1223"/>
    </row>
    <row r="31" spans="1:7" s="1198" customFormat="1">
      <c r="A31" s="1182" t="s">
        <v>2872</v>
      </c>
      <c r="B31" s="1182"/>
      <c r="C31" s="1182"/>
      <c r="D31" s="1182"/>
      <c r="E31" s="1182"/>
      <c r="F31" s="1182"/>
      <c r="G31" s="1182"/>
    </row>
    <row r="32" spans="1:7">
      <c r="A32" s="1141"/>
      <c r="B32" s="1222" t="s">
        <v>40</v>
      </c>
      <c r="C32" s="1222" t="s">
        <v>41</v>
      </c>
      <c r="D32" s="1222" t="s">
        <v>11</v>
      </c>
      <c r="E32" s="1220" t="s">
        <v>2745</v>
      </c>
      <c r="F32" s="1220" t="s">
        <v>2782</v>
      </c>
      <c r="G32" s="1220" t="s">
        <v>273</v>
      </c>
    </row>
    <row r="33" spans="1:8">
      <c r="A33" s="1141"/>
      <c r="B33" s="1144"/>
      <c r="C33" s="1221"/>
      <c r="D33" s="1221"/>
      <c r="E33" s="1220" t="s">
        <v>44</v>
      </c>
      <c r="F33" s="1220" t="s">
        <v>44</v>
      </c>
      <c r="G33" s="1220" t="s">
        <v>45</v>
      </c>
    </row>
    <row r="34" spans="1:8" ht="16.149999999999999" customHeight="1">
      <c r="A34" s="1141"/>
      <c r="B34" s="1220" t="s">
        <v>2871</v>
      </c>
      <c r="C34" s="1220" t="s">
        <v>2870</v>
      </c>
      <c r="D34" s="1219" t="s">
        <v>2864</v>
      </c>
      <c r="E34" s="1155">
        <v>43439</v>
      </c>
      <c r="F34" s="1155">
        <v>43443</v>
      </c>
      <c r="G34" s="1155">
        <v>43454</v>
      </c>
      <c r="H34" s="1218"/>
    </row>
    <row r="35" spans="1:8" ht="16.149999999999999" customHeight="1">
      <c r="A35" s="1141"/>
      <c r="B35" s="1117" t="s">
        <v>2869</v>
      </c>
      <c r="C35" s="1116" t="s">
        <v>2868</v>
      </c>
      <c r="D35" s="1214" t="s">
        <v>2839</v>
      </c>
      <c r="E35" s="1155">
        <v>43446</v>
      </c>
      <c r="F35" s="1155">
        <v>43451</v>
      </c>
      <c r="G35" s="1155">
        <v>43461</v>
      </c>
      <c r="H35" s="1217"/>
    </row>
    <row r="36" spans="1:8" ht="16.149999999999999" customHeight="1">
      <c r="A36" s="1141"/>
      <c r="B36" s="1136" t="s">
        <v>1407</v>
      </c>
      <c r="C36" s="1136" t="s">
        <v>1406</v>
      </c>
      <c r="D36" s="1214"/>
      <c r="E36" s="1155">
        <v>43453</v>
      </c>
      <c r="F36" s="1155">
        <v>43458</v>
      </c>
      <c r="G36" s="1155">
        <v>43468</v>
      </c>
      <c r="H36" s="1217"/>
    </row>
    <row r="37" spans="1:8" ht="16.149999999999999" customHeight="1">
      <c r="A37" s="1141"/>
      <c r="B37" s="1216" t="s">
        <v>2867</v>
      </c>
      <c r="C37" s="1215" t="s">
        <v>1404</v>
      </c>
      <c r="D37" s="1214"/>
      <c r="E37" s="1155">
        <v>43460</v>
      </c>
      <c r="F37" s="1155">
        <v>43465</v>
      </c>
      <c r="G37" s="1155">
        <v>43475</v>
      </c>
    </row>
    <row r="38" spans="1:8">
      <c r="A38" s="1141"/>
      <c r="B38" s="1213"/>
      <c r="C38" s="1213"/>
      <c r="D38" s="1162"/>
      <c r="E38" s="1205"/>
      <c r="F38" s="1161"/>
      <c r="G38" s="1212"/>
    </row>
    <row r="39" spans="1:8" s="1198" customFormat="1">
      <c r="A39" s="1134" t="s">
        <v>2866</v>
      </c>
      <c r="B39" s="1134"/>
      <c r="C39" s="1134"/>
      <c r="D39" s="1134"/>
      <c r="E39" s="1134"/>
      <c r="F39" s="1134"/>
      <c r="G39" s="1134"/>
    </row>
    <row r="40" spans="1:8">
      <c r="A40" s="1141"/>
      <c r="B40" s="1167" t="s">
        <v>40</v>
      </c>
      <c r="C40" s="1167" t="s">
        <v>41</v>
      </c>
      <c r="D40" s="1177" t="s">
        <v>11</v>
      </c>
      <c r="E40" s="1211" t="s">
        <v>2745</v>
      </c>
      <c r="F40" s="1130" t="s">
        <v>2865</v>
      </c>
      <c r="G40" s="1210" t="s">
        <v>274</v>
      </c>
    </row>
    <row r="41" spans="1:8">
      <c r="A41" s="1141"/>
      <c r="B41" s="1144"/>
      <c r="C41" s="1166"/>
      <c r="D41" s="1175"/>
      <c r="E41" s="1126" t="s">
        <v>44</v>
      </c>
      <c r="F41" s="1126" t="s">
        <v>44</v>
      </c>
      <c r="G41" s="1173" t="s">
        <v>45</v>
      </c>
    </row>
    <row r="42" spans="1:8">
      <c r="A42" s="1141"/>
      <c r="B42" s="1150" t="s">
        <v>1453</v>
      </c>
      <c r="C42" s="1150" t="s">
        <v>1452</v>
      </c>
      <c r="D42" s="1152" t="s">
        <v>2864</v>
      </c>
      <c r="E42" s="1155">
        <v>43441</v>
      </c>
      <c r="F42" s="1155">
        <v>43446</v>
      </c>
      <c r="G42" s="1155">
        <v>43461</v>
      </c>
    </row>
    <row r="43" spans="1:8">
      <c r="A43" s="1141"/>
      <c r="B43" s="1150" t="s">
        <v>2863</v>
      </c>
      <c r="C43" s="1209" t="s">
        <v>1449</v>
      </c>
      <c r="D43" s="1152"/>
      <c r="E43" s="1155">
        <v>43448</v>
      </c>
      <c r="F43" s="1155">
        <v>43453</v>
      </c>
      <c r="G43" s="1155">
        <v>43468</v>
      </c>
    </row>
    <row r="44" spans="1:8">
      <c r="A44" s="1141"/>
      <c r="B44" s="1150" t="s">
        <v>2862</v>
      </c>
      <c r="C44" s="1120" t="s">
        <v>1447</v>
      </c>
      <c r="D44" s="1152"/>
      <c r="E44" s="1155">
        <v>43455</v>
      </c>
      <c r="F44" s="1155">
        <v>43460</v>
      </c>
      <c r="G44" s="1155">
        <v>43475</v>
      </c>
    </row>
    <row r="45" spans="1:8">
      <c r="A45" s="1141"/>
      <c r="B45" s="1150" t="s">
        <v>1446</v>
      </c>
      <c r="C45" s="1120" t="s">
        <v>1445</v>
      </c>
      <c r="D45" s="1152"/>
      <c r="E45" s="1155">
        <v>43462</v>
      </c>
      <c r="F45" s="1155">
        <v>43467</v>
      </c>
      <c r="G45" s="1155">
        <v>43482</v>
      </c>
    </row>
    <row r="46" spans="1:8">
      <c r="A46" s="1141"/>
      <c r="B46" s="1150"/>
      <c r="C46" s="1120"/>
      <c r="D46" s="1152"/>
      <c r="E46" s="1155"/>
      <c r="F46" s="1155"/>
      <c r="G46" s="1155"/>
    </row>
    <row r="47" spans="1:8" s="1204" customFormat="1">
      <c r="A47" s="1141"/>
      <c r="B47" s="1208"/>
      <c r="C47" s="1207"/>
      <c r="D47" s="1206"/>
      <c r="E47" s="1161"/>
      <c r="F47" s="1205"/>
      <c r="G47" s="1205"/>
    </row>
    <row r="48" spans="1:8" s="1198" customFormat="1">
      <c r="A48" s="1134" t="s">
        <v>2861</v>
      </c>
      <c r="B48" s="1134"/>
      <c r="C48" s="1134"/>
      <c r="D48" s="1134"/>
      <c r="E48" s="1134"/>
      <c r="F48" s="1134"/>
      <c r="G48" s="1134"/>
    </row>
    <row r="49" spans="1:7">
      <c r="A49" s="1141"/>
      <c r="B49" s="1167" t="s">
        <v>40</v>
      </c>
      <c r="C49" s="1167" t="s">
        <v>41</v>
      </c>
      <c r="D49" s="1167" t="s">
        <v>11</v>
      </c>
      <c r="E49" s="1126" t="s">
        <v>2745</v>
      </c>
      <c r="F49" s="1130" t="s">
        <v>2782</v>
      </c>
      <c r="G49" s="1129" t="s">
        <v>2860</v>
      </c>
    </row>
    <row r="50" spans="1:7">
      <c r="A50" s="1141"/>
      <c r="B50" s="1144"/>
      <c r="C50" s="1166"/>
      <c r="D50" s="1166"/>
      <c r="E50" s="1126" t="s">
        <v>44</v>
      </c>
      <c r="F50" s="1126" t="s">
        <v>44</v>
      </c>
      <c r="G50" s="1130" t="s">
        <v>45</v>
      </c>
    </row>
    <row r="51" spans="1:7" ht="20.100000000000001" customHeight="1">
      <c r="A51" s="1141"/>
      <c r="B51" s="1126" t="s">
        <v>2859</v>
      </c>
      <c r="C51" s="1130" t="s">
        <v>2858</v>
      </c>
      <c r="D51" s="1203" t="s">
        <v>186</v>
      </c>
      <c r="E51" s="1155">
        <v>43441</v>
      </c>
      <c r="F51" s="1155">
        <v>43446</v>
      </c>
      <c r="G51" s="1155">
        <v>43460</v>
      </c>
    </row>
    <row r="52" spans="1:7" ht="20.100000000000001" customHeight="1">
      <c r="A52" s="1141"/>
      <c r="B52" s="1130" t="s">
        <v>2857</v>
      </c>
      <c r="C52" s="1130" t="s">
        <v>2856</v>
      </c>
      <c r="D52" s="1202"/>
      <c r="E52" s="1155">
        <v>43448</v>
      </c>
      <c r="F52" s="1155">
        <v>43453</v>
      </c>
      <c r="G52" s="1155">
        <v>43467</v>
      </c>
    </row>
    <row r="53" spans="1:7" ht="20.100000000000001" customHeight="1">
      <c r="A53" s="1141"/>
      <c r="B53" s="1130" t="s">
        <v>2855</v>
      </c>
      <c r="C53" s="1130" t="s">
        <v>2854</v>
      </c>
      <c r="D53" s="1202"/>
      <c r="E53" s="1155">
        <v>43455</v>
      </c>
      <c r="F53" s="1155">
        <v>43460</v>
      </c>
      <c r="G53" s="1155">
        <v>43474</v>
      </c>
    </row>
    <row r="54" spans="1:7" ht="20.100000000000001" customHeight="1">
      <c r="A54" s="1141"/>
      <c r="B54" s="1130" t="s">
        <v>2853</v>
      </c>
      <c r="C54" s="1130" t="s">
        <v>2852</v>
      </c>
      <c r="D54" s="1201"/>
      <c r="E54" s="1155">
        <v>43462</v>
      </c>
      <c r="F54" s="1155">
        <v>43467</v>
      </c>
      <c r="G54" s="1155">
        <v>43481</v>
      </c>
    </row>
    <row r="55" spans="1:7">
      <c r="A55" s="1141"/>
      <c r="B55" s="1130"/>
      <c r="C55" s="1130"/>
      <c r="D55" s="1200"/>
      <c r="E55" s="1155"/>
      <c r="F55" s="1155"/>
      <c r="G55" s="1155"/>
    </row>
    <row r="56" spans="1:7" ht="28.5" customHeight="1">
      <c r="A56" s="1199" t="s">
        <v>2851</v>
      </c>
      <c r="B56" s="1199"/>
      <c r="C56" s="1180"/>
      <c r="D56" s="1162"/>
      <c r="E56" s="1180"/>
      <c r="F56" s="1180"/>
      <c r="G56" s="1180"/>
    </row>
    <row r="57" spans="1:7" s="1198" customFormat="1">
      <c r="A57" s="1182" t="s">
        <v>2850</v>
      </c>
      <c r="B57" s="1182"/>
      <c r="C57" s="1182"/>
      <c r="D57" s="1182"/>
      <c r="E57" s="1182"/>
      <c r="F57" s="1182"/>
      <c r="G57" s="1182"/>
    </row>
    <row r="58" spans="1:7">
      <c r="A58" s="1197"/>
      <c r="B58" s="1131" t="s">
        <v>40</v>
      </c>
      <c r="C58" s="1131" t="s">
        <v>41</v>
      </c>
      <c r="D58" s="1131" t="s">
        <v>11</v>
      </c>
      <c r="E58" s="1130" t="s">
        <v>2745</v>
      </c>
      <c r="F58" s="1130" t="s">
        <v>2832</v>
      </c>
      <c r="G58" s="1130" t="s">
        <v>39</v>
      </c>
    </row>
    <row r="59" spans="1:7" ht="17.25" customHeight="1">
      <c r="A59" s="1197"/>
      <c r="B59" s="1127"/>
      <c r="C59" s="1127"/>
      <c r="D59" s="1127"/>
      <c r="E59" s="1130" t="s">
        <v>44</v>
      </c>
      <c r="F59" s="1130" t="s">
        <v>44</v>
      </c>
      <c r="G59" s="1130" t="s">
        <v>45</v>
      </c>
    </row>
    <row r="60" spans="1:7">
      <c r="A60" s="1141"/>
      <c r="B60" s="1196" t="s">
        <v>2849</v>
      </c>
      <c r="C60" s="1195" t="s">
        <v>2848</v>
      </c>
      <c r="D60" s="1194" t="s">
        <v>136</v>
      </c>
      <c r="E60" s="1155">
        <v>43441</v>
      </c>
      <c r="F60" s="1155">
        <v>43446</v>
      </c>
      <c r="G60" s="1155">
        <v>43475</v>
      </c>
    </row>
    <row r="61" spans="1:7">
      <c r="A61" s="1141"/>
      <c r="B61" s="1193" t="s">
        <v>2847</v>
      </c>
      <c r="C61" s="1192" t="s">
        <v>2846</v>
      </c>
      <c r="D61" s="1189"/>
      <c r="E61" s="1191">
        <v>43448</v>
      </c>
      <c r="F61" s="1191">
        <v>43453</v>
      </c>
      <c r="G61" s="1191">
        <v>43482</v>
      </c>
    </row>
    <row r="62" spans="1:7">
      <c r="A62" s="1141"/>
      <c r="B62" s="1136" t="s">
        <v>2845</v>
      </c>
      <c r="C62" s="1136" t="s">
        <v>2844</v>
      </c>
      <c r="D62" s="1189"/>
      <c r="E62" s="1155">
        <v>43455</v>
      </c>
      <c r="F62" s="1155">
        <v>43460</v>
      </c>
      <c r="G62" s="1155">
        <v>43489</v>
      </c>
    </row>
    <row r="63" spans="1:7">
      <c r="A63" s="1141"/>
      <c r="B63" s="1190" t="s">
        <v>2843</v>
      </c>
      <c r="C63" s="1129" t="s">
        <v>2842</v>
      </c>
      <c r="D63" s="1189"/>
      <c r="E63" s="1155">
        <v>43462</v>
      </c>
      <c r="F63" s="1155">
        <v>43467</v>
      </c>
      <c r="G63" s="1155">
        <v>43496</v>
      </c>
    </row>
    <row r="64" spans="1:7">
      <c r="A64" s="1141"/>
      <c r="B64" s="1188"/>
      <c r="C64" s="1130"/>
      <c r="D64" s="1187"/>
      <c r="E64" s="1155"/>
      <c r="F64" s="1155"/>
      <c r="G64" s="1155"/>
    </row>
    <row r="65" spans="1:7">
      <c r="A65" s="1141"/>
      <c r="B65" s="1186"/>
      <c r="C65" s="1186"/>
      <c r="D65" s="1162"/>
      <c r="E65" s="1185"/>
      <c r="F65" s="1185"/>
      <c r="G65" s="1184"/>
    </row>
    <row r="66" spans="1:7">
      <c r="A66" s="1182" t="s">
        <v>2841</v>
      </c>
      <c r="B66" s="1182"/>
      <c r="C66" s="1182"/>
      <c r="D66" s="1182"/>
      <c r="E66" s="1182"/>
      <c r="F66" s="1182"/>
      <c r="G66" s="1182"/>
    </row>
    <row r="67" spans="1:7">
      <c r="A67" s="1141"/>
      <c r="B67" s="1131" t="s">
        <v>40</v>
      </c>
      <c r="C67" s="1131" t="s">
        <v>41</v>
      </c>
      <c r="D67" s="1131" t="s">
        <v>11</v>
      </c>
      <c r="E67" s="1130" t="s">
        <v>2745</v>
      </c>
      <c r="F67" s="1130" t="s">
        <v>2832</v>
      </c>
      <c r="G67" s="1130" t="s">
        <v>55</v>
      </c>
    </row>
    <row r="68" spans="1:7">
      <c r="A68" s="1141"/>
      <c r="B68" s="1127"/>
      <c r="C68" s="1127"/>
      <c r="D68" s="1127"/>
      <c r="E68" s="1130" t="s">
        <v>44</v>
      </c>
      <c r="F68" s="1130" t="s">
        <v>44</v>
      </c>
      <c r="G68" s="1130" t="s">
        <v>45</v>
      </c>
    </row>
    <row r="69" spans="1:7">
      <c r="A69" s="1141"/>
      <c r="B69" s="1136" t="s">
        <v>2840</v>
      </c>
      <c r="C69" s="1111" t="s">
        <v>1310</v>
      </c>
      <c r="D69" s="1135" t="s">
        <v>2839</v>
      </c>
      <c r="E69" s="1155">
        <v>43439</v>
      </c>
      <c r="F69" s="1155">
        <v>43443</v>
      </c>
      <c r="G69" s="1155">
        <v>43467</v>
      </c>
    </row>
    <row r="70" spans="1:7">
      <c r="A70" s="1141"/>
      <c r="B70" s="1130" t="s">
        <v>1503</v>
      </c>
      <c r="C70" s="1130" t="s">
        <v>2838</v>
      </c>
      <c r="D70" s="1135"/>
      <c r="E70" s="1155">
        <v>43446</v>
      </c>
      <c r="F70" s="1155">
        <v>43451</v>
      </c>
      <c r="G70" s="1155">
        <v>43477</v>
      </c>
    </row>
    <row r="71" spans="1:7">
      <c r="A71" s="1141"/>
      <c r="B71" s="1130" t="s">
        <v>2837</v>
      </c>
      <c r="C71" s="1130" t="s">
        <v>2836</v>
      </c>
      <c r="D71" s="1135"/>
      <c r="E71" s="1155">
        <v>43453</v>
      </c>
      <c r="F71" s="1155">
        <v>43458</v>
      </c>
      <c r="G71" s="1155">
        <v>43481</v>
      </c>
    </row>
    <row r="72" spans="1:7">
      <c r="A72" s="1141"/>
      <c r="B72" s="1130" t="s">
        <v>2835</v>
      </c>
      <c r="C72" s="1130" t="s">
        <v>2834</v>
      </c>
      <c r="D72" s="1135"/>
      <c r="E72" s="1155">
        <v>43460</v>
      </c>
      <c r="F72" s="1155">
        <v>43472</v>
      </c>
      <c r="G72" s="1155">
        <v>43495</v>
      </c>
    </row>
    <row r="73" spans="1:7">
      <c r="A73" s="1141"/>
      <c r="B73" s="1130"/>
      <c r="C73" s="1130"/>
      <c r="D73" s="1135"/>
      <c r="E73" s="1130"/>
      <c r="F73" s="1130"/>
      <c r="G73" s="1130"/>
    </row>
    <row r="74" spans="1:7">
      <c r="A74" s="1141"/>
      <c r="B74" s="1180"/>
      <c r="C74" s="1180"/>
      <c r="D74" s="1180"/>
      <c r="E74" s="1180"/>
      <c r="F74" s="1180"/>
      <c r="G74" s="1180"/>
    </row>
    <row r="75" spans="1:7">
      <c r="A75" s="1183" t="s">
        <v>2833</v>
      </c>
      <c r="B75" s="1182"/>
      <c r="C75" s="1182"/>
      <c r="D75" s="1182"/>
      <c r="E75" s="1182"/>
      <c r="F75" s="1182"/>
      <c r="G75" s="1182"/>
    </row>
    <row r="76" spans="1:7">
      <c r="A76" s="1141"/>
      <c r="B76" s="1178" t="s">
        <v>40</v>
      </c>
      <c r="C76" s="1178" t="s">
        <v>41</v>
      </c>
      <c r="D76" s="1177" t="s">
        <v>11</v>
      </c>
      <c r="E76" s="1130" t="s">
        <v>2745</v>
      </c>
      <c r="F76" s="1130" t="s">
        <v>2832</v>
      </c>
      <c r="G76" s="1173" t="s">
        <v>2831</v>
      </c>
    </row>
    <row r="77" spans="1:7">
      <c r="A77" s="1141"/>
      <c r="B77" s="1176"/>
      <c r="C77" s="1176"/>
      <c r="D77" s="1175"/>
      <c r="E77" s="1174" t="s">
        <v>44</v>
      </c>
      <c r="F77" s="1130" t="s">
        <v>44</v>
      </c>
      <c r="G77" s="1173" t="s">
        <v>45</v>
      </c>
    </row>
    <row r="78" spans="1:7" ht="15.75" customHeight="1">
      <c r="A78" s="1141"/>
      <c r="B78" s="1181" t="s">
        <v>2826</v>
      </c>
      <c r="C78" s="1171"/>
      <c r="D78" s="1154" t="s">
        <v>2830</v>
      </c>
      <c r="E78" s="1155">
        <v>43441</v>
      </c>
      <c r="F78" s="1155">
        <v>43447</v>
      </c>
      <c r="G78" s="1155">
        <v>43471</v>
      </c>
    </row>
    <row r="79" spans="1:7">
      <c r="A79" s="1141"/>
      <c r="B79" s="1130" t="s">
        <v>2829</v>
      </c>
      <c r="C79" s="1130" t="s">
        <v>1245</v>
      </c>
      <c r="D79" s="1170"/>
      <c r="E79" s="1155">
        <v>43448</v>
      </c>
      <c r="F79" s="1155">
        <v>43454</v>
      </c>
      <c r="G79" s="1155">
        <v>43478</v>
      </c>
    </row>
    <row r="80" spans="1:7">
      <c r="A80" s="1141"/>
      <c r="B80" s="1130" t="s">
        <v>2828</v>
      </c>
      <c r="C80" s="1130" t="s">
        <v>2827</v>
      </c>
      <c r="D80" s="1170"/>
      <c r="E80" s="1155">
        <v>43455</v>
      </c>
      <c r="F80" s="1155">
        <v>43461</v>
      </c>
      <c r="G80" s="1155">
        <v>43485</v>
      </c>
    </row>
    <row r="81" spans="1:7">
      <c r="A81" s="1141"/>
      <c r="B81" s="1130" t="s">
        <v>2826</v>
      </c>
      <c r="C81" s="1130"/>
      <c r="D81" s="1170"/>
      <c r="E81" s="1155">
        <v>43462</v>
      </c>
      <c r="F81" s="1155">
        <v>43468</v>
      </c>
      <c r="G81" s="1155">
        <v>43492</v>
      </c>
    </row>
    <row r="82" spans="1:7">
      <c r="A82" s="1141"/>
      <c r="B82" s="1130"/>
      <c r="D82" s="1170"/>
      <c r="E82" s="1155"/>
      <c r="F82" s="1155"/>
      <c r="G82" s="1155"/>
    </row>
    <row r="83" spans="1:7">
      <c r="A83" s="1141"/>
      <c r="B83" s="1180"/>
      <c r="C83" s="1180"/>
      <c r="D83" s="1162"/>
      <c r="E83" s="1180"/>
      <c r="F83" s="1179"/>
      <c r="G83" s="1179"/>
    </row>
    <row r="84" spans="1:7">
      <c r="A84" s="1134" t="s">
        <v>2825</v>
      </c>
      <c r="B84" s="1134"/>
      <c r="C84" s="1134"/>
      <c r="D84" s="1134"/>
      <c r="E84" s="1134"/>
      <c r="F84" s="1134"/>
      <c r="G84" s="1134"/>
    </row>
    <row r="85" spans="1:7">
      <c r="A85" s="1141"/>
      <c r="B85" s="1178" t="s">
        <v>40</v>
      </c>
      <c r="C85" s="1178" t="s">
        <v>41</v>
      </c>
      <c r="D85" s="1177" t="s">
        <v>11</v>
      </c>
      <c r="E85" s="1130" t="s">
        <v>2745</v>
      </c>
      <c r="F85" s="1130" t="s">
        <v>2824</v>
      </c>
      <c r="G85" s="1173" t="s">
        <v>2823</v>
      </c>
    </row>
    <row r="86" spans="1:7">
      <c r="A86" s="1141"/>
      <c r="B86" s="1176"/>
      <c r="C86" s="1176"/>
      <c r="D86" s="1175"/>
      <c r="E86" s="1174" t="s">
        <v>44</v>
      </c>
      <c r="F86" s="1130" t="s">
        <v>44</v>
      </c>
      <c r="G86" s="1173" t="s">
        <v>45</v>
      </c>
    </row>
    <row r="87" spans="1:7">
      <c r="A87" s="1141"/>
      <c r="B87" s="1172" t="s">
        <v>2822</v>
      </c>
      <c r="C87" s="1171" t="s">
        <v>1839</v>
      </c>
      <c r="D87" s="1154" t="s">
        <v>2081</v>
      </c>
      <c r="E87" s="1155">
        <v>43439</v>
      </c>
      <c r="F87" s="1155">
        <v>43444</v>
      </c>
      <c r="G87" s="1155">
        <v>43465</v>
      </c>
    </row>
    <row r="88" spans="1:7">
      <c r="A88" s="1141"/>
      <c r="B88" s="1130" t="s">
        <v>1893</v>
      </c>
      <c r="C88" s="1130" t="s">
        <v>1240</v>
      </c>
      <c r="D88" s="1170"/>
      <c r="E88" s="1155">
        <v>43446</v>
      </c>
      <c r="F88" s="1155">
        <v>43451</v>
      </c>
      <c r="G88" s="1155">
        <v>43472</v>
      </c>
    </row>
    <row r="89" spans="1:7">
      <c r="A89" s="1141"/>
      <c r="B89" s="1130" t="s">
        <v>1892</v>
      </c>
      <c r="C89" s="1130" t="s">
        <v>2821</v>
      </c>
      <c r="D89" s="1170"/>
      <c r="E89" s="1155">
        <v>43453</v>
      </c>
      <c r="F89" s="1155">
        <v>43458</v>
      </c>
      <c r="G89" s="1155">
        <v>43479</v>
      </c>
    </row>
    <row r="90" spans="1:7">
      <c r="A90" s="1141"/>
      <c r="B90" s="1130" t="s">
        <v>2820</v>
      </c>
      <c r="C90" s="1130" t="s">
        <v>1235</v>
      </c>
      <c r="D90" s="1170"/>
      <c r="E90" s="1155">
        <v>43460</v>
      </c>
      <c r="F90" s="1155">
        <v>43465</v>
      </c>
      <c r="G90" s="1155">
        <v>43492</v>
      </c>
    </row>
    <row r="91" spans="1:7">
      <c r="A91" s="1141"/>
      <c r="B91" s="1130"/>
      <c r="C91" s="1130"/>
      <c r="D91" s="1153"/>
      <c r="E91" s="1155"/>
      <c r="F91" s="1155"/>
      <c r="G91" s="1155"/>
    </row>
    <row r="92" spans="1:7" ht="26.25" customHeight="1">
      <c r="A92" s="1169" t="s">
        <v>2819</v>
      </c>
      <c r="B92" s="1168"/>
    </row>
    <row r="93" spans="1:7">
      <c r="A93" s="1134" t="s">
        <v>2818</v>
      </c>
      <c r="B93" s="1134"/>
      <c r="C93" s="1134"/>
      <c r="D93" s="1134"/>
      <c r="E93" s="1134"/>
      <c r="F93" s="1134"/>
      <c r="G93" s="1134"/>
    </row>
    <row r="94" spans="1:7">
      <c r="A94" s="1141"/>
      <c r="B94" s="1167" t="s">
        <v>40</v>
      </c>
      <c r="C94" s="1167" t="s">
        <v>41</v>
      </c>
      <c r="D94" s="1167" t="s">
        <v>11</v>
      </c>
      <c r="E94" s="1130" t="s">
        <v>2745</v>
      </c>
      <c r="F94" s="1130" t="s">
        <v>2807</v>
      </c>
      <c r="G94" s="1130" t="s">
        <v>1232</v>
      </c>
    </row>
    <row r="95" spans="1:7">
      <c r="A95" s="1141"/>
      <c r="B95" s="1144"/>
      <c r="C95" s="1166"/>
      <c r="D95" s="1166"/>
      <c r="E95" s="1130" t="s">
        <v>44</v>
      </c>
      <c r="F95" s="1130" t="s">
        <v>44</v>
      </c>
      <c r="G95" s="1130" t="s">
        <v>45</v>
      </c>
    </row>
    <row r="96" spans="1:7">
      <c r="A96" s="1141"/>
      <c r="B96" s="1136" t="s">
        <v>2817</v>
      </c>
      <c r="C96" s="1136" t="s">
        <v>2816</v>
      </c>
      <c r="D96" s="1165" t="s">
        <v>2804</v>
      </c>
      <c r="E96" s="1155">
        <v>43441</v>
      </c>
      <c r="F96" s="1155">
        <v>43445</v>
      </c>
      <c r="G96" s="1155">
        <v>43105</v>
      </c>
    </row>
    <row r="97" spans="1:7">
      <c r="A97" s="1141"/>
      <c r="B97" s="1136" t="s">
        <v>2815</v>
      </c>
      <c r="C97" s="1136" t="s">
        <v>2814</v>
      </c>
      <c r="D97" s="1164"/>
      <c r="E97" s="1155">
        <v>43448</v>
      </c>
      <c r="F97" s="1155">
        <v>43452</v>
      </c>
      <c r="G97" s="1155">
        <v>43112</v>
      </c>
    </row>
    <row r="98" spans="1:7">
      <c r="A98" s="1141"/>
      <c r="B98" s="1136" t="s">
        <v>2813</v>
      </c>
      <c r="C98" s="1136" t="s">
        <v>2812</v>
      </c>
      <c r="D98" s="1164"/>
      <c r="E98" s="1155">
        <v>43455</v>
      </c>
      <c r="F98" s="1155">
        <v>43459</v>
      </c>
      <c r="G98" s="1155">
        <v>43119</v>
      </c>
    </row>
    <row r="99" spans="1:7">
      <c r="A99" s="1141"/>
      <c r="B99" s="1136" t="s">
        <v>2811</v>
      </c>
      <c r="C99" s="1136" t="s">
        <v>2810</v>
      </c>
      <c r="D99" s="1164"/>
      <c r="E99" s="1155">
        <v>43462</v>
      </c>
      <c r="F99" s="1155">
        <v>43101</v>
      </c>
      <c r="G99" s="1155">
        <v>43126</v>
      </c>
    </row>
    <row r="100" spans="1:7">
      <c r="A100" s="1141"/>
      <c r="B100" s="1136"/>
      <c r="C100" s="1136"/>
      <c r="D100" s="1163"/>
      <c r="E100" s="1155"/>
      <c r="F100" s="1155"/>
      <c r="G100" s="1155"/>
    </row>
    <row r="101" spans="1:7">
      <c r="A101" s="1141"/>
      <c r="B101" s="1160"/>
      <c r="C101" s="1160"/>
      <c r="D101" s="1161"/>
      <c r="E101" s="1162"/>
      <c r="F101" s="1161"/>
      <c r="G101" s="1160"/>
    </row>
    <row r="102" spans="1:7">
      <c r="A102" s="1134" t="s">
        <v>2809</v>
      </c>
      <c r="B102" s="1134"/>
      <c r="C102" s="1134"/>
      <c r="D102" s="1134"/>
      <c r="E102" s="1134"/>
      <c r="F102" s="1134"/>
      <c r="G102" s="1134"/>
    </row>
    <row r="103" spans="1:7">
      <c r="A103" s="1141"/>
      <c r="B103" s="1159" t="s">
        <v>40</v>
      </c>
      <c r="C103" s="1159" t="s">
        <v>41</v>
      </c>
      <c r="D103" s="1135" t="s">
        <v>11</v>
      </c>
      <c r="E103" s="1136" t="s">
        <v>2808</v>
      </c>
      <c r="F103" s="1130" t="s">
        <v>2807</v>
      </c>
      <c r="G103" s="1130" t="s">
        <v>175</v>
      </c>
    </row>
    <row r="104" spans="1:7">
      <c r="A104" s="1141"/>
      <c r="B104" s="1159"/>
      <c r="C104" s="1159"/>
      <c r="D104" s="1135"/>
      <c r="E104" s="1136" t="s">
        <v>1065</v>
      </c>
      <c r="F104" s="1130" t="s">
        <v>44</v>
      </c>
      <c r="G104" s="1130" t="s">
        <v>45</v>
      </c>
    </row>
    <row r="105" spans="1:7">
      <c r="A105" s="1141"/>
      <c r="B105" s="1143" t="s">
        <v>2806</v>
      </c>
      <c r="C105" s="1150" t="s">
        <v>2805</v>
      </c>
      <c r="D105" s="1158" t="s">
        <v>2804</v>
      </c>
      <c r="E105" s="1155">
        <v>43438</v>
      </c>
      <c r="F105" s="1155">
        <v>43443</v>
      </c>
      <c r="G105" s="1155">
        <v>43105</v>
      </c>
    </row>
    <row r="106" spans="1:7">
      <c r="A106" s="1141"/>
      <c r="B106" s="1143" t="s">
        <v>2803</v>
      </c>
      <c r="C106" s="1150" t="s">
        <v>1218</v>
      </c>
      <c r="D106" s="1157"/>
      <c r="E106" s="1155">
        <v>43445</v>
      </c>
      <c r="F106" s="1155">
        <v>43450</v>
      </c>
      <c r="G106" s="1155">
        <v>43112</v>
      </c>
    </row>
    <row r="107" spans="1:7">
      <c r="A107" s="1141"/>
      <c r="B107" s="1150" t="s">
        <v>2802</v>
      </c>
      <c r="C107" s="1150" t="s">
        <v>1215</v>
      </c>
      <c r="D107" s="1157"/>
      <c r="E107" s="1155">
        <v>43452</v>
      </c>
      <c r="F107" s="1155">
        <v>43457</v>
      </c>
      <c r="G107" s="1155">
        <v>43119</v>
      </c>
    </row>
    <row r="108" spans="1:7">
      <c r="A108" s="1141"/>
      <c r="B108" s="1136" t="s">
        <v>1290</v>
      </c>
      <c r="C108" s="1111" t="s">
        <v>1213</v>
      </c>
      <c r="D108" s="1157"/>
      <c r="E108" s="1155">
        <v>43459</v>
      </c>
      <c r="F108" s="1155">
        <v>43464</v>
      </c>
      <c r="G108" s="1155">
        <v>43126</v>
      </c>
    </row>
    <row r="109" spans="1:7">
      <c r="A109" s="1141"/>
      <c r="B109" s="1136"/>
      <c r="C109" s="1120"/>
      <c r="D109" s="1156"/>
      <c r="E109" s="1136"/>
      <c r="F109" s="1155"/>
      <c r="G109" s="1155"/>
    </row>
    <row r="110" spans="1:7">
      <c r="A110" s="1134" t="s">
        <v>2801</v>
      </c>
      <c r="B110" s="1134"/>
      <c r="C110" s="1134"/>
      <c r="D110" s="1134"/>
      <c r="E110" s="1134"/>
      <c r="F110" s="1134"/>
      <c r="G110" s="1134"/>
    </row>
    <row r="111" spans="1:7">
      <c r="A111" s="1141"/>
      <c r="B111" s="1154" t="s">
        <v>40</v>
      </c>
      <c r="C111" s="1154" t="s">
        <v>41</v>
      </c>
      <c r="D111" s="1154" t="s">
        <v>11</v>
      </c>
      <c r="E111" s="1120" t="s">
        <v>2745</v>
      </c>
      <c r="F111" s="1120" t="s">
        <v>2782</v>
      </c>
      <c r="G111" s="1120" t="s">
        <v>168</v>
      </c>
    </row>
    <row r="112" spans="1:7">
      <c r="A112" s="1141"/>
      <c r="B112" s="1144"/>
      <c r="C112" s="1153"/>
      <c r="D112" s="1153"/>
      <c r="E112" s="1120" t="s">
        <v>44</v>
      </c>
      <c r="F112" s="1120" t="s">
        <v>44</v>
      </c>
      <c r="G112" s="1120" t="s">
        <v>45</v>
      </c>
    </row>
    <row r="113" spans="1:7">
      <c r="A113" s="1141"/>
      <c r="B113" s="1150" t="s">
        <v>2800</v>
      </c>
      <c r="C113" s="1150" t="s">
        <v>2799</v>
      </c>
      <c r="D113" s="1152" t="s">
        <v>2798</v>
      </c>
      <c r="E113" s="1114">
        <v>43441</v>
      </c>
      <c r="F113" s="1114">
        <v>43446</v>
      </c>
      <c r="G113" s="1114">
        <v>43475</v>
      </c>
    </row>
    <row r="114" spans="1:7">
      <c r="A114" s="1141"/>
      <c r="B114" s="1150" t="s">
        <v>2797</v>
      </c>
      <c r="C114" s="1150" t="s">
        <v>2796</v>
      </c>
      <c r="D114" s="1152"/>
      <c r="E114" s="1114">
        <v>43448</v>
      </c>
      <c r="F114" s="1114">
        <v>43452</v>
      </c>
      <c r="G114" s="1114">
        <v>43482</v>
      </c>
    </row>
    <row r="115" spans="1:7" ht="17.25" customHeight="1">
      <c r="A115" s="1141"/>
      <c r="B115" s="1150" t="s">
        <v>2795</v>
      </c>
      <c r="C115" s="1150" t="s">
        <v>2794</v>
      </c>
      <c r="D115" s="1152"/>
      <c r="E115" s="1114">
        <v>43455</v>
      </c>
      <c r="F115" s="1114">
        <v>43459</v>
      </c>
      <c r="G115" s="1114">
        <v>43489</v>
      </c>
    </row>
    <row r="116" spans="1:7">
      <c r="A116" s="1141"/>
      <c r="B116" s="1150" t="s">
        <v>2793</v>
      </c>
      <c r="C116" s="1150" t="s">
        <v>1235</v>
      </c>
      <c r="D116" s="1152"/>
      <c r="E116" s="1114">
        <v>43462</v>
      </c>
      <c r="F116" s="1114">
        <v>43466</v>
      </c>
      <c r="G116" s="1114">
        <v>43496</v>
      </c>
    </row>
    <row r="117" spans="1:7">
      <c r="A117" s="1141"/>
      <c r="B117" s="1143"/>
      <c r="C117" s="1143"/>
      <c r="D117" s="1152"/>
      <c r="E117" s="1114"/>
      <c r="F117" s="1114"/>
      <c r="G117" s="1114"/>
    </row>
    <row r="118" spans="1:7">
      <c r="A118" s="1134" t="s">
        <v>2792</v>
      </c>
      <c r="B118" s="1134"/>
      <c r="C118" s="1134"/>
      <c r="D118" s="1134"/>
      <c r="E118" s="1134"/>
      <c r="F118" s="1134"/>
      <c r="G118" s="1134"/>
    </row>
    <row r="119" spans="1:7">
      <c r="A119" s="1141"/>
      <c r="B119" s="1131" t="s">
        <v>40</v>
      </c>
      <c r="C119" s="1131" t="s">
        <v>41</v>
      </c>
      <c r="D119" s="1131" t="s">
        <v>11</v>
      </c>
      <c r="E119" s="1120" t="s">
        <v>2745</v>
      </c>
      <c r="F119" s="1130" t="s">
        <v>2782</v>
      </c>
      <c r="G119" s="1130" t="s">
        <v>2548</v>
      </c>
    </row>
    <row r="120" spans="1:7">
      <c r="A120" s="1141"/>
      <c r="B120" s="1144"/>
      <c r="C120" s="1127"/>
      <c r="D120" s="1127"/>
      <c r="E120" s="1130" t="s">
        <v>44</v>
      </c>
      <c r="F120" s="1130" t="s">
        <v>44</v>
      </c>
      <c r="G120" s="1130" t="s">
        <v>45</v>
      </c>
    </row>
    <row r="121" spans="1:7" ht="15.75" customHeight="1">
      <c r="A121" s="1141"/>
      <c r="B121" s="1143" t="s">
        <v>2791</v>
      </c>
      <c r="C121" s="1150" t="s">
        <v>2786</v>
      </c>
      <c r="D121" s="1151" t="s">
        <v>2790</v>
      </c>
      <c r="E121" s="1114">
        <v>43441</v>
      </c>
      <c r="F121" s="1114">
        <v>43449</v>
      </c>
      <c r="G121" s="1114">
        <v>43466</v>
      </c>
    </row>
    <row r="122" spans="1:7">
      <c r="A122" s="1141"/>
      <c r="B122" s="1143" t="s">
        <v>2789</v>
      </c>
      <c r="C122" s="1150" t="s">
        <v>2788</v>
      </c>
      <c r="D122" s="1149"/>
      <c r="E122" s="1114">
        <v>43448</v>
      </c>
      <c r="F122" s="1114">
        <v>43456</v>
      </c>
      <c r="G122" s="1114">
        <v>43473</v>
      </c>
    </row>
    <row r="123" spans="1:7">
      <c r="A123" s="1141"/>
      <c r="B123" s="1150" t="s">
        <v>2787</v>
      </c>
      <c r="C123" s="1150" t="s">
        <v>2786</v>
      </c>
      <c r="D123" s="1149"/>
      <c r="E123" s="1114">
        <v>43455</v>
      </c>
      <c r="F123" s="1114">
        <v>43463</v>
      </c>
      <c r="G123" s="1114">
        <v>43480</v>
      </c>
    </row>
    <row r="124" spans="1:7">
      <c r="A124" s="1141"/>
      <c r="B124" s="1143" t="s">
        <v>2785</v>
      </c>
      <c r="C124" s="1150" t="s">
        <v>2784</v>
      </c>
      <c r="D124" s="1149"/>
      <c r="E124" s="1114">
        <v>43462</v>
      </c>
      <c r="F124" s="1114">
        <v>43470</v>
      </c>
      <c r="G124" s="1114">
        <v>43487</v>
      </c>
    </row>
    <row r="125" spans="1:7">
      <c r="A125" s="1141"/>
      <c r="B125" s="1143"/>
      <c r="C125" s="1143"/>
      <c r="D125" s="1148"/>
      <c r="E125" s="1114"/>
      <c r="F125" s="1114"/>
      <c r="G125" s="1114"/>
    </row>
    <row r="126" spans="1:7">
      <c r="A126" s="1141"/>
      <c r="B126" s="1145"/>
      <c r="C126" s="1145"/>
      <c r="D126" s="1146"/>
      <c r="E126" s="1147"/>
      <c r="F126" s="1147"/>
      <c r="G126" s="1147"/>
    </row>
    <row r="127" spans="1:7">
      <c r="A127" s="1134" t="s">
        <v>2783</v>
      </c>
      <c r="B127" s="1134"/>
      <c r="C127" s="1134"/>
      <c r="D127" s="1134"/>
      <c r="E127" s="1134"/>
      <c r="F127" s="1134"/>
      <c r="G127" s="1134"/>
    </row>
    <row r="128" spans="1:7">
      <c r="A128" s="1141"/>
      <c r="B128" s="1131" t="s">
        <v>40</v>
      </c>
      <c r="C128" s="1131" t="s">
        <v>41</v>
      </c>
      <c r="D128" s="1131" t="s">
        <v>11</v>
      </c>
      <c r="E128" s="1120" t="s">
        <v>2745</v>
      </c>
      <c r="F128" s="1130" t="s">
        <v>2782</v>
      </c>
      <c r="G128" s="1130" t="s">
        <v>2555</v>
      </c>
    </row>
    <row r="129" spans="1:7">
      <c r="A129" s="1141"/>
      <c r="B129" s="1144"/>
      <c r="C129" s="1127"/>
      <c r="D129" s="1127"/>
      <c r="E129" s="1130" t="s">
        <v>44</v>
      </c>
      <c r="F129" s="1130" t="s">
        <v>44</v>
      </c>
      <c r="G129" s="1130" t="s">
        <v>45</v>
      </c>
    </row>
    <row r="130" spans="1:7" ht="15.75" customHeight="1">
      <c r="A130" s="1141"/>
      <c r="B130" s="1143" t="s">
        <v>2781</v>
      </c>
      <c r="C130" s="1143" t="s">
        <v>1229</v>
      </c>
      <c r="D130" s="1142" t="s">
        <v>2780</v>
      </c>
      <c r="E130" s="1114">
        <v>43439</v>
      </c>
      <c r="F130" s="1114">
        <v>43444</v>
      </c>
      <c r="G130" s="1114">
        <v>43475</v>
      </c>
    </row>
    <row r="131" spans="1:7" ht="15.75" customHeight="1">
      <c r="A131" s="1141"/>
      <c r="B131" s="1143" t="s">
        <v>2779</v>
      </c>
      <c r="C131" s="1143" t="s">
        <v>2778</v>
      </c>
      <c r="D131" s="1142"/>
      <c r="E131" s="1114">
        <v>43446</v>
      </c>
      <c r="F131" s="1114">
        <v>43451</v>
      </c>
      <c r="G131" s="1114">
        <v>43482</v>
      </c>
    </row>
    <row r="132" spans="1:7">
      <c r="A132" s="1141"/>
      <c r="B132" s="1136" t="s">
        <v>2777</v>
      </c>
      <c r="C132" s="1136" t="s">
        <v>2776</v>
      </c>
      <c r="D132" s="1142"/>
      <c r="E132" s="1114">
        <v>43453</v>
      </c>
      <c r="F132" s="1114">
        <v>43458</v>
      </c>
      <c r="G132" s="1114">
        <v>43487</v>
      </c>
    </row>
    <row r="133" spans="1:7">
      <c r="A133" s="1141"/>
      <c r="B133" s="1143" t="s">
        <v>2775</v>
      </c>
      <c r="C133" s="1143" t="s">
        <v>2774</v>
      </c>
      <c r="D133" s="1142"/>
      <c r="E133" s="1114">
        <v>43460</v>
      </c>
      <c r="F133" s="1114">
        <v>43465</v>
      </c>
      <c r="G133" s="1114">
        <v>43496</v>
      </c>
    </row>
    <row r="134" spans="1:7">
      <c r="A134" s="1141"/>
      <c r="B134" s="1143"/>
      <c r="C134" s="1143"/>
      <c r="D134" s="1142"/>
      <c r="E134" s="1114"/>
      <c r="F134" s="1114"/>
      <c r="G134" s="1114"/>
    </row>
    <row r="135" spans="1:7">
      <c r="A135" s="1141"/>
      <c r="B135" s="1145"/>
      <c r="C135" s="1145"/>
      <c r="D135" s="1146"/>
      <c r="E135" s="1145"/>
      <c r="F135" s="1145"/>
      <c r="G135" s="1145"/>
    </row>
    <row r="136" spans="1:7">
      <c r="A136" s="1134" t="s">
        <v>2773</v>
      </c>
      <c r="B136" s="1134"/>
      <c r="C136" s="1134"/>
      <c r="D136" s="1134"/>
      <c r="E136" s="1134"/>
      <c r="F136" s="1134"/>
      <c r="G136" s="1134"/>
    </row>
    <row r="137" spans="1:7">
      <c r="A137" s="1141"/>
      <c r="B137" s="1131" t="s">
        <v>40</v>
      </c>
      <c r="C137" s="1131" t="s">
        <v>41</v>
      </c>
      <c r="D137" s="1131" t="s">
        <v>11</v>
      </c>
      <c r="E137" s="1120" t="s">
        <v>2745</v>
      </c>
      <c r="F137" s="1130" t="s">
        <v>2772</v>
      </c>
      <c r="G137" s="1130" t="s">
        <v>308</v>
      </c>
    </row>
    <row r="138" spans="1:7">
      <c r="A138" s="1141"/>
      <c r="B138" s="1144"/>
      <c r="C138" s="1127"/>
      <c r="D138" s="1127"/>
      <c r="E138" s="1130" t="s">
        <v>44</v>
      </c>
      <c r="F138" s="1130" t="s">
        <v>44</v>
      </c>
      <c r="G138" s="1130" t="s">
        <v>45</v>
      </c>
    </row>
    <row r="139" spans="1:7">
      <c r="A139" s="1141"/>
      <c r="B139" s="1143" t="s">
        <v>2771</v>
      </c>
      <c r="C139" s="1143" t="s">
        <v>2770</v>
      </c>
      <c r="D139" s="1142" t="s">
        <v>226</v>
      </c>
      <c r="E139" s="1114">
        <v>43440</v>
      </c>
      <c r="F139" s="1114">
        <v>43442</v>
      </c>
      <c r="G139" s="1114">
        <v>43481</v>
      </c>
    </row>
    <row r="140" spans="1:7">
      <c r="A140" s="1141"/>
      <c r="B140" s="1143" t="s">
        <v>2769</v>
      </c>
      <c r="C140" s="1143" t="s">
        <v>2768</v>
      </c>
      <c r="D140" s="1142"/>
      <c r="E140" s="1114">
        <v>43447</v>
      </c>
      <c r="F140" s="1114">
        <v>43449</v>
      </c>
      <c r="G140" s="1114">
        <v>43488</v>
      </c>
    </row>
    <row r="141" spans="1:7">
      <c r="A141" s="1141"/>
      <c r="B141" s="1143" t="s">
        <v>2767</v>
      </c>
      <c r="C141" s="1143" t="s">
        <v>2766</v>
      </c>
      <c r="D141" s="1142"/>
      <c r="E141" s="1114">
        <v>43454</v>
      </c>
      <c r="F141" s="1114">
        <v>43456</v>
      </c>
      <c r="G141" s="1114">
        <v>43495</v>
      </c>
    </row>
    <row r="142" spans="1:7">
      <c r="A142" s="1141"/>
      <c r="B142" s="1143" t="s">
        <v>2765</v>
      </c>
      <c r="C142" s="1143" t="s">
        <v>2764</v>
      </c>
      <c r="D142" s="1142"/>
      <c r="E142" s="1114">
        <v>43461</v>
      </c>
      <c r="F142" s="1114">
        <v>43463</v>
      </c>
      <c r="G142" s="1114">
        <v>43502</v>
      </c>
    </row>
    <row r="143" spans="1:7">
      <c r="A143" s="1141"/>
      <c r="B143" s="1143"/>
      <c r="C143" s="1143"/>
      <c r="D143" s="1142"/>
      <c r="E143" s="1114"/>
      <c r="F143" s="1114"/>
      <c r="G143" s="1114"/>
    </row>
    <row r="144" spans="1:7" ht="18" customHeight="1">
      <c r="A144" s="1134" t="s">
        <v>2763</v>
      </c>
      <c r="B144" s="1134"/>
      <c r="C144" s="1134"/>
      <c r="D144" s="1134"/>
      <c r="E144" s="1134"/>
      <c r="F144" s="1134"/>
      <c r="G144" s="1134"/>
    </row>
    <row r="145" spans="1:7">
      <c r="A145" s="1141"/>
      <c r="B145" s="1131" t="s">
        <v>40</v>
      </c>
      <c r="C145" s="1132" t="s">
        <v>41</v>
      </c>
      <c r="D145" s="1131" t="s">
        <v>11</v>
      </c>
      <c r="E145" s="1120" t="s">
        <v>2745</v>
      </c>
      <c r="F145" s="1130" t="s">
        <v>2744</v>
      </c>
      <c r="G145" s="1129" t="s">
        <v>318</v>
      </c>
    </row>
    <row r="146" spans="1:7">
      <c r="A146" s="1141"/>
      <c r="B146" s="1127"/>
      <c r="C146" s="1128"/>
      <c r="D146" s="1127"/>
      <c r="E146" s="1126" t="s">
        <v>44</v>
      </c>
      <c r="F146" s="1126" t="s">
        <v>44</v>
      </c>
      <c r="G146" s="1125" t="s">
        <v>45</v>
      </c>
    </row>
    <row r="147" spans="1:7">
      <c r="A147" s="1141"/>
      <c r="B147" s="1117" t="s">
        <v>2762</v>
      </c>
      <c r="C147" s="1116" t="s">
        <v>2759</v>
      </c>
      <c r="D147" s="1131" t="s">
        <v>2753</v>
      </c>
      <c r="E147" s="1114">
        <v>43441</v>
      </c>
      <c r="F147" s="1114">
        <v>43446</v>
      </c>
      <c r="G147" s="1114">
        <v>43444</v>
      </c>
    </row>
    <row r="148" spans="1:7">
      <c r="A148" s="1141"/>
      <c r="B148" s="1136" t="s">
        <v>2761</v>
      </c>
      <c r="C148" s="1136" t="s">
        <v>2759</v>
      </c>
      <c r="D148" s="1140"/>
      <c r="E148" s="1114">
        <v>43448</v>
      </c>
      <c r="F148" s="1114">
        <v>43453</v>
      </c>
      <c r="G148" s="1114">
        <v>43458</v>
      </c>
    </row>
    <row r="149" spans="1:7">
      <c r="A149" s="1141"/>
      <c r="B149" s="1120" t="s">
        <v>2760</v>
      </c>
      <c r="C149" s="1116" t="s">
        <v>2759</v>
      </c>
      <c r="D149" s="1140"/>
      <c r="E149" s="1114">
        <v>43455</v>
      </c>
      <c r="F149" s="1114">
        <v>43460</v>
      </c>
      <c r="G149" s="1114">
        <v>43465</v>
      </c>
    </row>
    <row r="150" spans="1:7">
      <c r="A150" s="1141"/>
      <c r="B150" s="1136" t="s">
        <v>2758</v>
      </c>
      <c r="C150" s="1116" t="s">
        <v>2757</v>
      </c>
      <c r="D150" s="1140"/>
      <c r="E150" s="1114">
        <v>43462</v>
      </c>
      <c r="F150" s="1114">
        <v>43467</v>
      </c>
      <c r="G150" s="1114">
        <v>43472</v>
      </c>
    </row>
    <row r="151" spans="1:7">
      <c r="A151" s="1141"/>
      <c r="B151" s="1136"/>
      <c r="C151" s="1136"/>
      <c r="D151" s="1140"/>
      <c r="E151" s="1114"/>
      <c r="F151" s="1114"/>
      <c r="G151" s="1114"/>
    </row>
    <row r="152" spans="1:7">
      <c r="A152" s="1137"/>
      <c r="B152" s="1120"/>
      <c r="C152" s="1119"/>
      <c r="D152" s="1127"/>
      <c r="E152" s="1113"/>
      <c r="F152" s="1139"/>
      <c r="G152" s="1138"/>
    </row>
    <row r="153" spans="1:7">
      <c r="A153" s="1134" t="s">
        <v>2756</v>
      </c>
      <c r="B153" s="1134"/>
      <c r="C153" s="1134"/>
      <c r="D153" s="1134"/>
      <c r="E153" s="1134"/>
      <c r="F153" s="1134"/>
      <c r="G153" s="1134"/>
    </row>
    <row r="154" spans="1:7">
      <c r="A154" s="1137"/>
      <c r="B154" s="1131" t="s">
        <v>40</v>
      </c>
      <c r="C154" s="1132" t="s">
        <v>41</v>
      </c>
      <c r="D154" s="1131" t="s">
        <v>11</v>
      </c>
      <c r="E154" s="1126" t="s">
        <v>2745</v>
      </c>
      <c r="F154" s="1130" t="s">
        <v>2744</v>
      </c>
      <c r="G154" s="1129" t="s">
        <v>2755</v>
      </c>
    </row>
    <row r="155" spans="1:7">
      <c r="A155" s="1137"/>
      <c r="B155" s="1127"/>
      <c r="C155" s="1128"/>
      <c r="D155" s="1127"/>
      <c r="E155" s="1126" t="s">
        <v>44</v>
      </c>
      <c r="F155" s="1126" t="s">
        <v>44</v>
      </c>
      <c r="G155" s="1125" t="s">
        <v>45</v>
      </c>
    </row>
    <row r="156" spans="1:7">
      <c r="A156" s="1137"/>
      <c r="B156" s="1117" t="s">
        <v>2748</v>
      </c>
      <c r="C156" s="1116" t="s">
        <v>2754</v>
      </c>
      <c r="D156" s="1135" t="s">
        <v>2753</v>
      </c>
      <c r="E156" s="1114">
        <v>43441</v>
      </c>
      <c r="F156" s="1114">
        <v>43448</v>
      </c>
      <c r="G156" s="1114">
        <v>43451</v>
      </c>
    </row>
    <row r="157" spans="1:7">
      <c r="A157" s="1137"/>
      <c r="B157" s="1120" t="s">
        <v>2752</v>
      </c>
      <c r="C157" s="1119" t="s">
        <v>2751</v>
      </c>
      <c r="D157" s="1135"/>
      <c r="E157" s="1114">
        <v>43448</v>
      </c>
      <c r="F157" s="1114">
        <v>43455</v>
      </c>
      <c r="G157" s="1114">
        <v>43458</v>
      </c>
    </row>
    <row r="158" spans="1:7">
      <c r="A158" s="1137"/>
      <c r="B158" s="1117" t="s">
        <v>2750</v>
      </c>
      <c r="C158" s="1116" t="s">
        <v>2749</v>
      </c>
      <c r="D158" s="1135"/>
      <c r="E158" s="1114">
        <v>43455</v>
      </c>
      <c r="F158" s="1114">
        <v>43462</v>
      </c>
      <c r="G158" s="1114">
        <v>43465</v>
      </c>
    </row>
    <row r="159" spans="1:7">
      <c r="A159" s="1137"/>
      <c r="B159" s="1117" t="s">
        <v>2748</v>
      </c>
      <c r="C159" s="1116" t="s">
        <v>2747</v>
      </c>
      <c r="D159" s="1135"/>
      <c r="E159" s="1114">
        <v>43462</v>
      </c>
      <c r="F159" s="1114">
        <v>43469</v>
      </c>
      <c r="G159" s="1114">
        <v>43472</v>
      </c>
    </row>
    <row r="160" spans="1:7">
      <c r="B160" s="1120"/>
      <c r="C160" s="1136"/>
      <c r="D160" s="1135"/>
      <c r="E160" s="1114"/>
      <c r="F160" s="1114"/>
      <c r="G160" s="1114"/>
    </row>
    <row r="161" spans="1:7">
      <c r="A161" s="1134" t="s">
        <v>2746</v>
      </c>
      <c r="B161" s="1134"/>
      <c r="C161" s="1134"/>
      <c r="D161" s="1134"/>
      <c r="E161" s="1134"/>
      <c r="F161" s="1134"/>
      <c r="G161" s="1134"/>
    </row>
    <row r="162" spans="1:7">
      <c r="A162" s="1133"/>
      <c r="B162" s="1131" t="s">
        <v>40</v>
      </c>
      <c r="C162" s="1132" t="s">
        <v>41</v>
      </c>
      <c r="D162" s="1131" t="s">
        <v>11</v>
      </c>
      <c r="E162" s="1126" t="s">
        <v>2745</v>
      </c>
      <c r="F162" s="1130" t="s">
        <v>2744</v>
      </c>
      <c r="G162" s="1129" t="s">
        <v>108</v>
      </c>
    </row>
    <row r="163" spans="1:7">
      <c r="B163" s="1127"/>
      <c r="C163" s="1128"/>
      <c r="D163" s="1127"/>
      <c r="E163" s="1126" t="s">
        <v>44</v>
      </c>
      <c r="F163" s="1126" t="s">
        <v>44</v>
      </c>
      <c r="G163" s="1125" t="s">
        <v>45</v>
      </c>
    </row>
    <row r="164" spans="1:7">
      <c r="B164" s="1117" t="s">
        <v>2743</v>
      </c>
      <c r="C164" s="1117" t="s">
        <v>2742</v>
      </c>
      <c r="D164" s="1124" t="s">
        <v>136</v>
      </c>
      <c r="E164" s="1121">
        <v>43441</v>
      </c>
      <c r="F164" s="1121">
        <v>43445</v>
      </c>
      <c r="G164" s="1121">
        <v>43460</v>
      </c>
    </row>
    <row r="165" spans="1:7">
      <c r="B165" s="1123" t="s">
        <v>2741</v>
      </c>
      <c r="C165" s="1122" t="s">
        <v>2740</v>
      </c>
      <c r="D165" s="1118"/>
      <c r="E165" s="1121">
        <v>43448</v>
      </c>
      <c r="F165" s="1121">
        <v>43452</v>
      </c>
      <c r="G165" s="1121">
        <v>43467</v>
      </c>
    </row>
    <row r="166" spans="1:7">
      <c r="B166" s="1120" t="s">
        <v>2739</v>
      </c>
      <c r="C166" s="1119" t="s">
        <v>2738</v>
      </c>
      <c r="D166" s="1118"/>
      <c r="E166" s="1114">
        <v>43455</v>
      </c>
      <c r="F166" s="1114">
        <v>43459</v>
      </c>
      <c r="G166" s="1114">
        <v>43474</v>
      </c>
    </row>
    <row r="167" spans="1:7">
      <c r="B167" s="1117" t="s">
        <v>2737</v>
      </c>
      <c r="C167" s="1116" t="s">
        <v>2736</v>
      </c>
      <c r="D167" s="1118"/>
      <c r="E167" s="1114">
        <v>43462</v>
      </c>
      <c r="F167" s="1114">
        <v>43466</v>
      </c>
      <c r="G167" s="1114">
        <v>43481</v>
      </c>
    </row>
    <row r="168" spans="1:7">
      <c r="B168" s="1117"/>
      <c r="C168" s="1116"/>
      <c r="D168" s="1115"/>
      <c r="E168" s="1114"/>
      <c r="F168" s="1114"/>
      <c r="G168" s="1114"/>
    </row>
    <row r="169" spans="1:7">
      <c r="B169" s="1113"/>
    </row>
    <row r="170" spans="1:7">
      <c r="B170" s="1113"/>
    </row>
  </sheetData>
  <mergeCells count="101">
    <mergeCell ref="D164:D168"/>
    <mergeCell ref="A161:G161"/>
    <mergeCell ref="B162:B163"/>
    <mergeCell ref="C162:C163"/>
    <mergeCell ref="D162:D163"/>
    <mergeCell ref="A136:G136"/>
    <mergeCell ref="D156:D160"/>
    <mergeCell ref="D137:D138"/>
    <mergeCell ref="D139:D143"/>
    <mergeCell ref="A144:G144"/>
    <mergeCell ref="B119:B120"/>
    <mergeCell ref="C119:C120"/>
    <mergeCell ref="D58:D59"/>
    <mergeCell ref="A92:B92"/>
    <mergeCell ref="A93:G93"/>
    <mergeCell ref="D119:D120"/>
    <mergeCell ref="A118:G118"/>
    <mergeCell ref="B103:B104"/>
    <mergeCell ref="C103:C104"/>
    <mergeCell ref="D103:D104"/>
    <mergeCell ref="D121:D125"/>
    <mergeCell ref="A66:G66"/>
    <mergeCell ref="A127:G127"/>
    <mergeCell ref="B154:B155"/>
    <mergeCell ref="C154:C155"/>
    <mergeCell ref="D154:D155"/>
    <mergeCell ref="D147:D152"/>
    <mergeCell ref="A153:G153"/>
    <mergeCell ref="B137:B138"/>
    <mergeCell ref="C137:C138"/>
    <mergeCell ref="B145:B146"/>
    <mergeCell ref="C145:C146"/>
    <mergeCell ref="D145:D146"/>
    <mergeCell ref="B128:B129"/>
    <mergeCell ref="C128:C129"/>
    <mergeCell ref="D128:D129"/>
    <mergeCell ref="D130:D134"/>
    <mergeCell ref="D105:D109"/>
    <mergeCell ref="A110:G110"/>
    <mergeCell ref="B111:B112"/>
    <mergeCell ref="C111:C112"/>
    <mergeCell ref="D111:D112"/>
    <mergeCell ref="D113:D117"/>
    <mergeCell ref="D96:D100"/>
    <mergeCell ref="A102:G102"/>
    <mergeCell ref="B85:B86"/>
    <mergeCell ref="C85:C86"/>
    <mergeCell ref="D85:D86"/>
    <mergeCell ref="D87:D91"/>
    <mergeCell ref="B94:B95"/>
    <mergeCell ref="C94:C95"/>
    <mergeCell ref="D94:D95"/>
    <mergeCell ref="A84:G84"/>
    <mergeCell ref="B67:B68"/>
    <mergeCell ref="C67:C68"/>
    <mergeCell ref="D67:D68"/>
    <mergeCell ref="D69:D73"/>
    <mergeCell ref="A75:G75"/>
    <mergeCell ref="B76:B77"/>
    <mergeCell ref="C76:C77"/>
    <mergeCell ref="D76:D77"/>
    <mergeCell ref="D78:D82"/>
    <mergeCell ref="D60:D64"/>
    <mergeCell ref="A56:B56"/>
    <mergeCell ref="B49:B50"/>
    <mergeCell ref="C49:C50"/>
    <mergeCell ref="D49:D50"/>
    <mergeCell ref="D51:D54"/>
    <mergeCell ref="A57:G57"/>
    <mergeCell ref="B58:B59"/>
    <mergeCell ref="C58:C59"/>
    <mergeCell ref="A48:G48"/>
    <mergeCell ref="B32:B33"/>
    <mergeCell ref="C32:C33"/>
    <mergeCell ref="D32:D33"/>
    <mergeCell ref="A39:G39"/>
    <mergeCell ref="B40:B41"/>
    <mergeCell ref="C40:C41"/>
    <mergeCell ref="D40:D41"/>
    <mergeCell ref="D42:D46"/>
    <mergeCell ref="D35:D37"/>
    <mergeCell ref="A31:G31"/>
    <mergeCell ref="B15:B16"/>
    <mergeCell ref="C15:C16"/>
    <mergeCell ref="D15:D16"/>
    <mergeCell ref="A22:G22"/>
    <mergeCell ref="D17:D21"/>
    <mergeCell ref="B23:B24"/>
    <mergeCell ref="C23:C24"/>
    <mergeCell ref="D23:D24"/>
    <mergeCell ref="D25:D29"/>
    <mergeCell ref="A1:G1"/>
    <mergeCell ref="B2:E2"/>
    <mergeCell ref="B3:G3"/>
    <mergeCell ref="A4:B4"/>
    <mergeCell ref="D8:D11"/>
    <mergeCell ref="A14:G14"/>
    <mergeCell ref="A5:B5"/>
    <mergeCell ref="B6:B7"/>
    <mergeCell ref="C6:C7"/>
    <mergeCell ref="D6:D7"/>
  </mergeCells>
  <phoneticPr fontId="9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workbookViewId="0">
      <selection activeCell="K25" sqref="K25"/>
    </sheetView>
  </sheetViews>
  <sheetFormatPr defaultRowHeight="16.5"/>
  <cols>
    <col min="1" max="1" width="15.25" style="615" customWidth="1"/>
    <col min="2" max="2" width="22.25" style="615" customWidth="1"/>
    <col min="3" max="3" width="18.5" style="616" customWidth="1"/>
    <col min="4" max="4" width="19.375" style="615" customWidth="1"/>
    <col min="5" max="5" width="17.375" style="615" customWidth="1"/>
    <col min="6" max="6" width="20.125" style="615" customWidth="1"/>
    <col min="7" max="7" width="17.75" style="615" customWidth="1"/>
    <col min="8" max="8" width="13.875" style="615" customWidth="1"/>
    <col min="9" max="16384" width="9" style="615"/>
  </cols>
  <sheetData>
    <row r="1" spans="1:11" ht="62.25" customHeight="1">
      <c r="A1" s="926" t="s">
        <v>2633</v>
      </c>
      <c r="B1" s="926"/>
      <c r="C1" s="926"/>
      <c r="D1" s="926"/>
      <c r="E1" s="926"/>
      <c r="F1" s="927"/>
      <c r="G1" s="926"/>
      <c r="H1" s="655"/>
      <c r="I1" s="638"/>
      <c r="J1" s="925"/>
      <c r="K1" s="925"/>
    </row>
    <row r="2" spans="1:11" ht="36" customHeight="1">
      <c r="A2" s="928" t="s">
        <v>2632</v>
      </c>
      <c r="B2" s="928"/>
      <c r="C2" s="658"/>
      <c r="D2" s="657"/>
      <c r="E2" s="657"/>
      <c r="F2" s="657"/>
      <c r="G2" s="656">
        <v>43435</v>
      </c>
      <c r="H2" s="655"/>
      <c r="I2" s="638"/>
      <c r="J2" s="654"/>
      <c r="K2" s="653"/>
    </row>
    <row r="3" spans="1:11" ht="23.25" customHeight="1">
      <c r="A3" s="928" t="s">
        <v>2631</v>
      </c>
      <c r="B3" s="928"/>
      <c r="C3" s="928"/>
      <c r="D3" s="928"/>
      <c r="E3" s="928"/>
      <c r="F3" s="928"/>
      <c r="G3" s="928"/>
      <c r="H3" s="655"/>
      <c r="I3" s="638"/>
      <c r="J3" s="654"/>
      <c r="K3" s="653"/>
    </row>
    <row r="4" spans="1:11">
      <c r="A4" s="647" t="s">
        <v>198</v>
      </c>
      <c r="B4" s="647"/>
      <c r="C4" s="648"/>
      <c r="D4" s="647"/>
      <c r="E4" s="647"/>
      <c r="F4" s="647"/>
      <c r="G4" s="647"/>
      <c r="H4" s="639"/>
      <c r="I4" s="639"/>
      <c r="J4" s="647"/>
      <c r="K4" s="647"/>
    </row>
    <row r="5" spans="1:11">
      <c r="A5" s="624" t="s">
        <v>2630</v>
      </c>
      <c r="B5" s="652"/>
      <c r="C5" s="645"/>
      <c r="D5" s="651"/>
      <c r="E5" s="651"/>
      <c r="F5" s="644"/>
      <c r="G5" s="644"/>
    </row>
    <row r="6" spans="1:11">
      <c r="B6" s="917" t="s">
        <v>825</v>
      </c>
      <c r="C6" s="915" t="s">
        <v>1510</v>
      </c>
      <c r="D6" s="917" t="s">
        <v>1669</v>
      </c>
      <c r="E6" s="622" t="s">
        <v>2597</v>
      </c>
      <c r="F6" s="622" t="s">
        <v>2597</v>
      </c>
      <c r="G6" s="622" t="s">
        <v>2630</v>
      </c>
    </row>
    <row r="7" spans="1:11">
      <c r="B7" s="918"/>
      <c r="C7" s="916"/>
      <c r="D7" s="918"/>
      <c r="E7" s="622" t="s">
        <v>1507</v>
      </c>
      <c r="F7" s="622" t="s">
        <v>1065</v>
      </c>
      <c r="G7" s="622" t="s">
        <v>1066</v>
      </c>
    </row>
    <row r="8" spans="1:11">
      <c r="B8" s="646" t="s">
        <v>2629</v>
      </c>
      <c r="C8" s="646">
        <v>8</v>
      </c>
      <c r="D8" s="919" t="s">
        <v>2628</v>
      </c>
      <c r="E8" s="619">
        <v>43431</v>
      </c>
      <c r="F8" s="619">
        <v>43435</v>
      </c>
      <c r="G8" s="619">
        <v>43460</v>
      </c>
    </row>
    <row r="9" spans="1:11">
      <c r="B9" s="646" t="s">
        <v>1966</v>
      </c>
      <c r="C9" s="646">
        <v>5</v>
      </c>
      <c r="D9" s="920"/>
      <c r="E9" s="619">
        <f t="shared" ref="E9:G12" si="0">E8+7</f>
        <v>43438</v>
      </c>
      <c r="F9" s="619">
        <f t="shared" si="0"/>
        <v>43442</v>
      </c>
      <c r="G9" s="619">
        <f t="shared" si="0"/>
        <v>43467</v>
      </c>
    </row>
    <row r="10" spans="1:11">
      <c r="B10" s="646" t="s">
        <v>1964</v>
      </c>
      <c r="C10" s="646">
        <v>30</v>
      </c>
      <c r="D10" s="920"/>
      <c r="E10" s="619">
        <f t="shared" si="0"/>
        <v>43445</v>
      </c>
      <c r="F10" s="619">
        <f t="shared" si="0"/>
        <v>43449</v>
      </c>
      <c r="G10" s="619">
        <f t="shared" si="0"/>
        <v>43474</v>
      </c>
    </row>
    <row r="11" spans="1:11">
      <c r="B11" s="646" t="s">
        <v>1963</v>
      </c>
      <c r="C11" s="646">
        <v>7</v>
      </c>
      <c r="D11" s="920"/>
      <c r="E11" s="619">
        <f t="shared" si="0"/>
        <v>43452</v>
      </c>
      <c r="F11" s="619">
        <f t="shared" si="0"/>
        <v>43456</v>
      </c>
      <c r="G11" s="619">
        <f t="shared" si="0"/>
        <v>43481</v>
      </c>
    </row>
    <row r="12" spans="1:11">
      <c r="B12" s="646" t="s">
        <v>1962</v>
      </c>
      <c r="C12" s="646">
        <v>30</v>
      </c>
      <c r="D12" s="921"/>
      <c r="E12" s="619">
        <f t="shared" si="0"/>
        <v>43459</v>
      </c>
      <c r="F12" s="619">
        <f t="shared" si="0"/>
        <v>43463</v>
      </c>
      <c r="G12" s="619">
        <f t="shared" si="0"/>
        <v>43488</v>
      </c>
    </row>
    <row r="13" spans="1:11">
      <c r="B13" s="650"/>
      <c r="C13" s="650"/>
      <c r="D13" s="640"/>
      <c r="E13" s="634"/>
      <c r="F13" s="634"/>
      <c r="G13" s="649"/>
    </row>
    <row r="14" spans="1:11">
      <c r="A14" s="647" t="s">
        <v>221</v>
      </c>
      <c r="B14" s="647"/>
      <c r="C14" s="648"/>
      <c r="D14" s="647"/>
      <c r="E14" s="647"/>
      <c r="F14" s="647"/>
      <c r="G14" s="647"/>
      <c r="H14" s="639"/>
    </row>
    <row r="15" spans="1:11">
      <c r="A15" s="624" t="s">
        <v>2627</v>
      </c>
    </row>
    <row r="16" spans="1:11">
      <c r="B16" s="917" t="s">
        <v>825</v>
      </c>
      <c r="C16" s="915" t="s">
        <v>1510</v>
      </c>
      <c r="D16" s="917" t="s">
        <v>1669</v>
      </c>
      <c r="E16" s="622" t="s">
        <v>2597</v>
      </c>
      <c r="F16" s="622" t="s">
        <v>2597</v>
      </c>
      <c r="G16" s="622" t="s">
        <v>1917</v>
      </c>
    </row>
    <row r="17" spans="1:8">
      <c r="B17" s="918"/>
      <c r="C17" s="916"/>
      <c r="D17" s="918"/>
      <c r="E17" s="622" t="s">
        <v>1507</v>
      </c>
      <c r="F17" s="622" t="s">
        <v>1065</v>
      </c>
      <c r="G17" s="622" t="s">
        <v>1066</v>
      </c>
    </row>
    <row r="18" spans="1:8">
      <c r="B18" s="646" t="s">
        <v>2624</v>
      </c>
      <c r="C18" s="646" t="s">
        <v>2626</v>
      </c>
      <c r="D18" s="922" t="s">
        <v>2342</v>
      </c>
      <c r="E18" s="618">
        <v>43430</v>
      </c>
      <c r="F18" s="618">
        <v>43440</v>
      </c>
      <c r="G18" s="618">
        <v>43471</v>
      </c>
    </row>
    <row r="19" spans="1:8">
      <c r="B19" s="646" t="s">
        <v>2624</v>
      </c>
      <c r="C19" s="646" t="s">
        <v>2625</v>
      </c>
      <c r="D19" s="923"/>
      <c r="E19" s="618">
        <f t="shared" ref="E19:G21" si="1">E18+7</f>
        <v>43437</v>
      </c>
      <c r="F19" s="618">
        <f t="shared" si="1"/>
        <v>43447</v>
      </c>
      <c r="G19" s="618">
        <f t="shared" si="1"/>
        <v>43478</v>
      </c>
    </row>
    <row r="20" spans="1:8">
      <c r="B20" s="646" t="s">
        <v>2624</v>
      </c>
      <c r="C20" s="646" t="s">
        <v>2623</v>
      </c>
      <c r="D20" s="923"/>
      <c r="E20" s="618">
        <f t="shared" si="1"/>
        <v>43444</v>
      </c>
      <c r="F20" s="618">
        <f t="shared" si="1"/>
        <v>43454</v>
      </c>
      <c r="G20" s="618">
        <f t="shared" si="1"/>
        <v>43485</v>
      </c>
    </row>
    <row r="21" spans="1:8">
      <c r="B21" s="646" t="s">
        <v>2622</v>
      </c>
      <c r="C21" s="646" t="s">
        <v>2621</v>
      </c>
      <c r="D21" s="924"/>
      <c r="E21" s="618">
        <f t="shared" si="1"/>
        <v>43451</v>
      </c>
      <c r="F21" s="618">
        <f t="shared" si="1"/>
        <v>43461</v>
      </c>
      <c r="G21" s="618">
        <f t="shared" si="1"/>
        <v>43492</v>
      </c>
    </row>
    <row r="22" spans="1:8">
      <c r="A22" s="644"/>
      <c r="C22" s="645"/>
      <c r="D22" s="644"/>
    </row>
    <row r="23" spans="1:8" s="638" customFormat="1">
      <c r="A23" s="933" t="s">
        <v>2620</v>
      </c>
      <c r="B23" s="933"/>
      <c r="C23" s="933"/>
      <c r="D23" s="933"/>
      <c r="E23" s="933"/>
      <c r="F23" s="933"/>
      <c r="G23" s="933"/>
      <c r="H23" s="639"/>
    </row>
    <row r="24" spans="1:8">
      <c r="A24" s="643" t="s">
        <v>1750</v>
      </c>
    </row>
    <row r="25" spans="1:8">
      <c r="B25" s="917" t="s">
        <v>825</v>
      </c>
      <c r="C25" s="915" t="s">
        <v>1510</v>
      </c>
      <c r="D25" s="917" t="s">
        <v>42</v>
      </c>
      <c r="E25" s="622" t="s">
        <v>2597</v>
      </c>
      <c r="F25" s="622" t="s">
        <v>2597</v>
      </c>
      <c r="G25" s="622" t="s">
        <v>1750</v>
      </c>
    </row>
    <row r="26" spans="1:8">
      <c r="B26" s="918"/>
      <c r="C26" s="916"/>
      <c r="D26" s="918"/>
      <c r="E26" s="622" t="s">
        <v>1507</v>
      </c>
      <c r="F26" s="622" t="s">
        <v>1065</v>
      </c>
      <c r="G26" s="622" t="s">
        <v>45</v>
      </c>
    </row>
    <row r="27" spans="1:8">
      <c r="B27" s="620" t="s">
        <v>2613</v>
      </c>
      <c r="C27" s="620" t="s">
        <v>2619</v>
      </c>
      <c r="D27" s="922" t="s">
        <v>2618</v>
      </c>
      <c r="E27" s="619">
        <v>43433</v>
      </c>
      <c r="F27" s="619">
        <v>43436</v>
      </c>
      <c r="G27" s="619">
        <v>43439</v>
      </c>
    </row>
    <row r="28" spans="1:8">
      <c r="B28" s="620" t="s">
        <v>2615</v>
      </c>
      <c r="C28" s="620" t="s">
        <v>2617</v>
      </c>
      <c r="D28" s="923"/>
      <c r="E28" s="619">
        <f t="shared" ref="E28:G31" si="2">E27+7</f>
        <v>43440</v>
      </c>
      <c r="F28" s="619">
        <f t="shared" si="2"/>
        <v>43443</v>
      </c>
      <c r="G28" s="619">
        <f t="shared" si="2"/>
        <v>43446</v>
      </c>
    </row>
    <row r="29" spans="1:8">
      <c r="B29" s="620" t="s">
        <v>2613</v>
      </c>
      <c r="C29" s="620" t="s">
        <v>2616</v>
      </c>
      <c r="D29" s="923"/>
      <c r="E29" s="619">
        <f t="shared" si="2"/>
        <v>43447</v>
      </c>
      <c r="F29" s="619">
        <f t="shared" si="2"/>
        <v>43450</v>
      </c>
      <c r="G29" s="619">
        <f t="shared" si="2"/>
        <v>43453</v>
      </c>
    </row>
    <row r="30" spans="1:8">
      <c r="B30" s="620" t="s">
        <v>2615</v>
      </c>
      <c r="C30" s="620" t="s">
        <v>2614</v>
      </c>
      <c r="D30" s="923"/>
      <c r="E30" s="619">
        <f t="shared" si="2"/>
        <v>43454</v>
      </c>
      <c r="F30" s="619">
        <f t="shared" si="2"/>
        <v>43457</v>
      </c>
      <c r="G30" s="619">
        <f t="shared" si="2"/>
        <v>43460</v>
      </c>
    </row>
    <row r="31" spans="1:8">
      <c r="B31" s="620" t="s">
        <v>2613</v>
      </c>
      <c r="C31" s="620" t="s">
        <v>2612</v>
      </c>
      <c r="D31" s="924"/>
      <c r="E31" s="619">
        <f t="shared" si="2"/>
        <v>43461</v>
      </c>
      <c r="F31" s="619">
        <f t="shared" si="2"/>
        <v>43464</v>
      </c>
      <c r="G31" s="619">
        <f t="shared" si="2"/>
        <v>43467</v>
      </c>
    </row>
    <row r="32" spans="1:8">
      <c r="C32" s="615"/>
    </row>
    <row r="33" spans="1:8" s="617" customFormat="1">
      <c r="B33" s="642"/>
      <c r="C33" s="641"/>
      <c r="D33" s="640"/>
      <c r="E33" s="634"/>
      <c r="F33" s="634"/>
      <c r="G33" s="634"/>
    </row>
    <row r="34" spans="1:8" s="638" customFormat="1">
      <c r="A34" s="933" t="s">
        <v>163</v>
      </c>
      <c r="B34" s="933"/>
      <c r="C34" s="933"/>
      <c r="D34" s="933"/>
      <c r="E34" s="933"/>
      <c r="F34" s="933"/>
      <c r="G34" s="933"/>
      <c r="H34" s="639"/>
    </row>
    <row r="35" spans="1:8" s="633" customFormat="1">
      <c r="A35" s="624" t="s">
        <v>2611</v>
      </c>
      <c r="B35" s="637"/>
      <c r="C35" s="636"/>
      <c r="D35" s="635"/>
      <c r="E35" s="635"/>
      <c r="F35" s="634"/>
      <c r="G35" s="634"/>
      <c r="H35" s="629"/>
    </row>
    <row r="36" spans="1:8" s="633" customFormat="1">
      <c r="A36" s="617"/>
      <c r="B36" s="931" t="s">
        <v>825</v>
      </c>
      <c r="C36" s="929" t="s">
        <v>1510</v>
      </c>
      <c r="D36" s="931" t="s">
        <v>1669</v>
      </c>
      <c r="E36" s="622" t="s">
        <v>2597</v>
      </c>
      <c r="F36" s="622" t="s">
        <v>2597</v>
      </c>
      <c r="G36" s="622" t="s">
        <v>2611</v>
      </c>
      <c r="H36" s="617"/>
    </row>
    <row r="37" spans="1:8" s="633" customFormat="1">
      <c r="A37" s="617"/>
      <c r="B37" s="932"/>
      <c r="C37" s="930"/>
      <c r="D37" s="932"/>
      <c r="E37" s="622" t="s">
        <v>1507</v>
      </c>
      <c r="F37" s="622" t="s">
        <v>1065</v>
      </c>
      <c r="G37" s="622" t="s">
        <v>1066</v>
      </c>
      <c r="H37" s="617"/>
    </row>
    <row r="38" spans="1:8" s="633" customFormat="1">
      <c r="A38" s="617"/>
      <c r="B38" s="620" t="s">
        <v>2610</v>
      </c>
      <c r="C38" s="620" t="s">
        <v>1839</v>
      </c>
      <c r="D38" s="922" t="s">
        <v>2609</v>
      </c>
      <c r="E38" s="619">
        <v>43433</v>
      </c>
      <c r="F38" s="619">
        <v>43438</v>
      </c>
      <c r="G38" s="619">
        <v>43470</v>
      </c>
      <c r="H38" s="617"/>
    </row>
    <row r="39" spans="1:8" s="633" customFormat="1">
      <c r="A39" s="617"/>
      <c r="B39" s="620" t="s">
        <v>2608</v>
      </c>
      <c r="C39" s="620" t="s">
        <v>1240</v>
      </c>
      <c r="D39" s="923"/>
      <c r="E39" s="619">
        <f t="shared" ref="E39:G41" si="3">E38+7</f>
        <v>43440</v>
      </c>
      <c r="F39" s="619">
        <f t="shared" si="3"/>
        <v>43445</v>
      </c>
      <c r="G39" s="619">
        <f t="shared" si="3"/>
        <v>43477</v>
      </c>
      <c r="H39" s="617"/>
    </row>
    <row r="40" spans="1:8" s="633" customFormat="1">
      <c r="A40" s="617"/>
      <c r="B40" s="620" t="s">
        <v>2607</v>
      </c>
      <c r="C40" s="620" t="s">
        <v>1237</v>
      </c>
      <c r="D40" s="923"/>
      <c r="E40" s="619">
        <f t="shared" si="3"/>
        <v>43447</v>
      </c>
      <c r="F40" s="619">
        <f t="shared" si="3"/>
        <v>43452</v>
      </c>
      <c r="G40" s="619">
        <f t="shared" si="3"/>
        <v>43484</v>
      </c>
      <c r="H40" s="617"/>
    </row>
    <row r="41" spans="1:8" s="633" customFormat="1">
      <c r="A41" s="617"/>
      <c r="B41" s="620" t="s">
        <v>2606</v>
      </c>
      <c r="C41" s="620" t="s">
        <v>1235</v>
      </c>
      <c r="D41" s="924"/>
      <c r="E41" s="619">
        <f t="shared" si="3"/>
        <v>43454</v>
      </c>
      <c r="F41" s="619">
        <f t="shared" si="3"/>
        <v>43459</v>
      </c>
      <c r="G41" s="619">
        <f t="shared" si="3"/>
        <v>43491</v>
      </c>
      <c r="H41" s="617"/>
    </row>
    <row r="42" spans="1:8" s="617" customFormat="1">
      <c r="B42" s="632"/>
    </row>
    <row r="43" spans="1:8" s="617" customFormat="1">
      <c r="A43" s="624" t="s">
        <v>1232</v>
      </c>
      <c r="B43" s="631"/>
      <c r="C43" s="630"/>
      <c r="D43" s="624"/>
      <c r="E43" s="624"/>
      <c r="F43" s="624"/>
      <c r="G43" s="629"/>
    </row>
    <row r="44" spans="1:8" s="617" customFormat="1">
      <c r="B44" s="931" t="s">
        <v>825</v>
      </c>
      <c r="C44" s="929" t="s">
        <v>1510</v>
      </c>
      <c r="D44" s="931" t="s">
        <v>1669</v>
      </c>
      <c r="E44" s="622" t="s">
        <v>2597</v>
      </c>
      <c r="F44" s="622" t="s">
        <v>2597</v>
      </c>
      <c r="G44" s="622" t="s">
        <v>1232</v>
      </c>
    </row>
    <row r="45" spans="1:8" s="617" customFormat="1">
      <c r="B45" s="932"/>
      <c r="C45" s="930"/>
      <c r="D45" s="932"/>
      <c r="E45" s="622" t="s">
        <v>1507</v>
      </c>
      <c r="F45" s="622" t="s">
        <v>1065</v>
      </c>
      <c r="G45" s="622" t="s">
        <v>1066</v>
      </c>
    </row>
    <row r="46" spans="1:8" s="617" customFormat="1">
      <c r="B46" s="620" t="s">
        <v>2605</v>
      </c>
      <c r="C46" s="620" t="s">
        <v>1117</v>
      </c>
      <c r="D46" s="922" t="s">
        <v>2604</v>
      </c>
      <c r="E46" s="619">
        <v>43432</v>
      </c>
      <c r="F46" s="619">
        <v>43436</v>
      </c>
      <c r="G46" s="619">
        <v>43459</v>
      </c>
    </row>
    <row r="47" spans="1:8" s="617" customFormat="1">
      <c r="B47" s="620" t="s">
        <v>2603</v>
      </c>
      <c r="C47" s="620" t="s">
        <v>2602</v>
      </c>
      <c r="D47" s="923"/>
      <c r="E47" s="619">
        <f t="shared" ref="E47:G50" si="4">E46+7</f>
        <v>43439</v>
      </c>
      <c r="F47" s="619">
        <f t="shared" si="4"/>
        <v>43443</v>
      </c>
      <c r="G47" s="619">
        <f t="shared" si="4"/>
        <v>43466</v>
      </c>
    </row>
    <row r="48" spans="1:8" s="617" customFormat="1">
      <c r="B48" s="620" t="s">
        <v>2601</v>
      </c>
      <c r="C48" s="620" t="s">
        <v>1215</v>
      </c>
      <c r="D48" s="923"/>
      <c r="E48" s="619">
        <f t="shared" si="4"/>
        <v>43446</v>
      </c>
      <c r="F48" s="619">
        <f t="shared" si="4"/>
        <v>43450</v>
      </c>
      <c r="G48" s="619">
        <f t="shared" si="4"/>
        <v>43473</v>
      </c>
    </row>
    <row r="49" spans="1:7" s="617" customFormat="1">
      <c r="B49" s="620" t="s">
        <v>2600</v>
      </c>
      <c r="C49" s="620" t="s">
        <v>2599</v>
      </c>
      <c r="D49" s="923"/>
      <c r="E49" s="619">
        <f t="shared" si="4"/>
        <v>43453</v>
      </c>
      <c r="F49" s="619">
        <f t="shared" si="4"/>
        <v>43457</v>
      </c>
      <c r="G49" s="619">
        <f t="shared" si="4"/>
        <v>43480</v>
      </c>
    </row>
    <row r="50" spans="1:7" s="617" customFormat="1">
      <c r="B50" s="620" t="s">
        <v>2598</v>
      </c>
      <c r="C50" s="620" t="s">
        <v>1211</v>
      </c>
      <c r="D50" s="924"/>
      <c r="E50" s="619">
        <f t="shared" si="4"/>
        <v>43460</v>
      </c>
      <c r="F50" s="619">
        <f t="shared" si="4"/>
        <v>43464</v>
      </c>
      <c r="G50" s="619">
        <f t="shared" si="4"/>
        <v>43487</v>
      </c>
    </row>
    <row r="51" spans="1:7" s="617" customFormat="1">
      <c r="B51" s="628"/>
      <c r="C51" s="623"/>
    </row>
    <row r="52" spans="1:7" s="617" customFormat="1">
      <c r="A52" s="624"/>
      <c r="B52" s="625"/>
      <c r="C52" s="627"/>
      <c r="D52" s="626"/>
      <c r="E52" s="626"/>
      <c r="F52" s="625"/>
    </row>
    <row r="53" spans="1:7" s="617" customFormat="1">
      <c r="A53" s="624" t="s">
        <v>2596</v>
      </c>
      <c r="C53" s="623"/>
    </row>
    <row r="54" spans="1:7" s="617" customFormat="1">
      <c r="B54" s="931" t="s">
        <v>825</v>
      </c>
      <c r="C54" s="929" t="s">
        <v>1510</v>
      </c>
      <c r="D54" s="931" t="s">
        <v>42</v>
      </c>
      <c r="E54" s="622" t="s">
        <v>2597</v>
      </c>
      <c r="F54" s="622" t="s">
        <v>2597</v>
      </c>
      <c r="G54" s="622" t="s">
        <v>2596</v>
      </c>
    </row>
    <row r="55" spans="1:7" s="617" customFormat="1" ht="13.5" customHeight="1">
      <c r="B55" s="932"/>
      <c r="C55" s="930"/>
      <c r="D55" s="932"/>
      <c r="E55" s="622" t="s">
        <v>1507</v>
      </c>
      <c r="F55" s="622" t="s">
        <v>44</v>
      </c>
      <c r="G55" s="622" t="s">
        <v>45</v>
      </c>
    </row>
    <row r="56" spans="1:7" s="617" customFormat="1" ht="19.5" customHeight="1">
      <c r="B56" s="620" t="s">
        <v>2595</v>
      </c>
      <c r="C56" s="620" t="s">
        <v>2594</v>
      </c>
      <c r="D56" s="922" t="s">
        <v>2593</v>
      </c>
      <c r="E56" s="619">
        <v>43431</v>
      </c>
      <c r="F56" s="619">
        <v>43435</v>
      </c>
      <c r="G56" s="619">
        <v>43476</v>
      </c>
    </row>
    <row r="57" spans="1:7" s="617" customFormat="1" ht="18.75" customHeight="1">
      <c r="B57" s="621" t="s">
        <v>1906</v>
      </c>
      <c r="C57" s="621" t="s">
        <v>2592</v>
      </c>
      <c r="D57" s="923"/>
      <c r="E57" s="619"/>
      <c r="F57" s="619">
        <f>F56+7</f>
        <v>43442</v>
      </c>
      <c r="G57" s="618"/>
    </row>
    <row r="58" spans="1:7" s="617" customFormat="1" ht="19.5" customHeight="1">
      <c r="B58" s="620" t="s">
        <v>2591</v>
      </c>
      <c r="C58" s="620" t="s">
        <v>2590</v>
      </c>
      <c r="D58" s="923"/>
      <c r="E58" s="619">
        <v>43445</v>
      </c>
      <c r="F58" s="619">
        <f>F57+7</f>
        <v>43449</v>
      </c>
      <c r="G58" s="618">
        <v>43490</v>
      </c>
    </row>
    <row r="59" spans="1:7" s="617" customFormat="1">
      <c r="B59" s="620" t="s">
        <v>2589</v>
      </c>
      <c r="C59" s="620" t="s">
        <v>2588</v>
      </c>
      <c r="D59" s="923"/>
      <c r="E59" s="619">
        <f>E58+7</f>
        <v>43452</v>
      </c>
      <c r="F59" s="619">
        <f>F58+7</f>
        <v>43456</v>
      </c>
      <c r="G59" s="618">
        <f>G58+7</f>
        <v>43497</v>
      </c>
    </row>
    <row r="60" spans="1:7" s="617" customFormat="1" ht="19.5" customHeight="1">
      <c r="B60" s="620" t="s">
        <v>2587</v>
      </c>
      <c r="C60" s="620" t="s">
        <v>2586</v>
      </c>
      <c r="D60" s="924"/>
      <c r="E60" s="619">
        <f>E59+7</f>
        <v>43459</v>
      </c>
      <c r="F60" s="619">
        <f>F59+7</f>
        <v>43463</v>
      </c>
      <c r="G60" s="618">
        <f>G59+7</f>
        <v>43504</v>
      </c>
    </row>
    <row r="61" spans="1:7">
      <c r="C61" s="615"/>
    </row>
  </sheetData>
  <mergeCells count="30">
    <mergeCell ref="D56:D60"/>
    <mergeCell ref="A23:G23"/>
    <mergeCell ref="A34:G34"/>
    <mergeCell ref="C25:C26"/>
    <mergeCell ref="D27:D31"/>
    <mergeCell ref="B36:B37"/>
    <mergeCell ref="C36:C37"/>
    <mergeCell ref="D36:D37"/>
    <mergeCell ref="B54:B55"/>
    <mergeCell ref="C54:C55"/>
    <mergeCell ref="D54:D55"/>
    <mergeCell ref="D38:D41"/>
    <mergeCell ref="B44:B45"/>
    <mergeCell ref="C44:C45"/>
    <mergeCell ref="D44:D45"/>
    <mergeCell ref="D46:D50"/>
    <mergeCell ref="D25:D26"/>
    <mergeCell ref="B25:B26"/>
    <mergeCell ref="J1:K1"/>
    <mergeCell ref="A1:G1"/>
    <mergeCell ref="A2:B2"/>
    <mergeCell ref="A3:G3"/>
    <mergeCell ref="D16:D17"/>
    <mergeCell ref="C16:C17"/>
    <mergeCell ref="B16:B17"/>
    <mergeCell ref="C6:C7"/>
    <mergeCell ref="B6:B7"/>
    <mergeCell ref="D6:D7"/>
    <mergeCell ref="D8:D12"/>
    <mergeCell ref="D18:D21"/>
  </mergeCells>
  <phoneticPr fontId="9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6"/>
  <sheetViews>
    <sheetView workbookViewId="0">
      <selection activeCell="J19" sqref="J19"/>
    </sheetView>
  </sheetViews>
  <sheetFormatPr defaultColWidth="9" defaultRowHeight="15.75"/>
  <cols>
    <col min="1" max="1" width="5.25" style="936" customWidth="1"/>
    <col min="2" max="2" width="40.375" style="935" customWidth="1"/>
    <col min="3" max="3" width="13.125" style="935" customWidth="1"/>
    <col min="4" max="4" width="9.75" style="934" customWidth="1"/>
    <col min="5" max="5" width="12.5" style="935" customWidth="1"/>
    <col min="6" max="6" width="15" style="935" customWidth="1"/>
    <col min="7" max="7" width="13.125" style="934" customWidth="1"/>
    <col min="8" max="9" width="9" style="934"/>
    <col min="10" max="10" width="19.125" style="934" customWidth="1"/>
    <col min="11" max="16384" width="9" style="934"/>
  </cols>
  <sheetData>
    <row r="1" spans="1:7" ht="49.5" customHeight="1">
      <c r="A1" s="1109" t="s">
        <v>2735</v>
      </c>
      <c r="B1" s="1109"/>
      <c r="C1" s="1109"/>
      <c r="D1" s="1109"/>
      <c r="E1" s="1109"/>
      <c r="F1" s="1109"/>
    </row>
    <row r="2" spans="1:7">
      <c r="A2" s="1106"/>
      <c r="B2" s="1108" t="s">
        <v>2734</v>
      </c>
      <c r="C2" s="1108"/>
      <c r="D2" s="1108"/>
      <c r="E2" s="1108"/>
      <c r="F2" s="1107">
        <v>43435</v>
      </c>
    </row>
    <row r="3" spans="1:7">
      <c r="A3" s="1106"/>
      <c r="B3" s="1105" t="s">
        <v>2733</v>
      </c>
      <c r="C3" s="1104"/>
      <c r="D3" s="1104"/>
      <c r="E3" s="1104"/>
      <c r="F3" s="1104"/>
    </row>
    <row r="4" spans="1:7" ht="17.25">
      <c r="A4" s="1103" t="s">
        <v>2732</v>
      </c>
      <c r="B4" s="1103"/>
      <c r="C4" s="1102"/>
      <c r="D4" s="1101"/>
      <c r="E4" s="1101"/>
      <c r="F4" s="1100"/>
    </row>
    <row r="5" spans="1:7" s="948" customFormat="1" ht="17.25">
      <c r="A5" s="1028" t="s">
        <v>39</v>
      </c>
      <c r="B5" s="1028"/>
      <c r="C5" s="1026"/>
      <c r="D5" s="1099"/>
      <c r="E5" s="1099"/>
      <c r="F5" s="1098"/>
      <c r="G5" s="963"/>
    </row>
    <row r="6" spans="1:7" ht="17.25">
      <c r="A6" s="1097"/>
      <c r="B6" s="952" t="s">
        <v>40</v>
      </c>
      <c r="C6" s="952" t="s">
        <v>41</v>
      </c>
      <c r="D6" s="952" t="s">
        <v>11</v>
      </c>
      <c r="E6" s="955" t="s">
        <v>2639</v>
      </c>
      <c r="F6" s="951" t="s">
        <v>39</v>
      </c>
    </row>
    <row r="7" spans="1:7" ht="17.25">
      <c r="A7" s="1097"/>
      <c r="B7" s="952"/>
      <c r="C7" s="952"/>
      <c r="D7" s="952"/>
      <c r="E7" s="951" t="s">
        <v>44</v>
      </c>
      <c r="F7" s="951" t="s">
        <v>45</v>
      </c>
    </row>
    <row r="8" spans="1:7" ht="17.25">
      <c r="A8" s="947"/>
      <c r="B8" s="1096" t="s">
        <v>2642</v>
      </c>
      <c r="C8" s="944" t="s">
        <v>2731</v>
      </c>
      <c r="D8" s="973" t="s">
        <v>2730</v>
      </c>
      <c r="E8" s="942">
        <v>43435</v>
      </c>
      <c r="F8" s="942">
        <v>43418</v>
      </c>
    </row>
    <row r="9" spans="1:7" ht="17.25">
      <c r="A9" s="947"/>
      <c r="B9" s="1096" t="s">
        <v>2642</v>
      </c>
      <c r="C9" s="944" t="s">
        <v>2729</v>
      </c>
      <c r="D9" s="973"/>
      <c r="E9" s="942">
        <v>43442</v>
      </c>
      <c r="F9" s="942">
        <f>E9+30</f>
        <v>43472</v>
      </c>
    </row>
    <row r="10" spans="1:7" ht="17.25">
      <c r="A10" s="947"/>
      <c r="B10" s="1096" t="s">
        <v>2642</v>
      </c>
      <c r="C10" s="944" t="s">
        <v>2728</v>
      </c>
      <c r="D10" s="973"/>
      <c r="E10" s="942">
        <v>43449</v>
      </c>
      <c r="F10" s="942">
        <f>E10+30</f>
        <v>43479</v>
      </c>
    </row>
    <row r="11" spans="1:7" ht="17.25">
      <c r="A11" s="947"/>
      <c r="B11" s="1096" t="s">
        <v>2642</v>
      </c>
      <c r="C11" s="944" t="s">
        <v>2727</v>
      </c>
      <c r="D11" s="973"/>
      <c r="E11" s="942">
        <v>43456</v>
      </c>
      <c r="F11" s="942">
        <f>E11+30</f>
        <v>43486</v>
      </c>
    </row>
    <row r="12" spans="1:7" ht="17.25">
      <c r="A12" s="947"/>
      <c r="B12" s="1095"/>
      <c r="C12" s="1095"/>
      <c r="D12" s="1086"/>
      <c r="E12" s="1094"/>
      <c r="F12" s="1093"/>
    </row>
    <row r="13" spans="1:7" s="948" customFormat="1" ht="17.25">
      <c r="A13" s="1037" t="s">
        <v>55</v>
      </c>
      <c r="B13" s="1037"/>
      <c r="C13" s="1036"/>
      <c r="D13" s="1035"/>
      <c r="E13" s="1035"/>
      <c r="F13" s="1034"/>
      <c r="G13" s="963"/>
    </row>
    <row r="14" spans="1:7" ht="17.25">
      <c r="A14" s="947"/>
      <c r="B14" s="952" t="s">
        <v>40</v>
      </c>
      <c r="C14" s="964" t="s">
        <v>41</v>
      </c>
      <c r="D14" s="952" t="s">
        <v>11</v>
      </c>
      <c r="E14" s="955" t="s">
        <v>2639</v>
      </c>
      <c r="F14" s="951" t="s">
        <v>208</v>
      </c>
    </row>
    <row r="15" spans="1:7" ht="17.25">
      <c r="A15" s="947"/>
      <c r="B15" s="952"/>
      <c r="C15" s="961"/>
      <c r="D15" s="952"/>
      <c r="E15" s="951" t="s">
        <v>44</v>
      </c>
      <c r="F15" s="951" t="s">
        <v>45</v>
      </c>
    </row>
    <row r="16" spans="1:7" ht="18" customHeight="1" thickBot="1">
      <c r="A16" s="947"/>
      <c r="B16" s="1092" t="s">
        <v>2726</v>
      </c>
      <c r="C16" s="1090" t="s">
        <v>2725</v>
      </c>
      <c r="D16" s="950" t="s">
        <v>226</v>
      </c>
      <c r="E16" s="942">
        <v>43440</v>
      </c>
      <c r="F16" s="942">
        <f>E16+33</f>
        <v>43473</v>
      </c>
    </row>
    <row r="17" spans="1:17" ht="18" customHeight="1" thickBot="1">
      <c r="A17" s="947"/>
      <c r="B17" s="1091" t="s">
        <v>2724</v>
      </c>
      <c r="C17" s="1090" t="s">
        <v>2723</v>
      </c>
      <c r="D17" s="1087"/>
      <c r="E17" s="942">
        <v>43447</v>
      </c>
      <c r="F17" s="942">
        <f>E17+33</f>
        <v>43480</v>
      </c>
    </row>
    <row r="18" spans="1:17" ht="18" customHeight="1" thickBot="1">
      <c r="A18" s="947"/>
      <c r="B18" s="1091" t="s">
        <v>2722</v>
      </c>
      <c r="C18" s="1090" t="s">
        <v>2721</v>
      </c>
      <c r="D18" s="1087"/>
      <c r="E18" s="942">
        <v>43454</v>
      </c>
      <c r="F18" s="942">
        <f>E18+33</f>
        <v>43487</v>
      </c>
    </row>
    <row r="19" spans="1:17" ht="18" customHeight="1">
      <c r="A19" s="947"/>
      <c r="B19" s="1089" t="s">
        <v>2720</v>
      </c>
      <c r="C19" s="1088" t="s">
        <v>2719</v>
      </c>
      <c r="D19" s="1087"/>
      <c r="E19" s="942">
        <v>43461</v>
      </c>
      <c r="F19" s="942">
        <f>E19+33</f>
        <v>43494</v>
      </c>
    </row>
    <row r="20" spans="1:17" ht="18" customHeight="1">
      <c r="A20" s="947"/>
      <c r="B20" s="1085"/>
      <c r="C20" s="1085"/>
      <c r="D20" s="1086"/>
      <c r="E20" s="1086"/>
      <c r="F20" s="1085"/>
    </row>
    <row r="21" spans="1:17" ht="17.25">
      <c r="A21" s="1083" t="s">
        <v>264</v>
      </c>
      <c r="B21" s="1084"/>
      <c r="C21" s="1083"/>
      <c r="D21" s="1083"/>
      <c r="E21" s="1083"/>
      <c r="F21" s="1038"/>
    </row>
    <row r="22" spans="1:17" s="1078" customFormat="1" ht="17.25">
      <c r="A22" s="1079" t="s">
        <v>267</v>
      </c>
      <c r="B22" s="1082"/>
      <c r="C22" s="1082"/>
      <c r="D22" s="1079"/>
      <c r="E22" s="1079"/>
      <c r="F22" s="942"/>
    </row>
    <row r="23" spans="1:17" s="1078" customFormat="1" ht="34.5">
      <c r="A23" s="1079"/>
      <c r="B23" s="950" t="s">
        <v>40</v>
      </c>
      <c r="C23" s="950" t="s">
        <v>41</v>
      </c>
      <c r="D23" s="950" t="s">
        <v>11</v>
      </c>
      <c r="E23" s="955" t="s">
        <v>2639</v>
      </c>
      <c r="F23" s="1031" t="s">
        <v>267</v>
      </c>
      <c r="G23" s="1081"/>
    </row>
    <row r="24" spans="1:17" s="1078" customFormat="1" ht="17.25">
      <c r="A24" s="1079"/>
      <c r="B24" s="943"/>
      <c r="C24" s="943"/>
      <c r="D24" s="943"/>
      <c r="E24" s="1031" t="s">
        <v>44</v>
      </c>
      <c r="F24" s="1031" t="s">
        <v>45</v>
      </c>
    </row>
    <row r="25" spans="1:17" s="1078" customFormat="1" ht="17.25">
      <c r="A25" s="1079"/>
      <c r="B25" s="1043" t="s">
        <v>2717</v>
      </c>
      <c r="C25" s="1039" t="s">
        <v>2712</v>
      </c>
      <c r="D25" s="1080" t="s">
        <v>2716</v>
      </c>
      <c r="E25" s="942">
        <v>43437</v>
      </c>
      <c r="F25" s="942">
        <f>E25+27</f>
        <v>43464</v>
      </c>
    </row>
    <row r="26" spans="1:17" s="1078" customFormat="1" ht="17.25">
      <c r="A26" s="1079"/>
      <c r="B26" s="991" t="s">
        <v>2715</v>
      </c>
      <c r="C26" s="1041" t="s">
        <v>2712</v>
      </c>
      <c r="D26" s="1077"/>
      <c r="E26" s="942">
        <v>43444</v>
      </c>
      <c r="F26" s="942">
        <f>E26+27</f>
        <v>43471</v>
      </c>
    </row>
    <row r="27" spans="1:17" s="1078" customFormat="1" ht="17.25">
      <c r="A27" s="1079"/>
      <c r="B27" s="1043" t="s">
        <v>2714</v>
      </c>
      <c r="C27" s="1039" t="s">
        <v>2712</v>
      </c>
      <c r="D27" s="1077"/>
      <c r="E27" s="942">
        <v>43451</v>
      </c>
      <c r="F27" s="942">
        <f>E27+27</f>
        <v>43478</v>
      </c>
    </row>
    <row r="28" spans="1:17" s="1078" customFormat="1" ht="17.25">
      <c r="A28" s="1079"/>
      <c r="B28" s="1042" t="s">
        <v>2713</v>
      </c>
      <c r="C28" s="1041" t="s">
        <v>2712</v>
      </c>
      <c r="D28" s="1077"/>
      <c r="E28" s="942">
        <v>43458</v>
      </c>
      <c r="F28" s="942">
        <f>E28+27</f>
        <v>43485</v>
      </c>
    </row>
    <row r="29" spans="1:17" ht="18" customHeight="1">
      <c r="A29" s="947"/>
      <c r="B29" s="1040" t="s">
        <v>2711</v>
      </c>
      <c r="C29" s="1039" t="s">
        <v>2710</v>
      </c>
      <c r="D29" s="1077"/>
      <c r="E29" s="942">
        <v>43465</v>
      </c>
      <c r="F29" s="942">
        <f>E29+27</f>
        <v>43492</v>
      </c>
    </row>
    <row r="30" spans="1:17" s="1076" customFormat="1" ht="16.5">
      <c r="A30" s="957" t="s">
        <v>112</v>
      </c>
      <c r="B30" s="957"/>
      <c r="C30" s="957"/>
      <c r="D30" s="957"/>
      <c r="E30" s="957"/>
      <c r="F30" s="957"/>
      <c r="G30" s="986"/>
    </row>
    <row r="31" spans="1:17" s="948" customFormat="1" ht="17.25">
      <c r="A31" s="1028" t="s">
        <v>273</v>
      </c>
      <c r="B31" s="1028"/>
      <c r="C31" s="1028"/>
      <c r="D31" s="1028"/>
      <c r="E31" s="1028"/>
      <c r="F31" s="1028"/>
      <c r="G31" s="963"/>
    </row>
    <row r="32" spans="1:17" ht="17.25">
      <c r="A32" s="947"/>
      <c r="B32" s="950" t="s">
        <v>2718</v>
      </c>
      <c r="C32" s="950" t="s">
        <v>41</v>
      </c>
      <c r="D32" s="950" t="s">
        <v>11</v>
      </c>
      <c r="E32" s="955" t="s">
        <v>2639</v>
      </c>
      <c r="F32" s="1031" t="s">
        <v>273</v>
      </c>
      <c r="J32" s="1075"/>
      <c r="K32" s="1075"/>
      <c r="L32" s="1075"/>
      <c r="M32" s="1075"/>
      <c r="N32" s="1075"/>
      <c r="O32" s="1075"/>
      <c r="P32" s="1075"/>
      <c r="Q32" s="1075"/>
    </row>
    <row r="33" spans="1:17" ht="17.25">
      <c r="A33" s="947"/>
      <c r="B33" s="943"/>
      <c r="C33" s="943"/>
      <c r="D33" s="943"/>
      <c r="E33" s="1031" t="s">
        <v>44</v>
      </c>
      <c r="F33" s="1031" t="s">
        <v>45</v>
      </c>
      <c r="J33" s="1072"/>
      <c r="K33" s="1072"/>
      <c r="L33" s="1071"/>
      <c r="M33" s="1071"/>
      <c r="N33" s="1069"/>
      <c r="O33" s="1069"/>
      <c r="P33" s="1069"/>
      <c r="Q33" s="1074"/>
    </row>
    <row r="34" spans="1:17" ht="17.25">
      <c r="A34" s="947"/>
      <c r="B34" s="1043" t="s">
        <v>2717</v>
      </c>
      <c r="C34" s="1039" t="s">
        <v>2712</v>
      </c>
      <c r="D34" s="950" t="s">
        <v>2716</v>
      </c>
      <c r="E34" s="942">
        <v>43437</v>
      </c>
      <c r="F34" s="942">
        <f>E34+14</f>
        <v>43451</v>
      </c>
      <c r="J34" s="1072"/>
      <c r="K34" s="1072"/>
      <c r="L34" s="1073"/>
      <c r="M34" s="1071"/>
      <c r="N34" s="1069"/>
      <c r="O34" s="1069"/>
      <c r="P34" s="1069"/>
      <c r="Q34" s="1054"/>
    </row>
    <row r="35" spans="1:17" ht="17.25">
      <c r="A35" s="947"/>
      <c r="B35" s="991" t="s">
        <v>2715</v>
      </c>
      <c r="C35" s="1041" t="s">
        <v>2712</v>
      </c>
      <c r="D35" s="946"/>
      <c r="E35" s="942">
        <v>43444</v>
      </c>
      <c r="F35" s="942">
        <f>E35+14</f>
        <v>43458</v>
      </c>
      <c r="J35" s="1072"/>
      <c r="K35" s="1072"/>
      <c r="L35" s="1068"/>
      <c r="M35" s="1071"/>
      <c r="N35" s="1070"/>
      <c r="O35" s="1069"/>
      <c r="P35" s="1069"/>
      <c r="Q35" s="1054"/>
    </row>
    <row r="36" spans="1:17" ht="17.25">
      <c r="A36" s="947"/>
      <c r="B36" s="1043" t="s">
        <v>2714</v>
      </c>
      <c r="C36" s="1039" t="s">
        <v>2712</v>
      </c>
      <c r="D36" s="946"/>
      <c r="E36" s="942">
        <v>43451</v>
      </c>
      <c r="F36" s="942">
        <f>E36+14</f>
        <v>43465</v>
      </c>
      <c r="J36" s="1072"/>
      <c r="K36" s="1072"/>
      <c r="L36" s="1068"/>
      <c r="M36" s="1071"/>
      <c r="N36" s="1070"/>
      <c r="O36" s="1069"/>
      <c r="P36" s="1069"/>
      <c r="Q36" s="1054"/>
    </row>
    <row r="37" spans="1:17" ht="17.25">
      <c r="A37" s="947"/>
      <c r="B37" s="1042" t="s">
        <v>2713</v>
      </c>
      <c r="C37" s="1041" t="s">
        <v>2712</v>
      </c>
      <c r="D37" s="946"/>
      <c r="E37" s="942">
        <v>43458</v>
      </c>
      <c r="F37" s="942">
        <f>E37+14</f>
        <v>43472</v>
      </c>
      <c r="J37" s="1068"/>
      <c r="K37" s="1068"/>
      <c r="L37" s="1068"/>
      <c r="M37" s="1067"/>
      <c r="N37" s="1066"/>
      <c r="O37" s="1065"/>
      <c r="P37" s="1065"/>
      <c r="Q37" s="1054"/>
    </row>
    <row r="38" spans="1:17" ht="17.25">
      <c r="A38" s="947"/>
      <c r="B38" s="1040" t="s">
        <v>2711</v>
      </c>
      <c r="C38" s="1039" t="s">
        <v>2710</v>
      </c>
      <c r="D38" s="946"/>
      <c r="E38" s="942">
        <v>43465</v>
      </c>
      <c r="F38" s="942">
        <f>E38+14</f>
        <v>43479</v>
      </c>
      <c r="J38" s="1059"/>
      <c r="K38" s="1058"/>
      <c r="L38" s="1057"/>
      <c r="M38" s="1055"/>
      <c r="N38" s="1055"/>
      <c r="O38" s="1055"/>
      <c r="P38" s="1055"/>
      <c r="Q38" s="1054"/>
    </row>
    <row r="39" spans="1:17" s="948" customFormat="1" ht="17.25">
      <c r="A39" s="968" t="s">
        <v>274</v>
      </c>
      <c r="B39" s="1064"/>
      <c r="C39" s="968"/>
      <c r="D39" s="968"/>
      <c r="E39" s="968"/>
      <c r="F39" s="968"/>
      <c r="G39" s="1001"/>
      <c r="J39" s="1063"/>
      <c r="K39" s="1061"/>
      <c r="L39" s="1057"/>
      <c r="M39" s="1055"/>
      <c r="N39" s="1055"/>
      <c r="O39" s="1055"/>
      <c r="P39" s="1055"/>
      <c r="Q39" s="1054"/>
    </row>
    <row r="40" spans="1:17" ht="17.25">
      <c r="A40" s="947"/>
      <c r="B40" s="996" t="s">
        <v>40</v>
      </c>
      <c r="C40" s="996" t="s">
        <v>41</v>
      </c>
      <c r="D40" s="996" t="s">
        <v>11</v>
      </c>
      <c r="E40" s="955" t="s">
        <v>2639</v>
      </c>
      <c r="F40" s="1024" t="s">
        <v>274</v>
      </c>
      <c r="J40" s="1062"/>
      <c r="K40" s="1061"/>
      <c r="L40" s="1057"/>
      <c r="M40" s="1056"/>
      <c r="N40" s="1060"/>
      <c r="O40" s="1060"/>
      <c r="P40" s="1060"/>
      <c r="Q40" s="1054"/>
    </row>
    <row r="41" spans="1:17" ht="17.25">
      <c r="A41" s="947"/>
      <c r="B41" s="996"/>
      <c r="C41" s="996"/>
      <c r="D41" s="996"/>
      <c r="E41" s="1033" t="s">
        <v>44</v>
      </c>
      <c r="F41" s="951" t="s">
        <v>45</v>
      </c>
      <c r="J41" s="1059"/>
      <c r="K41" s="1058"/>
      <c r="L41" s="1057"/>
      <c r="M41" s="1056"/>
      <c r="N41" s="1055"/>
      <c r="O41" s="1055"/>
      <c r="P41" s="1055"/>
      <c r="Q41" s="1054"/>
    </row>
    <row r="42" spans="1:17" ht="23.25">
      <c r="A42" s="947"/>
      <c r="B42" s="1043" t="s">
        <v>2717</v>
      </c>
      <c r="C42" s="1039" t="s">
        <v>2712</v>
      </c>
      <c r="D42" s="950" t="s">
        <v>2716</v>
      </c>
      <c r="E42" s="942">
        <v>43437</v>
      </c>
      <c r="F42" s="942">
        <f>E42+30</f>
        <v>43467</v>
      </c>
      <c r="J42" s="1053"/>
      <c r="K42" s="1052"/>
      <c r="L42" s="1049"/>
      <c r="M42" s="1049"/>
      <c r="N42" s="1051"/>
      <c r="O42" s="1050"/>
      <c r="P42" s="1049"/>
      <c r="Q42" s="1048"/>
    </row>
    <row r="43" spans="1:17" ht="23.25">
      <c r="A43" s="947"/>
      <c r="B43" s="991" t="s">
        <v>2715</v>
      </c>
      <c r="C43" s="1041" t="s">
        <v>2712</v>
      </c>
      <c r="D43" s="946"/>
      <c r="E43" s="942">
        <v>43444</v>
      </c>
      <c r="F43" s="942">
        <f>E43+30</f>
        <v>43474</v>
      </c>
      <c r="J43" s="1047"/>
      <c r="K43" s="1047"/>
      <c r="L43" s="1047"/>
      <c r="M43" s="1047"/>
      <c r="N43" s="1046"/>
      <c r="O43" s="1046"/>
      <c r="P43" s="1045"/>
      <c r="Q43" s="1044"/>
    </row>
    <row r="44" spans="1:17" ht="17.25">
      <c r="A44" s="947"/>
      <c r="B44" s="1043" t="s">
        <v>2714</v>
      </c>
      <c r="C44" s="1039" t="s">
        <v>2712</v>
      </c>
      <c r="D44" s="946"/>
      <c r="E44" s="942">
        <v>43451</v>
      </c>
      <c r="F44" s="942">
        <f>E44+30</f>
        <v>43481</v>
      </c>
    </row>
    <row r="45" spans="1:17" ht="17.25">
      <c r="A45" s="947"/>
      <c r="B45" s="1042" t="s">
        <v>2713</v>
      </c>
      <c r="C45" s="1041" t="s">
        <v>2712</v>
      </c>
      <c r="D45" s="946"/>
      <c r="E45" s="942">
        <v>43458</v>
      </c>
      <c r="F45" s="942">
        <f>E45+30</f>
        <v>43488</v>
      </c>
    </row>
    <row r="46" spans="1:17" ht="17.25">
      <c r="A46" s="947"/>
      <c r="B46" s="1040" t="s">
        <v>2711</v>
      </c>
      <c r="C46" s="1039" t="s">
        <v>2710</v>
      </c>
      <c r="D46" s="943"/>
      <c r="E46" s="942">
        <v>43465</v>
      </c>
      <c r="F46" s="942">
        <f>E46+30</f>
        <v>43495</v>
      </c>
    </row>
    <row r="47" spans="1:17" s="948" customFormat="1" ht="17.25">
      <c r="A47" s="1037" t="s">
        <v>290</v>
      </c>
      <c r="B47" s="1037"/>
      <c r="C47" s="1036"/>
      <c r="D47" s="1035"/>
      <c r="E47" s="1035"/>
      <c r="F47" s="1038"/>
      <c r="G47" s="1001"/>
    </row>
    <row r="48" spans="1:17" ht="17.25">
      <c r="A48" s="940"/>
      <c r="B48" s="996" t="s">
        <v>40</v>
      </c>
      <c r="C48" s="996" t="s">
        <v>41</v>
      </c>
      <c r="D48" s="996" t="s">
        <v>11</v>
      </c>
      <c r="E48" s="955" t="s">
        <v>2639</v>
      </c>
      <c r="F48" s="1024" t="s">
        <v>2709</v>
      </c>
    </row>
    <row r="49" spans="1:7" ht="17.25">
      <c r="A49" s="940"/>
      <c r="B49" s="996"/>
      <c r="C49" s="996"/>
      <c r="D49" s="996"/>
      <c r="E49" s="1033" t="s">
        <v>44</v>
      </c>
      <c r="F49" s="951" t="s">
        <v>45</v>
      </c>
    </row>
    <row r="50" spans="1:7" ht="17.25">
      <c r="A50" s="940"/>
      <c r="B50" s="959" t="s">
        <v>2695</v>
      </c>
      <c r="C50" s="959" t="s">
        <v>2708</v>
      </c>
      <c r="D50" s="996" t="s">
        <v>2707</v>
      </c>
      <c r="E50" s="958">
        <v>43438</v>
      </c>
      <c r="F50" s="941">
        <f>E50+10</f>
        <v>43448</v>
      </c>
    </row>
    <row r="51" spans="1:7" ht="17.25">
      <c r="A51" s="940"/>
      <c r="B51" s="959" t="s">
        <v>2692</v>
      </c>
      <c r="C51" s="959" t="s">
        <v>2706</v>
      </c>
      <c r="D51" s="996"/>
      <c r="E51" s="958">
        <v>43446</v>
      </c>
      <c r="F51" s="941">
        <f>E51+10</f>
        <v>43456</v>
      </c>
    </row>
    <row r="52" spans="1:7" ht="17.25">
      <c r="A52" s="940"/>
      <c r="B52" s="959" t="s">
        <v>2690</v>
      </c>
      <c r="C52" s="959" t="s">
        <v>2705</v>
      </c>
      <c r="D52" s="996"/>
      <c r="E52" s="958">
        <v>43453</v>
      </c>
      <c r="F52" s="941">
        <f>E52+10</f>
        <v>43463</v>
      </c>
    </row>
    <row r="53" spans="1:7" ht="17.25">
      <c r="A53" s="940"/>
      <c r="B53" s="959" t="s">
        <v>2688</v>
      </c>
      <c r="C53" s="1031" t="s">
        <v>2704</v>
      </c>
      <c r="D53" s="996"/>
      <c r="E53" s="958">
        <v>43459</v>
      </c>
      <c r="F53" s="941">
        <f>E53+10</f>
        <v>43469</v>
      </c>
    </row>
    <row r="54" spans="1:7" s="948" customFormat="1" ht="17.25">
      <c r="A54" s="1037" t="s">
        <v>252</v>
      </c>
      <c r="B54" s="1037"/>
      <c r="C54" s="1036"/>
      <c r="D54" s="1035"/>
      <c r="E54" s="1035"/>
      <c r="F54" s="1034"/>
      <c r="G54" s="1001"/>
    </row>
    <row r="55" spans="1:7" ht="17.25">
      <c r="A55" s="940"/>
      <c r="B55" s="996" t="s">
        <v>40</v>
      </c>
      <c r="C55" s="996" t="s">
        <v>41</v>
      </c>
      <c r="D55" s="996" t="s">
        <v>11</v>
      </c>
      <c r="E55" s="955" t="s">
        <v>2639</v>
      </c>
      <c r="F55" s="1024" t="s">
        <v>252</v>
      </c>
    </row>
    <row r="56" spans="1:7" ht="17.25">
      <c r="A56" s="940"/>
      <c r="B56" s="996"/>
      <c r="C56" s="996"/>
      <c r="D56" s="996"/>
      <c r="E56" s="1033" t="s">
        <v>44</v>
      </c>
      <c r="F56" s="951" t="s">
        <v>45</v>
      </c>
    </row>
    <row r="57" spans="1:7" ht="17.25">
      <c r="A57" s="940"/>
      <c r="B57" s="959" t="s">
        <v>2703</v>
      </c>
      <c r="C57" s="959" t="s">
        <v>2699</v>
      </c>
      <c r="D57" s="1000" t="s">
        <v>119</v>
      </c>
      <c r="E57" s="958">
        <v>43442</v>
      </c>
      <c r="F57" s="941">
        <f>E57+10</f>
        <v>43452</v>
      </c>
    </row>
    <row r="58" spans="1:7" ht="17.25">
      <c r="A58" s="940"/>
      <c r="B58" s="959" t="s">
        <v>2702</v>
      </c>
      <c r="C58" s="959" t="s">
        <v>2701</v>
      </c>
      <c r="D58" s="1010"/>
      <c r="E58" s="958">
        <v>43449</v>
      </c>
      <c r="F58" s="941">
        <f>E58+10</f>
        <v>43459</v>
      </c>
    </row>
    <row r="59" spans="1:7" ht="17.25">
      <c r="A59" s="940"/>
      <c r="B59" s="959" t="s">
        <v>2700</v>
      </c>
      <c r="C59" s="959" t="s">
        <v>2699</v>
      </c>
      <c r="D59" s="1010"/>
      <c r="E59" s="958">
        <v>43456</v>
      </c>
      <c r="F59" s="941">
        <f>E59+10</f>
        <v>43466</v>
      </c>
    </row>
    <row r="60" spans="1:7" ht="17.25">
      <c r="A60" s="940"/>
      <c r="B60" s="959" t="s">
        <v>2698</v>
      </c>
      <c r="C60" s="959" t="s">
        <v>2697</v>
      </c>
      <c r="D60" s="1010"/>
      <c r="E60" s="958">
        <v>43463</v>
      </c>
      <c r="F60" s="941">
        <f>E60+10</f>
        <v>43473</v>
      </c>
    </row>
    <row r="61" spans="1:7" s="948" customFormat="1" ht="17.25">
      <c r="A61" s="1037" t="s">
        <v>2696</v>
      </c>
      <c r="B61" s="1037"/>
      <c r="C61" s="1036"/>
      <c r="D61" s="1035"/>
      <c r="E61" s="1035"/>
      <c r="F61" s="1034"/>
      <c r="G61" s="1001"/>
    </row>
    <row r="62" spans="1:7" s="948" customFormat="1" ht="17.25">
      <c r="A62" s="1032"/>
      <c r="B62" s="996" t="s">
        <v>40</v>
      </c>
      <c r="C62" s="996" t="s">
        <v>41</v>
      </c>
      <c r="D62" s="996" t="s">
        <v>11</v>
      </c>
      <c r="E62" s="955" t="s">
        <v>2639</v>
      </c>
      <c r="F62" s="1024" t="s">
        <v>252</v>
      </c>
      <c r="G62" s="963"/>
    </row>
    <row r="63" spans="1:7" s="948" customFormat="1" ht="17.25">
      <c r="A63" s="1032"/>
      <c r="B63" s="996"/>
      <c r="C63" s="996"/>
      <c r="D63" s="996"/>
      <c r="E63" s="1033" t="s">
        <v>44</v>
      </c>
      <c r="F63" s="951" t="s">
        <v>45</v>
      </c>
      <c r="G63" s="963"/>
    </row>
    <row r="64" spans="1:7" s="948" customFormat="1" ht="17.25">
      <c r="A64" s="1032"/>
      <c r="B64" s="959" t="s">
        <v>2695</v>
      </c>
      <c r="C64" s="959" t="s">
        <v>2694</v>
      </c>
      <c r="D64" s="1000" t="s">
        <v>2693</v>
      </c>
      <c r="E64" s="958">
        <v>43438</v>
      </c>
      <c r="F64" s="941">
        <f>E64+17</f>
        <v>43455</v>
      </c>
      <c r="G64" s="963"/>
    </row>
    <row r="65" spans="1:10" s="948" customFormat="1" ht="17.25">
      <c r="A65" s="1032"/>
      <c r="B65" s="959" t="s">
        <v>2692</v>
      </c>
      <c r="C65" s="959" t="s">
        <v>2691</v>
      </c>
      <c r="D65" s="1010"/>
      <c r="E65" s="958">
        <v>43446</v>
      </c>
      <c r="F65" s="941">
        <f>E65+17</f>
        <v>43463</v>
      </c>
      <c r="G65" s="963"/>
    </row>
    <row r="66" spans="1:10" ht="17.25">
      <c r="A66" s="940"/>
      <c r="B66" s="959" t="s">
        <v>2690</v>
      </c>
      <c r="C66" s="959" t="s">
        <v>2689</v>
      </c>
      <c r="D66" s="1010"/>
      <c r="E66" s="958">
        <v>43453</v>
      </c>
      <c r="F66" s="941">
        <f>E66+17</f>
        <v>43470</v>
      </c>
    </row>
    <row r="67" spans="1:10" ht="17.25">
      <c r="A67" s="947"/>
      <c r="B67" s="959" t="s">
        <v>2688</v>
      </c>
      <c r="C67" s="1031" t="s">
        <v>2687</v>
      </c>
      <c r="D67" s="1010"/>
      <c r="E67" s="958">
        <v>43459</v>
      </c>
      <c r="F67" s="941">
        <f>E67+17</f>
        <v>43476</v>
      </c>
    </row>
    <row r="68" spans="1:10" s="1029" customFormat="1" ht="16.5">
      <c r="A68" s="988" t="s">
        <v>154</v>
      </c>
      <c r="B68" s="1030"/>
      <c r="C68" s="1030"/>
      <c r="D68" s="988"/>
      <c r="E68" s="988"/>
      <c r="F68" s="988"/>
      <c r="G68" s="988"/>
    </row>
    <row r="69" spans="1:10" s="948" customFormat="1" ht="17.25">
      <c r="A69" s="1028" t="s">
        <v>155</v>
      </c>
      <c r="B69" s="1028"/>
      <c r="C69" s="1027"/>
      <c r="D69" s="1026"/>
      <c r="E69" s="1026"/>
      <c r="F69" s="1025"/>
    </row>
    <row r="70" spans="1:10" ht="17.25">
      <c r="A70" s="947"/>
      <c r="B70" s="996" t="s">
        <v>40</v>
      </c>
      <c r="C70" s="996" t="s">
        <v>41</v>
      </c>
      <c r="D70" s="996" t="s">
        <v>11</v>
      </c>
      <c r="E70" s="955" t="s">
        <v>2639</v>
      </c>
      <c r="F70" s="1024" t="s">
        <v>156</v>
      </c>
      <c r="G70" s="960"/>
    </row>
    <row r="71" spans="1:10" ht="17.25">
      <c r="A71" s="947"/>
      <c r="B71" s="996"/>
      <c r="C71" s="1000"/>
      <c r="D71" s="1000"/>
      <c r="E71" s="955" t="s">
        <v>44</v>
      </c>
      <c r="F71" s="1024" t="s">
        <v>45</v>
      </c>
    </row>
    <row r="72" spans="1:10" ht="17.25">
      <c r="A72" s="947"/>
      <c r="B72" s="1021" t="s">
        <v>2686</v>
      </c>
      <c r="C72" s="1022" t="s">
        <v>2685</v>
      </c>
      <c r="D72" s="1023" t="s">
        <v>226</v>
      </c>
      <c r="E72" s="1019">
        <v>43442</v>
      </c>
      <c r="F72" s="942">
        <f>E72+25</f>
        <v>43467</v>
      </c>
    </row>
    <row r="73" spans="1:10" ht="17.25">
      <c r="A73" s="947"/>
      <c r="B73" s="1021" t="s">
        <v>2684</v>
      </c>
      <c r="C73" s="1022" t="s">
        <v>2683</v>
      </c>
      <c r="D73" s="1020"/>
      <c r="E73" s="1019">
        <f>E72+7</f>
        <v>43449</v>
      </c>
      <c r="F73" s="942">
        <f>E73+25</f>
        <v>43474</v>
      </c>
    </row>
    <row r="74" spans="1:10" ht="17.25">
      <c r="A74" s="947"/>
      <c r="B74" s="1021" t="s">
        <v>2682</v>
      </c>
      <c r="C74" s="1017" t="s">
        <v>2681</v>
      </c>
      <c r="D74" s="1020"/>
      <c r="E74" s="1019">
        <f>E73+7</f>
        <v>43456</v>
      </c>
      <c r="F74" s="942">
        <f>E74+25</f>
        <v>43481</v>
      </c>
    </row>
    <row r="75" spans="1:10" ht="17.25">
      <c r="A75" s="947"/>
      <c r="B75" s="1021" t="s">
        <v>2680</v>
      </c>
      <c r="C75" s="1017" t="s">
        <v>2679</v>
      </c>
      <c r="D75" s="1020"/>
      <c r="E75" s="1019">
        <f>E74+7</f>
        <v>43463</v>
      </c>
      <c r="F75" s="942">
        <f>E75+25</f>
        <v>43488</v>
      </c>
    </row>
    <row r="76" spans="1:10" ht="17.25">
      <c r="A76" s="947"/>
      <c r="B76" s="1018"/>
      <c r="C76" s="1017"/>
      <c r="D76" s="1016"/>
      <c r="E76" s="1015"/>
      <c r="F76" s="942"/>
    </row>
    <row r="77" spans="1:10" s="985" customFormat="1" ht="16.5">
      <c r="A77" s="957" t="s">
        <v>309</v>
      </c>
      <c r="B77" s="957"/>
      <c r="C77" s="957"/>
      <c r="D77" s="957"/>
      <c r="E77" s="957"/>
      <c r="F77" s="957"/>
      <c r="G77" s="986"/>
    </row>
    <row r="78" spans="1:10" s="948" customFormat="1" ht="17.25">
      <c r="A78" s="1014" t="s">
        <v>315</v>
      </c>
      <c r="B78" s="1013"/>
      <c r="C78" s="1013"/>
      <c r="D78" s="1012"/>
      <c r="E78" s="1011"/>
      <c r="F78" s="1011"/>
      <c r="G78" s="963"/>
    </row>
    <row r="79" spans="1:10" ht="18" thickBot="1">
      <c r="A79" s="940"/>
      <c r="B79" s="996" t="s">
        <v>40</v>
      </c>
      <c r="C79" s="996" t="s">
        <v>41</v>
      </c>
      <c r="D79" s="996" t="s">
        <v>11</v>
      </c>
      <c r="E79" s="999" t="s">
        <v>2639</v>
      </c>
      <c r="F79" s="998" t="s">
        <v>315</v>
      </c>
    </row>
    <row r="80" spans="1:10" ht="17.25">
      <c r="A80" s="940"/>
      <c r="B80" s="996"/>
      <c r="C80" s="996"/>
      <c r="D80" s="996"/>
      <c r="E80" s="995" t="s">
        <v>44</v>
      </c>
      <c r="F80" s="941" t="s">
        <v>45</v>
      </c>
      <c r="J80" s="1008"/>
    </row>
    <row r="81" spans="1:10" ht="18" thickBot="1">
      <c r="A81" s="940"/>
      <c r="B81" s="959" t="s">
        <v>2642</v>
      </c>
      <c r="C81" s="959" t="s">
        <v>2678</v>
      </c>
      <c r="D81" s="1000" t="s">
        <v>2672</v>
      </c>
      <c r="E81" s="958">
        <v>43435</v>
      </c>
      <c r="F81" s="941">
        <f>E81+2</f>
        <v>43437</v>
      </c>
      <c r="J81" s="1007"/>
    </row>
    <row r="82" spans="1:10" ht="17.25">
      <c r="A82" s="940"/>
      <c r="B82" s="959" t="s">
        <v>2642</v>
      </c>
      <c r="C82" s="959" t="s">
        <v>2677</v>
      </c>
      <c r="D82" s="1010"/>
      <c r="E82" s="958">
        <v>43442</v>
      </c>
      <c r="F82" s="941">
        <f>E82+2</f>
        <v>43444</v>
      </c>
      <c r="J82" s="1008"/>
    </row>
    <row r="83" spans="1:10" ht="18" thickBot="1">
      <c r="A83" s="940"/>
      <c r="B83" s="959" t="s">
        <v>2642</v>
      </c>
      <c r="C83" s="959" t="s">
        <v>2676</v>
      </c>
      <c r="D83" s="1010"/>
      <c r="E83" s="958">
        <v>43449</v>
      </c>
      <c r="F83" s="941">
        <f>E83+2</f>
        <v>43451</v>
      </c>
      <c r="J83" s="1007"/>
    </row>
    <row r="84" spans="1:10" ht="17.25">
      <c r="A84" s="940"/>
      <c r="B84" s="959" t="s">
        <v>2642</v>
      </c>
      <c r="C84" s="959" t="s">
        <v>2675</v>
      </c>
      <c r="D84" s="1010"/>
      <c r="E84" s="958">
        <v>43456</v>
      </c>
      <c r="F84" s="941">
        <f>E84+2</f>
        <v>43458</v>
      </c>
      <c r="J84" s="1008"/>
    </row>
    <row r="85" spans="1:10" ht="18" thickBot="1">
      <c r="A85" s="940"/>
      <c r="B85" s="959" t="s">
        <v>2642</v>
      </c>
      <c r="C85" s="959" t="s">
        <v>2674</v>
      </c>
      <c r="D85" s="997"/>
      <c r="E85" s="958">
        <v>43463</v>
      </c>
      <c r="F85" s="941">
        <f>E85+2</f>
        <v>43465</v>
      </c>
      <c r="J85" s="1007"/>
    </row>
    <row r="86" spans="1:10">
      <c r="E86" s="1009"/>
      <c r="F86" s="1009"/>
      <c r="J86" s="1008"/>
    </row>
    <row r="87" spans="1:10" s="948" customFormat="1" ht="18" thickBot="1">
      <c r="A87" s="1005" t="s">
        <v>316</v>
      </c>
      <c r="B87" s="1004"/>
      <c r="C87" s="1004"/>
      <c r="D87" s="1003"/>
      <c r="E87" s="1002"/>
      <c r="F87" s="1002"/>
      <c r="G87" s="963"/>
      <c r="J87" s="1007"/>
    </row>
    <row r="88" spans="1:10" ht="17.25">
      <c r="A88" s="940"/>
      <c r="B88" s="996" t="s">
        <v>40</v>
      </c>
      <c r="C88" s="996" t="s">
        <v>41</v>
      </c>
      <c r="D88" s="996" t="s">
        <v>11</v>
      </c>
      <c r="E88" s="999" t="s">
        <v>2639</v>
      </c>
      <c r="F88" s="998" t="s">
        <v>316</v>
      </c>
    </row>
    <row r="89" spans="1:10" ht="17.25">
      <c r="A89" s="940"/>
      <c r="B89" s="996"/>
      <c r="C89" s="996"/>
      <c r="D89" s="996"/>
      <c r="E89" s="995" t="s">
        <v>44</v>
      </c>
      <c r="F89" s="941" t="s">
        <v>45</v>
      </c>
    </row>
    <row r="90" spans="1:10" ht="17.25">
      <c r="A90" s="940"/>
      <c r="B90" s="959" t="s">
        <v>2669</v>
      </c>
      <c r="C90" s="959" t="s">
        <v>2673</v>
      </c>
      <c r="D90" s="993" t="s">
        <v>2672</v>
      </c>
      <c r="E90" s="958">
        <v>43436</v>
      </c>
      <c r="F90" s="958">
        <f>E90+2</f>
        <v>43438</v>
      </c>
    </row>
    <row r="91" spans="1:10" ht="17.25">
      <c r="A91" s="940"/>
      <c r="B91" s="959" t="s">
        <v>2669</v>
      </c>
      <c r="C91" s="959" t="s">
        <v>2671</v>
      </c>
      <c r="D91" s="989"/>
      <c r="E91" s="958">
        <v>43443</v>
      </c>
      <c r="F91" s="958">
        <f>E91+2</f>
        <v>43445</v>
      </c>
    </row>
    <row r="92" spans="1:10" ht="17.25">
      <c r="A92" s="940"/>
      <c r="B92" s="959" t="s">
        <v>2669</v>
      </c>
      <c r="C92" s="959" t="s">
        <v>2670</v>
      </c>
      <c r="D92" s="989"/>
      <c r="E92" s="958">
        <v>43450</v>
      </c>
      <c r="F92" s="958">
        <f>E92+2</f>
        <v>43452</v>
      </c>
    </row>
    <row r="93" spans="1:10" ht="17.25">
      <c r="A93" s="940"/>
      <c r="B93" s="959" t="s">
        <v>2669</v>
      </c>
      <c r="C93" s="959" t="s">
        <v>2668</v>
      </c>
      <c r="D93" s="1006"/>
      <c r="E93" s="958">
        <v>43457</v>
      </c>
      <c r="F93" s="958">
        <f>E93+2</f>
        <v>43459</v>
      </c>
    </row>
    <row r="94" spans="1:10" ht="17.25">
      <c r="A94" s="940"/>
      <c r="B94" s="939"/>
      <c r="C94" s="939"/>
      <c r="E94" s="937"/>
      <c r="F94" s="937"/>
    </row>
    <row r="95" spans="1:10" ht="17.25">
      <c r="A95" s="1005" t="s">
        <v>1719</v>
      </c>
      <c r="B95" s="1004"/>
      <c r="C95" s="1004"/>
      <c r="D95" s="1003"/>
      <c r="E95" s="1002"/>
      <c r="F95" s="1002"/>
      <c r="G95" s="1001"/>
    </row>
    <row r="96" spans="1:10" ht="17.25">
      <c r="A96" s="940"/>
      <c r="B96" s="996" t="s">
        <v>40</v>
      </c>
      <c r="C96" s="1000" t="s">
        <v>41</v>
      </c>
      <c r="D96" s="996" t="s">
        <v>11</v>
      </c>
      <c r="E96" s="999" t="s">
        <v>2639</v>
      </c>
      <c r="F96" s="998" t="s">
        <v>1719</v>
      </c>
    </row>
    <row r="97" spans="1:7" ht="17.25">
      <c r="A97" s="940"/>
      <c r="B97" s="996"/>
      <c r="C97" s="997"/>
      <c r="D97" s="996"/>
      <c r="E97" s="995" t="s">
        <v>44</v>
      </c>
      <c r="F97" s="941" t="s">
        <v>45</v>
      </c>
    </row>
    <row r="98" spans="1:7" ht="17.25">
      <c r="A98" s="940"/>
      <c r="B98" s="994" t="s">
        <v>2661</v>
      </c>
      <c r="C98" s="990" t="s">
        <v>2667</v>
      </c>
      <c r="D98" s="993" t="s">
        <v>2666</v>
      </c>
      <c r="E98" s="958">
        <v>43435</v>
      </c>
      <c r="F98" s="958">
        <f>E98+7</f>
        <v>43442</v>
      </c>
    </row>
    <row r="99" spans="1:7" ht="17.25">
      <c r="A99" s="940"/>
      <c r="B99" s="992" t="s">
        <v>2665</v>
      </c>
      <c r="C99" s="990" t="s">
        <v>2664</v>
      </c>
      <c r="D99" s="989"/>
      <c r="E99" s="958">
        <v>43442</v>
      </c>
      <c r="F99" s="958">
        <f>E99+7</f>
        <v>43449</v>
      </c>
    </row>
    <row r="100" spans="1:7" ht="17.25">
      <c r="A100" s="940"/>
      <c r="B100" s="991" t="s">
        <v>2663</v>
      </c>
      <c r="C100" s="990" t="s">
        <v>2662</v>
      </c>
      <c r="D100" s="989"/>
      <c r="E100" s="958">
        <v>43449</v>
      </c>
      <c r="F100" s="958">
        <f>E100+7</f>
        <v>43456</v>
      </c>
    </row>
    <row r="101" spans="1:7" ht="17.25">
      <c r="A101" s="940"/>
      <c r="B101" s="991" t="s">
        <v>2661</v>
      </c>
      <c r="C101" s="990" t="s">
        <v>2660</v>
      </c>
      <c r="D101" s="989"/>
      <c r="E101" s="958">
        <v>43456</v>
      </c>
      <c r="F101" s="958">
        <f>E101+7</f>
        <v>43463</v>
      </c>
    </row>
    <row r="102" spans="1:7" s="985" customFormat="1" ht="17.25">
      <c r="A102" s="988" t="s">
        <v>163</v>
      </c>
      <c r="B102" s="988"/>
      <c r="C102" s="988"/>
      <c r="D102" s="988"/>
      <c r="E102" s="988"/>
      <c r="F102" s="987"/>
      <c r="G102" s="986"/>
    </row>
    <row r="103" spans="1:7" s="982" customFormat="1" ht="17.25">
      <c r="A103" s="984" t="s">
        <v>175</v>
      </c>
      <c r="B103" s="984"/>
      <c r="C103" s="984"/>
      <c r="D103" s="984"/>
      <c r="E103" s="984"/>
      <c r="F103" s="958"/>
      <c r="G103" s="983"/>
    </row>
    <row r="104" spans="1:7" ht="17.25">
      <c r="A104" s="947"/>
      <c r="B104" s="965" t="s">
        <v>40</v>
      </c>
      <c r="C104" s="965" t="s">
        <v>41</v>
      </c>
      <c r="D104" s="964" t="s">
        <v>11</v>
      </c>
      <c r="E104" s="955" t="s">
        <v>2639</v>
      </c>
      <c r="F104" s="951" t="s">
        <v>175</v>
      </c>
      <c r="G104" s="960"/>
    </row>
    <row r="105" spans="1:7" ht="17.25">
      <c r="A105" s="947"/>
      <c r="B105" s="962"/>
      <c r="C105" s="962"/>
      <c r="D105" s="961"/>
      <c r="E105" s="951" t="s">
        <v>44</v>
      </c>
      <c r="F105" s="951" t="s">
        <v>45</v>
      </c>
    </row>
    <row r="106" spans="1:7" ht="17.25">
      <c r="A106" s="947"/>
      <c r="B106" s="945" t="s">
        <v>2659</v>
      </c>
      <c r="C106" s="980" t="s">
        <v>2658</v>
      </c>
      <c r="D106" s="981" t="s">
        <v>2657</v>
      </c>
      <c r="E106" s="942">
        <v>41249</v>
      </c>
      <c r="F106" s="969">
        <f>E106+40</f>
        <v>41289</v>
      </c>
    </row>
    <row r="107" spans="1:7" ht="17.25">
      <c r="A107" s="947"/>
      <c r="B107" s="945" t="s">
        <v>2656</v>
      </c>
      <c r="C107" s="980" t="s">
        <v>2655</v>
      </c>
      <c r="D107" s="977"/>
      <c r="E107" s="942">
        <v>43447</v>
      </c>
      <c r="F107" s="969">
        <f>E107+40</f>
        <v>43487</v>
      </c>
    </row>
    <row r="108" spans="1:7" ht="17.25">
      <c r="A108" s="947"/>
      <c r="B108" s="945" t="s">
        <v>2654</v>
      </c>
      <c r="C108" s="980" t="s">
        <v>2653</v>
      </c>
      <c r="D108" s="977"/>
      <c r="E108" s="942">
        <v>43454</v>
      </c>
      <c r="F108" s="969">
        <f>E108+40</f>
        <v>43494</v>
      </c>
    </row>
    <row r="109" spans="1:7" ht="17.25">
      <c r="A109" s="947"/>
      <c r="B109" s="945" t="s">
        <v>2652</v>
      </c>
      <c r="C109" s="980" t="s">
        <v>2651</v>
      </c>
      <c r="D109" s="977"/>
      <c r="E109" s="942">
        <v>43461</v>
      </c>
      <c r="F109" s="969">
        <f>E109+40</f>
        <v>43501</v>
      </c>
    </row>
    <row r="110" spans="1:7" ht="17.25">
      <c r="A110" s="947"/>
      <c r="B110" s="979"/>
      <c r="C110" s="978"/>
      <c r="D110" s="977"/>
      <c r="E110" s="976"/>
      <c r="F110" s="969"/>
    </row>
    <row r="111" spans="1:7" ht="17.25">
      <c r="A111" s="975" t="s">
        <v>168</v>
      </c>
      <c r="B111" s="975"/>
      <c r="C111" s="975"/>
      <c r="D111" s="975"/>
      <c r="E111" s="975"/>
      <c r="F111" s="974"/>
    </row>
    <row r="112" spans="1:7" s="948" customFormat="1" ht="17.25">
      <c r="A112" s="947"/>
      <c r="B112" s="965" t="s">
        <v>40</v>
      </c>
      <c r="C112" s="965" t="s">
        <v>41</v>
      </c>
      <c r="D112" s="964" t="s">
        <v>11</v>
      </c>
      <c r="E112" s="955" t="s">
        <v>2639</v>
      </c>
      <c r="F112" s="951" t="s">
        <v>168</v>
      </c>
    </row>
    <row r="113" spans="1:7" ht="17.25">
      <c r="A113" s="947"/>
      <c r="B113" s="962"/>
      <c r="C113" s="962"/>
      <c r="D113" s="961"/>
      <c r="E113" s="951" t="s">
        <v>44</v>
      </c>
      <c r="F113" s="951" t="s">
        <v>45</v>
      </c>
      <c r="G113" s="960"/>
    </row>
    <row r="114" spans="1:7" ht="17.25" customHeight="1">
      <c r="A114" s="947"/>
      <c r="B114" s="945" t="s">
        <v>2649</v>
      </c>
      <c r="C114" s="971" t="s">
        <v>2650</v>
      </c>
      <c r="D114" s="973" t="s">
        <v>2477</v>
      </c>
      <c r="E114" s="942">
        <v>43441</v>
      </c>
      <c r="F114" s="969">
        <f>E114+40</f>
        <v>43481</v>
      </c>
    </row>
    <row r="115" spans="1:7" ht="17.25">
      <c r="A115" s="947"/>
      <c r="B115" s="945" t="s">
        <v>2649</v>
      </c>
      <c r="C115" s="971" t="s">
        <v>2636</v>
      </c>
      <c r="D115" s="972"/>
      <c r="E115" s="942">
        <v>43448</v>
      </c>
      <c r="F115" s="969">
        <f>E115+40</f>
        <v>43488</v>
      </c>
    </row>
    <row r="116" spans="1:7" ht="17.25">
      <c r="A116" s="947"/>
      <c r="B116" s="945" t="s">
        <v>2649</v>
      </c>
      <c r="C116" s="971" t="s">
        <v>2634</v>
      </c>
      <c r="D116" s="972"/>
      <c r="E116" s="942">
        <v>43455</v>
      </c>
      <c r="F116" s="969">
        <f>E116+40</f>
        <v>43495</v>
      </c>
    </row>
    <row r="117" spans="1:7" ht="17.25">
      <c r="A117" s="947"/>
      <c r="B117" s="945" t="s">
        <v>2649</v>
      </c>
      <c r="C117" s="971" t="s">
        <v>2648</v>
      </c>
      <c r="D117" s="972"/>
      <c r="E117" s="942">
        <v>43462</v>
      </c>
      <c r="F117" s="969">
        <f>E117+40</f>
        <v>43502</v>
      </c>
    </row>
    <row r="118" spans="1:7" ht="17.25">
      <c r="A118" s="947"/>
      <c r="B118" s="945"/>
      <c r="C118" s="971"/>
      <c r="D118" s="970"/>
      <c r="E118" s="942"/>
      <c r="F118" s="969"/>
    </row>
    <row r="119" spans="1:7" s="966" customFormat="1" ht="17.25">
      <c r="A119" s="968" t="s">
        <v>288</v>
      </c>
      <c r="B119" s="968"/>
      <c r="C119" s="968"/>
      <c r="D119" s="968"/>
      <c r="E119" s="968"/>
      <c r="F119" s="968"/>
      <c r="G119" s="967"/>
    </row>
    <row r="120" spans="1:7" s="948" customFormat="1" ht="16.5" customHeight="1">
      <c r="A120" s="947"/>
      <c r="B120" s="965" t="s">
        <v>40</v>
      </c>
      <c r="C120" s="965" t="s">
        <v>41</v>
      </c>
      <c r="D120" s="964" t="s">
        <v>11</v>
      </c>
      <c r="E120" s="955" t="s">
        <v>2639</v>
      </c>
      <c r="F120" s="951" t="s">
        <v>288</v>
      </c>
      <c r="G120" s="963"/>
    </row>
    <row r="121" spans="1:7" ht="17.25">
      <c r="A121" s="947"/>
      <c r="B121" s="962"/>
      <c r="C121" s="962"/>
      <c r="D121" s="961"/>
      <c r="E121" s="951" t="s">
        <v>44</v>
      </c>
      <c r="F121" s="951" t="s">
        <v>45</v>
      </c>
      <c r="G121" s="960"/>
    </row>
    <row r="122" spans="1:7" ht="17.25">
      <c r="A122" s="947"/>
      <c r="B122" s="959" t="s">
        <v>2642</v>
      </c>
      <c r="C122" s="959" t="s">
        <v>2647</v>
      </c>
      <c r="D122" s="950" t="s">
        <v>2646</v>
      </c>
      <c r="E122" s="958">
        <v>43435</v>
      </c>
      <c r="F122" s="941">
        <f>E122+2</f>
        <v>43437</v>
      </c>
    </row>
    <row r="123" spans="1:7" ht="17.25">
      <c r="A123" s="947"/>
      <c r="B123" s="959" t="s">
        <v>2642</v>
      </c>
      <c r="C123" s="959" t="s">
        <v>2645</v>
      </c>
      <c r="D123" s="946"/>
      <c r="E123" s="958">
        <v>43442</v>
      </c>
      <c r="F123" s="941">
        <f>E123+2</f>
        <v>43444</v>
      </c>
    </row>
    <row r="124" spans="1:7" ht="17.25">
      <c r="A124" s="947"/>
      <c r="B124" s="959" t="s">
        <v>2642</v>
      </c>
      <c r="C124" s="959" t="s">
        <v>2644</v>
      </c>
      <c r="D124" s="946"/>
      <c r="E124" s="958">
        <v>43449</v>
      </c>
      <c r="F124" s="941">
        <f>E124+2</f>
        <v>43451</v>
      </c>
    </row>
    <row r="125" spans="1:7" ht="17.25">
      <c r="A125" s="947"/>
      <c r="B125" s="959" t="s">
        <v>2642</v>
      </c>
      <c r="C125" s="959" t="s">
        <v>2643</v>
      </c>
      <c r="D125" s="946"/>
      <c r="E125" s="958">
        <v>43456</v>
      </c>
      <c r="F125" s="941">
        <f>E125+2</f>
        <v>43458</v>
      </c>
    </row>
    <row r="126" spans="1:7" ht="17.25">
      <c r="A126" s="947"/>
      <c r="B126" s="959" t="s">
        <v>2642</v>
      </c>
      <c r="C126" s="959" t="s">
        <v>2641</v>
      </c>
      <c r="D126" s="943"/>
      <c r="E126" s="958">
        <v>43463</v>
      </c>
      <c r="F126" s="941">
        <f>E126+2</f>
        <v>43465</v>
      </c>
    </row>
    <row r="127" spans="1:7" ht="16.5">
      <c r="A127" s="957" t="s">
        <v>181</v>
      </c>
      <c r="B127" s="957"/>
      <c r="C127" s="957"/>
      <c r="D127" s="957"/>
      <c r="E127" s="957"/>
      <c r="F127" s="957"/>
    </row>
    <row r="128" spans="1:7" ht="12.75" customHeight="1">
      <c r="A128" s="956" t="s">
        <v>2640</v>
      </c>
      <c r="B128" s="956"/>
      <c r="C128" s="956"/>
      <c r="D128" s="956"/>
      <c r="E128" s="956"/>
      <c r="F128" s="956"/>
    </row>
    <row r="129" spans="1:7" ht="17.25" hidden="1">
      <c r="A129" s="947"/>
      <c r="B129" s="953" t="s">
        <v>40</v>
      </c>
      <c r="C129" s="953" t="s">
        <v>41</v>
      </c>
      <c r="D129" s="952" t="s">
        <v>11</v>
      </c>
      <c r="E129" s="955" t="s">
        <v>2639</v>
      </c>
      <c r="F129" s="954" t="s">
        <v>185</v>
      </c>
    </row>
    <row r="130" spans="1:7" ht="17.25">
      <c r="A130" s="947"/>
      <c r="B130" s="953"/>
      <c r="C130" s="953"/>
      <c r="D130" s="952"/>
      <c r="E130" s="951" t="s">
        <v>44</v>
      </c>
      <c r="F130" s="951" t="s">
        <v>45</v>
      </c>
    </row>
    <row r="131" spans="1:7" ht="17.25">
      <c r="A131" s="947"/>
      <c r="B131" s="945" t="s">
        <v>2635</v>
      </c>
      <c r="C131" s="944" t="s">
        <v>2638</v>
      </c>
      <c r="D131" s="950" t="s">
        <v>2477</v>
      </c>
      <c r="E131" s="942">
        <v>43441</v>
      </c>
      <c r="F131" s="941">
        <f>E131+20</f>
        <v>43461</v>
      </c>
      <c r="G131" s="949"/>
    </row>
    <row r="132" spans="1:7" s="948" customFormat="1" ht="17.25">
      <c r="A132" s="947"/>
      <c r="B132" s="945" t="s">
        <v>2635</v>
      </c>
      <c r="C132" s="944" t="s">
        <v>2637</v>
      </c>
      <c r="D132" s="946"/>
      <c r="E132" s="942">
        <v>43448</v>
      </c>
      <c r="F132" s="941">
        <f>E132+20</f>
        <v>43468</v>
      </c>
      <c r="G132" s="949"/>
    </row>
    <row r="133" spans="1:7" ht="17.25">
      <c r="A133" s="947"/>
      <c r="B133" s="945" t="s">
        <v>2635</v>
      </c>
      <c r="C133" s="944" t="s">
        <v>2636</v>
      </c>
      <c r="D133" s="946"/>
      <c r="E133" s="942">
        <v>43455</v>
      </c>
      <c r="F133" s="941">
        <f>E133+20</f>
        <v>43475</v>
      </c>
    </row>
    <row r="134" spans="1:7" ht="17.25">
      <c r="B134" s="945" t="s">
        <v>2635</v>
      </c>
      <c r="C134" s="944" t="s">
        <v>2634</v>
      </c>
      <c r="D134" s="943"/>
      <c r="E134" s="942">
        <v>43462</v>
      </c>
      <c r="F134" s="941">
        <f>E134+20</f>
        <v>43482</v>
      </c>
    </row>
    <row r="135" spans="1:7">
      <c r="B135" s="934"/>
      <c r="C135" s="934"/>
      <c r="E135" s="934"/>
      <c r="F135" s="934"/>
    </row>
    <row r="136" spans="1:7">
      <c r="B136" s="934"/>
      <c r="C136" s="934"/>
      <c r="E136" s="934"/>
      <c r="F136" s="934"/>
    </row>
    <row r="137" spans="1:7">
      <c r="B137" s="934"/>
      <c r="C137" s="934"/>
      <c r="E137" s="934"/>
      <c r="F137" s="934"/>
    </row>
    <row r="138" spans="1:7">
      <c r="B138" s="934"/>
      <c r="C138" s="934"/>
      <c r="E138" s="934"/>
      <c r="F138" s="934"/>
    </row>
    <row r="139" spans="1:7" ht="17.25">
      <c r="A139" s="940"/>
      <c r="B139" s="934"/>
      <c r="C139" s="934"/>
      <c r="E139" s="934"/>
      <c r="F139" s="934"/>
    </row>
    <row r="140" spans="1:7">
      <c r="B140" s="934"/>
      <c r="C140" s="934"/>
      <c r="E140" s="934"/>
      <c r="F140" s="934"/>
    </row>
    <row r="141" spans="1:7">
      <c r="B141" s="934"/>
      <c r="C141" s="934"/>
      <c r="E141" s="934"/>
      <c r="F141" s="934"/>
    </row>
    <row r="142" spans="1:7">
      <c r="B142" s="934"/>
      <c r="C142" s="934"/>
      <c r="E142" s="934"/>
      <c r="F142" s="934"/>
    </row>
    <row r="143" spans="1:7">
      <c r="B143" s="934"/>
      <c r="C143" s="934"/>
      <c r="E143" s="934"/>
      <c r="F143" s="934"/>
    </row>
    <row r="144" spans="1:7">
      <c r="B144" s="934"/>
      <c r="C144" s="934"/>
      <c r="E144" s="934"/>
      <c r="F144" s="934"/>
    </row>
    <row r="145" spans="2:6" s="934" customFormat="1"/>
    <row r="146" spans="2:6" s="934" customFormat="1" ht="17.25">
      <c r="B146" s="939"/>
      <c r="C146" s="939"/>
      <c r="D146" s="938"/>
      <c r="E146" s="937"/>
      <c r="F146" s="937"/>
    </row>
  </sheetData>
  <mergeCells count="95">
    <mergeCell ref="D120:D121"/>
    <mergeCell ref="B70:B71"/>
    <mergeCell ref="B79:B80"/>
    <mergeCell ref="B88:B89"/>
    <mergeCell ref="B96:B97"/>
    <mergeCell ref="N33:P33"/>
    <mergeCell ref="N34:P34"/>
    <mergeCell ref="K33:K36"/>
    <mergeCell ref="L33:L34"/>
    <mergeCell ref="D106:D110"/>
    <mergeCell ref="D112:D113"/>
    <mergeCell ref="D114:D117"/>
    <mergeCell ref="Q33:Q41"/>
    <mergeCell ref="D122:D126"/>
    <mergeCell ref="A61:B61"/>
    <mergeCell ref="B62:B63"/>
    <mergeCell ref="C62:C63"/>
    <mergeCell ref="D62:D63"/>
    <mergeCell ref="D64:D67"/>
    <mergeCell ref="D90:D93"/>
    <mergeCell ref="D96:D97"/>
    <mergeCell ref="D98:D101"/>
    <mergeCell ref="D104:D105"/>
    <mergeCell ref="D129:D130"/>
    <mergeCell ref="J33:J36"/>
    <mergeCell ref="J80:J81"/>
    <mergeCell ref="J82:J83"/>
    <mergeCell ref="J84:J85"/>
    <mergeCell ref="J86:J87"/>
    <mergeCell ref="D131:D134"/>
    <mergeCell ref="D57:D60"/>
    <mergeCell ref="D70:D71"/>
    <mergeCell ref="D72:D76"/>
    <mergeCell ref="D79:D80"/>
    <mergeCell ref="D81:D85"/>
    <mergeCell ref="A127:F127"/>
    <mergeCell ref="A128:F128"/>
    <mergeCell ref="B104:B105"/>
    <mergeCell ref="B112:B113"/>
    <mergeCell ref="C129:C130"/>
    <mergeCell ref="D6:D7"/>
    <mergeCell ref="D8:D11"/>
    <mergeCell ref="D14:D15"/>
    <mergeCell ref="D16:D19"/>
    <mergeCell ref="D25:D29"/>
    <mergeCell ref="D23:D24"/>
    <mergeCell ref="D32:D33"/>
    <mergeCell ref="D34:D38"/>
    <mergeCell ref="D40:D41"/>
    <mergeCell ref="C88:C89"/>
    <mergeCell ref="C96:C97"/>
    <mergeCell ref="C104:C105"/>
    <mergeCell ref="C112:C113"/>
    <mergeCell ref="C120:C121"/>
    <mergeCell ref="B55:B56"/>
    <mergeCell ref="A77:F77"/>
    <mergeCell ref="A119:F119"/>
    <mergeCell ref="B120:B121"/>
    <mergeCell ref="D88:D89"/>
    <mergeCell ref="B129:B130"/>
    <mergeCell ref="C6:C7"/>
    <mergeCell ref="C14:C15"/>
    <mergeCell ref="C23:C24"/>
    <mergeCell ref="C32:C33"/>
    <mergeCell ref="C40:C41"/>
    <mergeCell ref="C48:C49"/>
    <mergeCell ref="C55:C56"/>
    <mergeCell ref="C70:C71"/>
    <mergeCell ref="C79:C80"/>
    <mergeCell ref="A69:B69"/>
    <mergeCell ref="A39:F39"/>
    <mergeCell ref="A47:B47"/>
    <mergeCell ref="A54:B54"/>
    <mergeCell ref="B40:B41"/>
    <mergeCell ref="B48:B49"/>
    <mergeCell ref="D42:D46"/>
    <mergeCell ref="D48:D49"/>
    <mergeCell ref="D50:D53"/>
    <mergeCell ref="D55:D56"/>
    <mergeCell ref="N35:N36"/>
    <mergeCell ref="O35:O36"/>
    <mergeCell ref="P35:P36"/>
    <mergeCell ref="A13:B13"/>
    <mergeCell ref="A30:F30"/>
    <mergeCell ref="A31:F31"/>
    <mergeCell ref="B14:B15"/>
    <mergeCell ref="B23:B24"/>
    <mergeCell ref="B32:B33"/>
    <mergeCell ref="A1:F1"/>
    <mergeCell ref="B2:E2"/>
    <mergeCell ref="B3:F3"/>
    <mergeCell ref="A4:B4"/>
    <mergeCell ref="A5:B5"/>
    <mergeCell ref="M33:M36"/>
    <mergeCell ref="B6:B7"/>
  </mergeCells>
  <phoneticPr fontId="9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xbany</cp:lastModifiedBy>
  <cp:revision/>
  <cp:lastPrinted>2012-06-27T03:21:03Z</cp:lastPrinted>
  <dcterms:created xsi:type="dcterms:W3CDTF">1996-12-17T01:32:42Z</dcterms:created>
  <dcterms:modified xsi:type="dcterms:W3CDTF">2018-11-30T07:17:09Z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